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D:\FIRMA\AKCE\ZERO ATELIER\NÁSTAVBA ZŠ JESENIOVA\"/>
    </mc:Choice>
  </mc:AlternateContent>
  <xr:revisionPtr revIDLastSave="0" documentId="13_ncr:1_{168F99F8-9C3D-442C-B054-C13A8934A645}" xr6:coauthVersionLast="47" xr6:coauthVersionMax="47" xr10:uidLastSave="{00000000-0000-0000-0000-000000000000}"/>
  <bookViews>
    <workbookView xWindow="-120" yWindow="-120" windowWidth="29040" windowHeight="17640" tabRatio="883" xr2:uid="{00000000-000D-0000-FFFF-FFFF00000000}"/>
  </bookViews>
  <sheets>
    <sheet name="Rekapitulace stavby" sheetId="1" r:id="rId1"/>
    <sheet name="01 - VEDLEJŠÍ A OSTATNÍ N..." sheetId="2" r:id="rId2"/>
    <sheet name="02 - BOURACÍ PRÁCE" sheetId="3" r:id="rId3"/>
    <sheet name="03 - STAVEBNÍ PRÁCE" sheetId="4" r:id="rId4"/>
    <sheet name="04 - ZTI" sheetId="5" r:id="rId5"/>
    <sheet name="05 - VZT" sheetId="6" r:id="rId6"/>
    <sheet name="06 - VYTÁPĚNÍ" sheetId="7" r:id="rId7"/>
    <sheet name="07 - CHLAZENÍ" sheetId="8" r:id="rId8"/>
    <sheet name="08 - ELEKTROINSTALACE - S..." sheetId="9" r:id="rId9"/>
    <sheet name="09 - HROMOSVOD" sheetId="10" r:id="rId10"/>
    <sheet name="10 - STRUKTUROVANÁ KABELÁ..." sheetId="11" r:id="rId11"/>
    <sheet name="11 - DOMOVNÍ VIDEOTELEFON..." sheetId="12" r:id="rId12"/>
    <sheet name="12 - SPOLEČNÁ TELEVIZNÍ A..." sheetId="13" r:id="rId13"/>
    <sheet name="13 - JEDNOTNÝ ČAS A ŠKOLN..." sheetId="14" r:id="rId14"/>
    <sheet name="14 - DOMÁCÍ ROZHLAS S NUC..." sheetId="15" r:id="rId15"/>
    <sheet name="15 - ZAŘÍZENÍ AUTONOMNÍ D..." sheetId="16" r:id="rId16"/>
    <sheet name="16 - AUDIO SYSTÉM - TRUBK..." sheetId="17" r:id="rId17"/>
    <sheet name="17 - MĚŘENÍ A REGULACE" sheetId="18" r:id="rId18"/>
    <sheet name="18 - ZEMNÍ PRÁCE, VENKOVN..." sheetId="19" r:id="rId19"/>
    <sheet name="19 - SADOVÉ ÚPRAVY" sheetId="20" r:id="rId20"/>
  </sheets>
  <definedNames>
    <definedName name="_xlnm._FilterDatabase" localSheetId="1" hidden="1">'01 - VEDLEJŠÍ A OSTATNÍ N...'!$C$121:$K$140</definedName>
    <definedName name="_xlnm._FilterDatabase" localSheetId="2" hidden="1">'02 - BOURACÍ PRÁCE'!$C$124:$K$317</definedName>
    <definedName name="_xlnm._FilterDatabase" localSheetId="3" hidden="1">'03 - STAVEBNÍ PRÁCE'!$C$138:$K$1031</definedName>
    <definedName name="_xlnm._FilterDatabase" localSheetId="4" hidden="1">'04 - ZTI'!$C$123:$K$189</definedName>
    <definedName name="_xlnm._FilterDatabase" localSheetId="5" hidden="1">'05 - VZT'!$C$120:$K$188</definedName>
    <definedName name="_xlnm._FilterDatabase" localSheetId="6" hidden="1">'06 - VYTÁPĚNÍ'!$C$120:$K$174</definedName>
    <definedName name="_xlnm._FilterDatabase" localSheetId="7" hidden="1">'07 - CHLAZENÍ'!$C$121:$K$157</definedName>
    <definedName name="_xlnm._FilterDatabase" localSheetId="8" hidden="1">'08 - ELEKTROINSTALACE - S...'!$C$122:$K$231</definedName>
    <definedName name="_xlnm._FilterDatabase" localSheetId="9" hidden="1">'09 - HROMOSVOD'!$C$118:$K$163</definedName>
    <definedName name="_xlnm._FilterDatabase" localSheetId="10" hidden="1">'10 - STRUKTUROVANÁ KABELÁ...'!$C$120:$K$187</definedName>
    <definedName name="_xlnm._FilterDatabase" localSheetId="11" hidden="1">'11 - DOMOVNÍ VIDEOTELEFON...'!$C$119:$K$151</definedName>
    <definedName name="_xlnm._FilterDatabase" localSheetId="12" hidden="1">'12 - SPOLEČNÁ TELEVIZNÍ A...'!$C$119:$K$156</definedName>
    <definedName name="_xlnm._FilterDatabase" localSheetId="13" hidden="1">'13 - JEDNOTNÝ ČAS A ŠKOLN...'!$C$119:$K$139</definedName>
    <definedName name="_xlnm._FilterDatabase" localSheetId="14" hidden="1">'14 - DOMÁCÍ ROZHLAS S NUC...'!$C$119:$K$145</definedName>
    <definedName name="_xlnm._FilterDatabase" localSheetId="15" hidden="1">'15 - ZAŘÍZENÍ AUTONOMNÍ D...'!$C$118:$K$125</definedName>
    <definedName name="_xlnm._FilterDatabase" localSheetId="16" hidden="1">'16 - AUDIO SYSTÉM - TRUBK...'!$C$118:$K$128</definedName>
    <definedName name="_xlnm._FilterDatabase" localSheetId="17" hidden="1">'17 - MĚŘENÍ A REGULACE'!$C$121:$K$163</definedName>
    <definedName name="_xlnm._FilterDatabase" localSheetId="18" hidden="1">'18 - ZEMNÍ PRÁCE, VENKOVN...'!$C$121:$K$187</definedName>
    <definedName name="_xlnm._FilterDatabase" localSheetId="19" hidden="1">'19 - SADOVÉ ÚPRAVY'!$C$118:$K$136</definedName>
    <definedName name="_xlnm.Print_Titles" localSheetId="1">'01 - VEDLEJŠÍ A OSTATNÍ N...'!$121:$121</definedName>
    <definedName name="_xlnm.Print_Titles" localSheetId="2">'02 - BOURACÍ PRÁCE'!$124:$124</definedName>
    <definedName name="_xlnm.Print_Titles" localSheetId="3">'03 - STAVEBNÍ PRÁCE'!$138:$138</definedName>
    <definedName name="_xlnm.Print_Titles" localSheetId="4">'04 - ZTI'!$123:$123</definedName>
    <definedName name="_xlnm.Print_Titles" localSheetId="5">'05 - VZT'!$120:$120</definedName>
    <definedName name="_xlnm.Print_Titles" localSheetId="6">'06 - VYTÁPĚNÍ'!$120:$120</definedName>
    <definedName name="_xlnm.Print_Titles" localSheetId="7">'07 - CHLAZENÍ'!$121:$121</definedName>
    <definedName name="_xlnm.Print_Titles" localSheetId="8">'08 - ELEKTROINSTALACE - S...'!$122:$122</definedName>
    <definedName name="_xlnm.Print_Titles" localSheetId="9">'09 - HROMOSVOD'!$118:$118</definedName>
    <definedName name="_xlnm.Print_Titles" localSheetId="10">'10 - STRUKTUROVANÁ KABELÁ...'!$120:$120</definedName>
    <definedName name="_xlnm.Print_Titles" localSheetId="11">'11 - DOMOVNÍ VIDEOTELEFON...'!$119:$119</definedName>
    <definedName name="_xlnm.Print_Titles" localSheetId="12">'12 - SPOLEČNÁ TELEVIZNÍ A...'!$119:$119</definedName>
    <definedName name="_xlnm.Print_Titles" localSheetId="13">'13 - JEDNOTNÝ ČAS A ŠKOLN...'!$119:$119</definedName>
    <definedName name="_xlnm.Print_Titles" localSheetId="14">'14 - DOMÁCÍ ROZHLAS S NUC...'!$119:$119</definedName>
    <definedName name="_xlnm.Print_Titles" localSheetId="15">'15 - ZAŘÍZENÍ AUTONOMNÍ D...'!$118:$118</definedName>
    <definedName name="_xlnm.Print_Titles" localSheetId="16">'16 - AUDIO SYSTÉM - TRUBK...'!$118:$118</definedName>
    <definedName name="_xlnm.Print_Titles" localSheetId="17">'17 - MĚŘENÍ A REGULACE'!$121:$121</definedName>
    <definedName name="_xlnm.Print_Titles" localSheetId="18">'18 - ZEMNÍ PRÁCE, VENKOVN...'!$121:$121</definedName>
    <definedName name="_xlnm.Print_Titles" localSheetId="19">'19 - SADOVÉ ÚPRAVY'!$118:$118</definedName>
    <definedName name="_xlnm.Print_Titles" localSheetId="0">'Rekapitulace stavby'!$92:$92</definedName>
    <definedName name="_xlnm.Print_Area" localSheetId="1">'01 - VEDLEJŠÍ A OSTATNÍ N...'!$C$4:$J$39,'01 - VEDLEJŠÍ A OSTATNÍ N...'!$C$50:$J$76,'01 - VEDLEJŠÍ A OSTATNÍ N...'!$C$82:$J$103,'01 - VEDLEJŠÍ A OSTATNÍ N...'!$C$109:$K$140</definedName>
    <definedName name="_xlnm.Print_Area" localSheetId="2">'02 - BOURACÍ PRÁCE'!$C$4:$J$39,'02 - BOURACÍ PRÁCE'!$C$50:$J$76,'02 - BOURACÍ PRÁCE'!$C$82:$J$106,'02 - BOURACÍ PRÁCE'!$C$112:$K$317</definedName>
    <definedName name="_xlnm.Print_Area" localSheetId="3">'03 - STAVEBNÍ PRÁCE'!$C$4:$J$39,'03 - STAVEBNÍ PRÁCE'!$C$50:$J$76,'03 - STAVEBNÍ PRÁCE'!$C$82:$J$120,'03 - STAVEBNÍ PRÁCE'!$C$126:$K$1031</definedName>
    <definedName name="_xlnm.Print_Area" localSheetId="4">'04 - ZTI'!$C$4:$J$39,'04 - ZTI'!$C$50:$J$76,'04 - ZTI'!$C$82:$J$105,'04 - ZTI'!$C$111:$K$189</definedName>
    <definedName name="_xlnm.Print_Area" localSheetId="5">'05 - VZT'!$C$4:$J$39,'05 - VZT'!$C$50:$J$76,'05 - VZT'!$C$82:$J$102,'05 - VZT'!$C$108:$K$188</definedName>
    <definedName name="_xlnm.Print_Area" localSheetId="6">'06 - VYTÁPĚNÍ'!$C$4:$J$39,'06 - VYTÁPĚNÍ'!$C$50:$J$76,'06 - VYTÁPĚNÍ'!$C$82:$J$102,'06 - VYTÁPĚNÍ'!$C$108:$K$174</definedName>
    <definedName name="_xlnm.Print_Area" localSheetId="7">'07 - CHLAZENÍ'!$C$4:$J$39,'07 - CHLAZENÍ'!$C$50:$J$76,'07 - CHLAZENÍ'!$C$82:$J$103,'07 - CHLAZENÍ'!$C$109:$K$157</definedName>
    <definedName name="_xlnm.Print_Area" localSheetId="8">'08 - ELEKTROINSTALACE - S...'!$C$4:$J$39,'08 - ELEKTROINSTALACE - S...'!$C$50:$J$76,'08 - ELEKTROINSTALACE - S...'!$C$82:$J$104,'08 - ELEKTROINSTALACE - S...'!$C$110:$K$231</definedName>
    <definedName name="_xlnm.Print_Area" localSheetId="9">'09 - HROMOSVOD'!$C$4:$J$39,'09 - HROMOSVOD'!$C$50:$J$76,'09 - HROMOSVOD'!$C$82:$J$100,'09 - HROMOSVOD'!$C$106:$K$163</definedName>
    <definedName name="_xlnm.Print_Area" localSheetId="10">'10 - STRUKTUROVANÁ KABELÁ...'!$C$4:$J$39,'10 - STRUKTUROVANÁ KABELÁ...'!$C$50:$J$76,'10 - STRUKTUROVANÁ KABELÁ...'!$C$82:$J$102,'10 - STRUKTUROVANÁ KABELÁ...'!$C$108:$K$187</definedName>
    <definedName name="_xlnm.Print_Area" localSheetId="11">'11 - DOMOVNÍ VIDEOTELEFON...'!$C$4:$J$39,'11 - DOMOVNÍ VIDEOTELEFON...'!$C$50:$J$76,'11 - DOMOVNÍ VIDEOTELEFON...'!$C$82:$J$101,'11 - DOMOVNÍ VIDEOTELEFON...'!$C$107:$K$151</definedName>
    <definedName name="_xlnm.Print_Area" localSheetId="12">'12 - SPOLEČNÁ TELEVIZNÍ A...'!$C$4:$J$39,'12 - SPOLEČNÁ TELEVIZNÍ A...'!$C$50:$J$76,'12 - SPOLEČNÁ TELEVIZNÍ A...'!$C$82:$J$101,'12 - SPOLEČNÁ TELEVIZNÍ A...'!$C$107:$K$156</definedName>
    <definedName name="_xlnm.Print_Area" localSheetId="13">'13 - JEDNOTNÝ ČAS A ŠKOLN...'!$C$4:$J$39,'13 - JEDNOTNÝ ČAS A ŠKOLN...'!$C$50:$J$76,'13 - JEDNOTNÝ ČAS A ŠKOLN...'!$C$82:$J$101,'13 - JEDNOTNÝ ČAS A ŠKOLN...'!$C$107:$K$139</definedName>
    <definedName name="_xlnm.Print_Area" localSheetId="14">'14 - DOMÁCÍ ROZHLAS S NUC...'!$C$4:$J$39,'14 - DOMÁCÍ ROZHLAS S NUC...'!$C$50:$J$76,'14 - DOMÁCÍ ROZHLAS S NUC...'!$C$82:$J$101,'14 - DOMÁCÍ ROZHLAS S NUC...'!$C$107:$K$145</definedName>
    <definedName name="_xlnm.Print_Area" localSheetId="15">'15 - ZAŘÍZENÍ AUTONOMNÍ D...'!$C$4:$J$39,'15 - ZAŘÍZENÍ AUTONOMNÍ D...'!$C$50:$J$76,'15 - ZAŘÍZENÍ AUTONOMNÍ D...'!$C$82:$J$100,'15 - ZAŘÍZENÍ AUTONOMNÍ D...'!$C$106:$K$125</definedName>
    <definedName name="_xlnm.Print_Area" localSheetId="16">'16 - AUDIO SYSTÉM - TRUBK...'!$C$4:$J$39,'16 - AUDIO SYSTÉM - TRUBK...'!$C$50:$J$76,'16 - AUDIO SYSTÉM - TRUBK...'!$C$82:$J$100,'16 - AUDIO SYSTÉM - TRUBK...'!$C$106:$K$128</definedName>
    <definedName name="_xlnm.Print_Area" localSheetId="17">'17 - MĚŘENÍ A REGULACE'!$C$4:$J$39,'17 - MĚŘENÍ A REGULACE'!$C$50:$J$76,'17 - MĚŘENÍ A REGULACE'!$C$82:$J$103,'17 - MĚŘENÍ A REGULACE'!$C$109:$K$163</definedName>
    <definedName name="_xlnm.Print_Area" localSheetId="18">'18 - ZEMNÍ PRÁCE, VENKOVN...'!$C$4:$J$39,'18 - ZEMNÍ PRÁCE, VENKOVN...'!$C$50:$J$76,'18 - ZEMNÍ PRÁCE, VENKOVN...'!$C$82:$J$103,'18 - ZEMNÍ PRÁCE, VENKOVN...'!$C$109:$K$187</definedName>
    <definedName name="_xlnm.Print_Area" localSheetId="19">'19 - SADOVÉ ÚPRAVY'!$C$4:$J$39,'19 - SADOVÉ ÚPRAVY'!$C$50:$J$76,'19 - SADOVÉ ÚPRAVY'!$C$82:$J$100,'19 - SADOVÉ ÚPRAVY'!$C$106:$K$136</definedName>
    <definedName name="_xlnm.Print_Area" localSheetId="0">'Rekapitulace stavby'!$D$4:$AO$76,'Rekapitulace stavby'!$C$82:$AQ$114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20" l="1"/>
  <c r="J36" i="20"/>
  <c r="AY113" i="1"/>
  <c r="J35" i="20"/>
  <c r="AX113" i="1" s="1"/>
  <c r="BI136" i="20"/>
  <c r="BH136" i="20"/>
  <c r="BG136" i="20"/>
  <c r="BF136" i="20"/>
  <c r="T136" i="20"/>
  <c r="T135" i="20"/>
  <c r="R136" i="20"/>
  <c r="R135" i="20" s="1"/>
  <c r="P136" i="20"/>
  <c r="P135" i="20"/>
  <c r="BI133" i="20"/>
  <c r="BH133" i="20"/>
  <c r="BG133" i="20"/>
  <c r="BF133" i="20"/>
  <c r="T133" i="20"/>
  <c r="R133" i="20"/>
  <c r="P133" i="20"/>
  <c r="BI132" i="20"/>
  <c r="BH132" i="20"/>
  <c r="BG132" i="20"/>
  <c r="BF132" i="20"/>
  <c r="T132" i="20"/>
  <c r="R132" i="20"/>
  <c r="P132" i="20"/>
  <c r="BI131" i="20"/>
  <c r="BH131" i="20"/>
  <c r="BG131" i="20"/>
  <c r="BF131" i="20"/>
  <c r="T131" i="20"/>
  <c r="R131" i="20"/>
  <c r="P131" i="20"/>
  <c r="BI130" i="20"/>
  <c r="BH130" i="20"/>
  <c r="BG130" i="20"/>
  <c r="BF130" i="20"/>
  <c r="T130" i="20"/>
  <c r="R130" i="20"/>
  <c r="P130" i="20"/>
  <c r="BI129" i="20"/>
  <c r="BH129" i="20"/>
  <c r="BG129" i="20"/>
  <c r="BF129" i="20"/>
  <c r="T129" i="20"/>
  <c r="R129" i="20"/>
  <c r="P129" i="20"/>
  <c r="BI128" i="20"/>
  <c r="BH128" i="20"/>
  <c r="BG128" i="20"/>
  <c r="BF128" i="20"/>
  <c r="T128" i="20"/>
  <c r="R128" i="20"/>
  <c r="P128" i="20"/>
  <c r="BI127" i="20"/>
  <c r="BH127" i="20"/>
  <c r="BG127" i="20"/>
  <c r="BF127" i="20"/>
  <c r="T127" i="20"/>
  <c r="R127" i="20"/>
  <c r="P127" i="20"/>
  <c r="BI126" i="20"/>
  <c r="BH126" i="20"/>
  <c r="BG126" i="20"/>
  <c r="BF126" i="20"/>
  <c r="T126" i="20"/>
  <c r="R126" i="20"/>
  <c r="P126" i="20"/>
  <c r="BI125" i="20"/>
  <c r="BH125" i="20"/>
  <c r="BG125" i="20"/>
  <c r="BF125" i="20"/>
  <c r="T125" i="20"/>
  <c r="R125" i="20"/>
  <c r="P125" i="20"/>
  <c r="BI124" i="20"/>
  <c r="BH124" i="20"/>
  <c r="BG124" i="20"/>
  <c r="BF124" i="20"/>
  <c r="T124" i="20"/>
  <c r="R124" i="20"/>
  <c r="P124" i="20"/>
  <c r="BI122" i="20"/>
  <c r="BH122" i="20"/>
  <c r="BG122" i="20"/>
  <c r="BF122" i="20"/>
  <c r="T122" i="20"/>
  <c r="R122" i="20"/>
  <c r="P122" i="20"/>
  <c r="J116" i="20"/>
  <c r="J115" i="20"/>
  <c r="F115" i="20"/>
  <c r="F113" i="20"/>
  <c r="E111" i="20"/>
  <c r="J92" i="20"/>
  <c r="J91" i="20"/>
  <c r="F91" i="20"/>
  <c r="F89" i="20"/>
  <c r="E87" i="20"/>
  <c r="J18" i="20"/>
  <c r="E18" i="20"/>
  <c r="F116" i="20" s="1"/>
  <c r="J17" i="20"/>
  <c r="J12" i="20"/>
  <c r="J89" i="20" s="1"/>
  <c r="E7" i="20"/>
  <c r="E109" i="20"/>
  <c r="J37" i="19"/>
  <c r="J36" i="19"/>
  <c r="AY112" i="1" s="1"/>
  <c r="J35" i="19"/>
  <c r="AX112" i="1"/>
  <c r="BI187" i="19"/>
  <c r="BH187" i="19"/>
  <c r="BG187" i="19"/>
  <c r="BF187" i="19"/>
  <c r="T187" i="19"/>
  <c r="T186" i="19" s="1"/>
  <c r="R187" i="19"/>
  <c r="R186" i="19"/>
  <c r="P187" i="19"/>
  <c r="P186" i="19" s="1"/>
  <c r="BI185" i="19"/>
  <c r="BH185" i="19"/>
  <c r="BG185" i="19"/>
  <c r="BF185" i="19"/>
  <c r="T185" i="19"/>
  <c r="R185" i="19"/>
  <c r="P185" i="19"/>
  <c r="BI183" i="19"/>
  <c r="BH183" i="19"/>
  <c r="BG183" i="19"/>
  <c r="BF183" i="19"/>
  <c r="T183" i="19"/>
  <c r="R183" i="19"/>
  <c r="P183" i="19"/>
  <c r="BI182" i="19"/>
  <c r="BH182" i="19"/>
  <c r="BG182" i="19"/>
  <c r="BF182" i="19"/>
  <c r="T182" i="19"/>
  <c r="R182" i="19"/>
  <c r="P182" i="19"/>
  <c r="BI180" i="19"/>
  <c r="BH180" i="19"/>
  <c r="BG180" i="19"/>
  <c r="BF180" i="19"/>
  <c r="T180" i="19"/>
  <c r="R180" i="19"/>
  <c r="P180" i="19"/>
  <c r="BI178" i="19"/>
  <c r="BH178" i="19"/>
  <c r="BG178" i="19"/>
  <c r="BF178" i="19"/>
  <c r="T178" i="19"/>
  <c r="R178" i="19"/>
  <c r="P178" i="19"/>
  <c r="BI177" i="19"/>
  <c r="BH177" i="19"/>
  <c r="BG177" i="19"/>
  <c r="BF177" i="19"/>
  <c r="T177" i="19"/>
  <c r="R177" i="19"/>
  <c r="P177" i="19"/>
  <c r="BI176" i="19"/>
  <c r="BH176" i="19"/>
  <c r="BG176" i="19"/>
  <c r="BF176" i="19"/>
  <c r="T176" i="19"/>
  <c r="R176" i="19"/>
  <c r="P176" i="19"/>
  <c r="BI175" i="19"/>
  <c r="BH175" i="19"/>
  <c r="BG175" i="19"/>
  <c r="BF175" i="19"/>
  <c r="T175" i="19"/>
  <c r="R175" i="19"/>
  <c r="P175" i="19"/>
  <c r="BI174" i="19"/>
  <c r="BH174" i="19"/>
  <c r="BG174" i="19"/>
  <c r="BF174" i="19"/>
  <c r="T174" i="19"/>
  <c r="R174" i="19"/>
  <c r="P174" i="19"/>
  <c r="BI173" i="19"/>
  <c r="BH173" i="19"/>
  <c r="BG173" i="19"/>
  <c r="BF173" i="19"/>
  <c r="T173" i="19"/>
  <c r="R173" i="19"/>
  <c r="P173" i="19"/>
  <c r="BI170" i="19"/>
  <c r="BH170" i="19"/>
  <c r="BG170" i="19"/>
  <c r="BF170" i="19"/>
  <c r="T170" i="19"/>
  <c r="T169" i="19" s="1"/>
  <c r="R170" i="19"/>
  <c r="R169" i="19"/>
  <c r="P170" i="19"/>
  <c r="P169" i="19" s="1"/>
  <c r="BI168" i="19"/>
  <c r="BH168" i="19"/>
  <c r="BG168" i="19"/>
  <c r="BF168" i="19"/>
  <c r="T168" i="19"/>
  <c r="R168" i="19"/>
  <c r="P168" i="19"/>
  <c r="BI167" i="19"/>
  <c r="BH167" i="19"/>
  <c r="BG167" i="19"/>
  <c r="BF167" i="19"/>
  <c r="T167" i="19"/>
  <c r="R167" i="19"/>
  <c r="P167" i="19"/>
  <c r="BI163" i="19"/>
  <c r="BH163" i="19"/>
  <c r="BG163" i="19"/>
  <c r="BF163" i="19"/>
  <c r="T163" i="19"/>
  <c r="R163" i="19"/>
  <c r="P163" i="19"/>
  <c r="BI162" i="19"/>
  <c r="BH162" i="19"/>
  <c r="BG162" i="19"/>
  <c r="BF162" i="19"/>
  <c r="T162" i="19"/>
  <c r="R162" i="19"/>
  <c r="P162" i="19"/>
  <c r="BI161" i="19"/>
  <c r="BH161" i="19"/>
  <c r="BG161" i="19"/>
  <c r="BF161" i="19"/>
  <c r="T161" i="19"/>
  <c r="R161" i="19"/>
  <c r="P161" i="19"/>
  <c r="BI159" i="19"/>
  <c r="BH159" i="19"/>
  <c r="BG159" i="19"/>
  <c r="BF159" i="19"/>
  <c r="T159" i="19"/>
  <c r="R159" i="19"/>
  <c r="P159" i="19"/>
  <c r="BI154" i="19"/>
  <c r="BH154" i="19"/>
  <c r="BG154" i="19"/>
  <c r="BF154" i="19"/>
  <c r="T154" i="19"/>
  <c r="R154" i="19"/>
  <c r="P154" i="19"/>
  <c r="BI150" i="19"/>
  <c r="BH150" i="19"/>
  <c r="BG150" i="19"/>
  <c r="BF150" i="19"/>
  <c r="T150" i="19"/>
  <c r="R150" i="19"/>
  <c r="P150" i="19"/>
  <c r="BI149" i="19"/>
  <c r="BH149" i="19"/>
  <c r="BG149" i="19"/>
  <c r="BF149" i="19"/>
  <c r="T149" i="19"/>
  <c r="R149" i="19"/>
  <c r="P149" i="19"/>
  <c r="BI148" i="19"/>
  <c r="BH148" i="19"/>
  <c r="BG148" i="19"/>
  <c r="BF148" i="19"/>
  <c r="T148" i="19"/>
  <c r="R148" i="19"/>
  <c r="P148" i="19"/>
  <c r="BI139" i="19"/>
  <c r="BH139" i="19"/>
  <c r="BG139" i="19"/>
  <c r="BF139" i="19"/>
  <c r="T139" i="19"/>
  <c r="R139" i="19"/>
  <c r="P139" i="19"/>
  <c r="BI133" i="19"/>
  <c r="BH133" i="19"/>
  <c r="BG133" i="19"/>
  <c r="BF133" i="19"/>
  <c r="T133" i="19"/>
  <c r="R133" i="19"/>
  <c r="P133" i="19"/>
  <c r="BI129" i="19"/>
  <c r="BH129" i="19"/>
  <c r="BG129" i="19"/>
  <c r="BF129" i="19"/>
  <c r="T129" i="19"/>
  <c r="R129" i="19"/>
  <c r="P129" i="19"/>
  <c r="BI128" i="19"/>
  <c r="BH128" i="19"/>
  <c r="BG128" i="19"/>
  <c r="BF128" i="19"/>
  <c r="T128" i="19"/>
  <c r="R128" i="19"/>
  <c r="P128" i="19"/>
  <c r="BI125" i="19"/>
  <c r="BH125" i="19"/>
  <c r="BG125" i="19"/>
  <c r="BF125" i="19"/>
  <c r="T125" i="19"/>
  <c r="R125" i="19"/>
  <c r="P125" i="19"/>
  <c r="J119" i="19"/>
  <c r="J118" i="19"/>
  <c r="F118" i="19"/>
  <c r="F116" i="19"/>
  <c r="E114" i="19"/>
  <c r="J92" i="19"/>
  <c r="J91" i="19"/>
  <c r="F91" i="19"/>
  <c r="F89" i="19"/>
  <c r="E87" i="19"/>
  <c r="J18" i="19"/>
  <c r="E18" i="19"/>
  <c r="F92" i="19"/>
  <c r="J17" i="19"/>
  <c r="J12" i="19"/>
  <c r="J116" i="19" s="1"/>
  <c r="E7" i="19"/>
  <c r="E85" i="19" s="1"/>
  <c r="J37" i="18"/>
  <c r="J36" i="18"/>
  <c r="AY111" i="1"/>
  <c r="J35" i="18"/>
  <c r="AX111" i="1" s="1"/>
  <c r="BI163" i="18"/>
  <c r="BH163" i="18"/>
  <c r="BG163" i="18"/>
  <c r="BF163" i="18"/>
  <c r="T163" i="18"/>
  <c r="R163" i="18"/>
  <c r="P163" i="18"/>
  <c r="BI162" i="18"/>
  <c r="BH162" i="18"/>
  <c r="BG162" i="18"/>
  <c r="BF162" i="18"/>
  <c r="T162" i="18"/>
  <c r="R162" i="18"/>
  <c r="P162" i="18"/>
  <c r="BI161" i="18"/>
  <c r="BH161" i="18"/>
  <c r="BG161" i="18"/>
  <c r="BF161" i="18"/>
  <c r="T161" i="18"/>
  <c r="R161" i="18"/>
  <c r="P161" i="18"/>
  <c r="BI160" i="18"/>
  <c r="BH160" i="18"/>
  <c r="BG160" i="18"/>
  <c r="BF160" i="18"/>
  <c r="T160" i="18"/>
  <c r="R160" i="18"/>
  <c r="P160" i="18"/>
  <c r="BI159" i="18"/>
  <c r="BH159" i="18"/>
  <c r="BG159" i="18"/>
  <c r="BF159" i="18"/>
  <c r="T159" i="18"/>
  <c r="R159" i="18"/>
  <c r="P159" i="18"/>
  <c r="BI158" i="18"/>
  <c r="BH158" i="18"/>
  <c r="BG158" i="18"/>
  <c r="BF158" i="18"/>
  <c r="T158" i="18"/>
  <c r="R158" i="18"/>
  <c r="P158" i="18"/>
  <c r="BI157" i="18"/>
  <c r="BH157" i="18"/>
  <c r="BG157" i="18"/>
  <c r="BF157" i="18"/>
  <c r="T157" i="18"/>
  <c r="R157" i="18"/>
  <c r="P157" i="18"/>
  <c r="BI156" i="18"/>
  <c r="BH156" i="18"/>
  <c r="BG156" i="18"/>
  <c r="BF156" i="18"/>
  <c r="T156" i="18"/>
  <c r="R156" i="18"/>
  <c r="P156" i="18"/>
  <c r="BI155" i="18"/>
  <c r="BH155" i="18"/>
  <c r="BG155" i="18"/>
  <c r="BF155" i="18"/>
  <c r="T155" i="18"/>
  <c r="R155" i="18"/>
  <c r="P155" i="18"/>
  <c r="BI153" i="18"/>
  <c r="BH153" i="18"/>
  <c r="BG153" i="18"/>
  <c r="BF153" i="18"/>
  <c r="T153" i="18"/>
  <c r="R153" i="18"/>
  <c r="P153" i="18"/>
  <c r="BI152" i="18"/>
  <c r="BH152" i="18"/>
  <c r="BG152" i="18"/>
  <c r="BF152" i="18"/>
  <c r="T152" i="18"/>
  <c r="R152" i="18"/>
  <c r="P152" i="18"/>
  <c r="BI151" i="18"/>
  <c r="BH151" i="18"/>
  <c r="BG151" i="18"/>
  <c r="BF151" i="18"/>
  <c r="T151" i="18"/>
  <c r="R151" i="18"/>
  <c r="P151" i="18"/>
  <c r="BI150" i="18"/>
  <c r="BH150" i="18"/>
  <c r="BG150" i="18"/>
  <c r="BF150" i="18"/>
  <c r="T150" i="18"/>
  <c r="R150" i="18"/>
  <c r="P150" i="18"/>
  <c r="BI149" i="18"/>
  <c r="BH149" i="18"/>
  <c r="BG149" i="18"/>
  <c r="BF149" i="18"/>
  <c r="T149" i="18"/>
  <c r="R149" i="18"/>
  <c r="P149" i="18"/>
  <c r="BI148" i="18"/>
  <c r="BH148" i="18"/>
  <c r="BG148" i="18"/>
  <c r="BF148" i="18"/>
  <c r="T148" i="18"/>
  <c r="R148" i="18"/>
  <c r="P148" i="18"/>
  <c r="BI147" i="18"/>
  <c r="BH147" i="18"/>
  <c r="BG147" i="18"/>
  <c r="BF147" i="18"/>
  <c r="T147" i="18"/>
  <c r="R147" i="18"/>
  <c r="P147" i="18"/>
  <c r="BI146" i="18"/>
  <c r="BH146" i="18"/>
  <c r="BG146" i="18"/>
  <c r="BF146" i="18"/>
  <c r="T146" i="18"/>
  <c r="R146" i="18"/>
  <c r="P146" i="18"/>
  <c r="BI145" i="18"/>
  <c r="BH145" i="18"/>
  <c r="BG145" i="18"/>
  <c r="BF145" i="18"/>
  <c r="T145" i="18"/>
  <c r="R145" i="18"/>
  <c r="P145" i="18"/>
  <c r="BI144" i="18"/>
  <c r="BH144" i="18"/>
  <c r="BG144" i="18"/>
  <c r="BF144" i="18"/>
  <c r="T144" i="18"/>
  <c r="R144" i="18"/>
  <c r="P144" i="18"/>
  <c r="BI143" i="18"/>
  <c r="BH143" i="18"/>
  <c r="BG143" i="18"/>
  <c r="BF143" i="18"/>
  <c r="T143" i="18"/>
  <c r="R143" i="18"/>
  <c r="P143" i="18"/>
  <c r="BI142" i="18"/>
  <c r="BH142" i="18"/>
  <c r="BG142" i="18"/>
  <c r="BF142" i="18"/>
  <c r="T142" i="18"/>
  <c r="R142" i="18"/>
  <c r="P142" i="18"/>
  <c r="BI141" i="18"/>
  <c r="BH141" i="18"/>
  <c r="BG141" i="18"/>
  <c r="BF141" i="18"/>
  <c r="T141" i="18"/>
  <c r="R141" i="18"/>
  <c r="P141" i="18"/>
  <c r="BI140" i="18"/>
  <c r="BH140" i="18"/>
  <c r="BG140" i="18"/>
  <c r="BF140" i="18"/>
  <c r="T140" i="18"/>
  <c r="R140" i="18"/>
  <c r="P140" i="18"/>
  <c r="BI138" i="18"/>
  <c r="BH138" i="18"/>
  <c r="BG138" i="18"/>
  <c r="BF138" i="18"/>
  <c r="T138" i="18"/>
  <c r="R138" i="18"/>
  <c r="P138" i="18"/>
  <c r="BI137" i="18"/>
  <c r="BH137" i="18"/>
  <c r="BG137" i="18"/>
  <c r="BF137" i="18"/>
  <c r="T137" i="18"/>
  <c r="R137" i="18"/>
  <c r="P137" i="18"/>
  <c r="BI136" i="18"/>
  <c r="BH136" i="18"/>
  <c r="BG136" i="18"/>
  <c r="BF136" i="18"/>
  <c r="T136" i="18"/>
  <c r="R136" i="18"/>
  <c r="P136" i="18"/>
  <c r="BI135" i="18"/>
  <c r="BH135" i="18"/>
  <c r="BG135" i="18"/>
  <c r="BF135" i="18"/>
  <c r="T135" i="18"/>
  <c r="R135" i="18"/>
  <c r="P135" i="18"/>
  <c r="BI133" i="18"/>
  <c r="BH133" i="18"/>
  <c r="BG133" i="18"/>
  <c r="BF133" i="18"/>
  <c r="T133" i="18"/>
  <c r="R133" i="18"/>
  <c r="P133" i="18"/>
  <c r="BI132" i="18"/>
  <c r="BH132" i="18"/>
  <c r="BG132" i="18"/>
  <c r="BF132" i="18"/>
  <c r="T132" i="18"/>
  <c r="R132" i="18"/>
  <c r="P132" i="18"/>
  <c r="BI131" i="18"/>
  <c r="BH131" i="18"/>
  <c r="BG131" i="18"/>
  <c r="BF131" i="18"/>
  <c r="T131" i="18"/>
  <c r="R131" i="18"/>
  <c r="P131" i="18"/>
  <c r="BI130" i="18"/>
  <c r="BH130" i="18"/>
  <c r="BG130" i="18"/>
  <c r="BF130" i="18"/>
  <c r="T130" i="18"/>
  <c r="R130" i="18"/>
  <c r="P130" i="18"/>
  <c r="BI129" i="18"/>
  <c r="BH129" i="18"/>
  <c r="BG129" i="18"/>
  <c r="BF129" i="18"/>
  <c r="T129" i="18"/>
  <c r="R129" i="18"/>
  <c r="P129" i="18"/>
  <c r="BI128" i="18"/>
  <c r="BH128" i="18"/>
  <c r="BG128" i="18"/>
  <c r="BF128" i="18"/>
  <c r="T128" i="18"/>
  <c r="R128" i="18"/>
  <c r="P128" i="18"/>
  <c r="BI126" i="18"/>
  <c r="BH126" i="18"/>
  <c r="BG126" i="18"/>
  <c r="BF126" i="18"/>
  <c r="T126" i="18"/>
  <c r="R126" i="18"/>
  <c r="P126" i="18"/>
  <c r="BI125" i="18"/>
  <c r="BH125" i="18"/>
  <c r="BG125" i="18"/>
  <c r="BF125" i="18"/>
  <c r="T125" i="18"/>
  <c r="R125" i="18"/>
  <c r="P125" i="18"/>
  <c r="J119" i="18"/>
  <c r="J118" i="18"/>
  <c r="F118" i="18"/>
  <c r="F116" i="18"/>
  <c r="E114" i="18"/>
  <c r="J92" i="18"/>
  <c r="J91" i="18"/>
  <c r="F91" i="18"/>
  <c r="F89" i="18"/>
  <c r="E87" i="18"/>
  <c r="J18" i="18"/>
  <c r="E18" i="18"/>
  <c r="F119" i="18"/>
  <c r="J17" i="18"/>
  <c r="J12" i="18"/>
  <c r="J89" i="18"/>
  <c r="E7" i="18"/>
  <c r="E112" i="18" s="1"/>
  <c r="J37" i="17"/>
  <c r="J36" i="17"/>
  <c r="AY110" i="1"/>
  <c r="J35" i="17"/>
  <c r="AX110" i="1" s="1"/>
  <c r="BI128" i="17"/>
  <c r="BH128" i="17"/>
  <c r="BG128" i="17"/>
  <c r="BF128" i="17"/>
  <c r="T128" i="17"/>
  <c r="T127" i="17"/>
  <c r="R128" i="17"/>
  <c r="R127" i="17" s="1"/>
  <c r="P128" i="17"/>
  <c r="P127" i="17"/>
  <c r="BI126" i="17"/>
  <c r="BH126" i="17"/>
  <c r="BG126" i="17"/>
  <c r="BF126" i="17"/>
  <c r="T126" i="17"/>
  <c r="R126" i="17"/>
  <c r="P126" i="17"/>
  <c r="BI125" i="17"/>
  <c r="BH125" i="17"/>
  <c r="BG125" i="17"/>
  <c r="BF125" i="17"/>
  <c r="T125" i="17"/>
  <c r="R125" i="17"/>
  <c r="P125" i="17"/>
  <c r="BI124" i="17"/>
  <c r="BH124" i="17"/>
  <c r="BG124" i="17"/>
  <c r="BF124" i="17"/>
  <c r="T124" i="17"/>
  <c r="R124" i="17"/>
  <c r="P124" i="17"/>
  <c r="BI123" i="17"/>
  <c r="BH123" i="17"/>
  <c r="BG123" i="17"/>
  <c r="BF123" i="17"/>
  <c r="T123" i="17"/>
  <c r="R123" i="17"/>
  <c r="P123" i="17"/>
  <c r="BI122" i="17"/>
  <c r="BH122" i="17"/>
  <c r="BG122" i="17"/>
  <c r="BF122" i="17"/>
  <c r="T122" i="17"/>
  <c r="R122" i="17"/>
  <c r="P122" i="17"/>
  <c r="J116" i="17"/>
  <c r="J115" i="17"/>
  <c r="F115" i="17"/>
  <c r="F113" i="17"/>
  <c r="E111" i="17"/>
  <c r="J92" i="17"/>
  <c r="J91" i="17"/>
  <c r="F91" i="17"/>
  <c r="F89" i="17"/>
  <c r="E87" i="17"/>
  <c r="J18" i="17"/>
  <c r="E18" i="17"/>
  <c r="F116" i="17"/>
  <c r="J17" i="17"/>
  <c r="J12" i="17"/>
  <c r="J113" i="17"/>
  <c r="E7" i="17"/>
  <c r="E85" i="17" s="1"/>
  <c r="J37" i="16"/>
  <c r="J36" i="16"/>
  <c r="AY109" i="1"/>
  <c r="J35" i="16"/>
  <c r="AX109" i="1" s="1"/>
  <c r="BI125" i="16"/>
  <c r="BH125" i="16"/>
  <c r="BG125" i="16"/>
  <c r="BF125" i="16"/>
  <c r="T125" i="16"/>
  <c r="R125" i="16"/>
  <c r="P125" i="16"/>
  <c r="BI124" i="16"/>
  <c r="BH124" i="16"/>
  <c r="BG124" i="16"/>
  <c r="BF124" i="16"/>
  <c r="T124" i="16"/>
  <c r="R124" i="16"/>
  <c r="P124" i="16"/>
  <c r="BI122" i="16"/>
  <c r="BH122" i="16"/>
  <c r="BG122" i="16"/>
  <c r="BF122" i="16"/>
  <c r="T122" i="16"/>
  <c r="T121" i="16" s="1"/>
  <c r="R122" i="16"/>
  <c r="R121" i="16"/>
  <c r="P122" i="16"/>
  <c r="P121" i="16" s="1"/>
  <c r="J116" i="16"/>
  <c r="J115" i="16"/>
  <c r="F115" i="16"/>
  <c r="F113" i="16"/>
  <c r="E111" i="16"/>
  <c r="J92" i="16"/>
  <c r="J91" i="16"/>
  <c r="F91" i="16"/>
  <c r="F89" i="16"/>
  <c r="E87" i="16"/>
  <c r="J18" i="16"/>
  <c r="E18" i="16"/>
  <c r="F92" i="16"/>
  <c r="J17" i="16"/>
  <c r="J12" i="16"/>
  <c r="J89" i="16" s="1"/>
  <c r="E7" i="16"/>
  <c r="E109" i="16"/>
  <c r="J37" i="15"/>
  <c r="J36" i="15"/>
  <c r="AY108" i="1"/>
  <c r="J35" i="15"/>
  <c r="AX108" i="1" s="1"/>
  <c r="BI145" i="15"/>
  <c r="BH145" i="15"/>
  <c r="BG145" i="15"/>
  <c r="BF145" i="15"/>
  <c r="T145" i="15"/>
  <c r="R145" i="15"/>
  <c r="P145" i="15"/>
  <c r="BI144" i="15"/>
  <c r="BH144" i="15"/>
  <c r="BG144" i="15"/>
  <c r="BF144" i="15"/>
  <c r="T144" i="15"/>
  <c r="R144" i="15"/>
  <c r="P144" i="15"/>
  <c r="BI143" i="15"/>
  <c r="BH143" i="15"/>
  <c r="BG143" i="15"/>
  <c r="BF143" i="15"/>
  <c r="T143" i="15"/>
  <c r="R143" i="15"/>
  <c r="P143" i="15"/>
  <c r="BI142" i="15"/>
  <c r="BH142" i="15"/>
  <c r="BG142" i="15"/>
  <c r="BF142" i="15"/>
  <c r="T142" i="15"/>
  <c r="R142" i="15"/>
  <c r="P142" i="15"/>
  <c r="BI140" i="15"/>
  <c r="BH140" i="15"/>
  <c r="BG140" i="15"/>
  <c r="BF140" i="15"/>
  <c r="T140" i="15"/>
  <c r="R140" i="15"/>
  <c r="P140" i="15"/>
  <c r="BI139" i="15"/>
  <c r="BH139" i="15"/>
  <c r="BG139" i="15"/>
  <c r="BF139" i="15"/>
  <c r="T139" i="15"/>
  <c r="R139" i="15"/>
  <c r="P139" i="15"/>
  <c r="BI138" i="15"/>
  <c r="BH138" i="15"/>
  <c r="BG138" i="15"/>
  <c r="BF138" i="15"/>
  <c r="T138" i="15"/>
  <c r="R138" i="15"/>
  <c r="P138" i="15"/>
  <c r="BI137" i="15"/>
  <c r="BH137" i="15"/>
  <c r="BG137" i="15"/>
  <c r="BF137" i="15"/>
  <c r="T137" i="15"/>
  <c r="R137" i="15"/>
  <c r="P137" i="15"/>
  <c r="BI136" i="15"/>
  <c r="BH136" i="15"/>
  <c r="BG136" i="15"/>
  <c r="BF136" i="15"/>
  <c r="T136" i="15"/>
  <c r="R136" i="15"/>
  <c r="P136" i="15"/>
  <c r="BI135" i="15"/>
  <c r="BH135" i="15"/>
  <c r="BG135" i="15"/>
  <c r="BF135" i="15"/>
  <c r="T135" i="15"/>
  <c r="R135" i="15"/>
  <c r="P135" i="15"/>
  <c r="BI134" i="15"/>
  <c r="BH134" i="15"/>
  <c r="BG134" i="15"/>
  <c r="BF134" i="15"/>
  <c r="T134" i="15"/>
  <c r="R134" i="15"/>
  <c r="P134" i="15"/>
  <c r="BI133" i="15"/>
  <c r="BH133" i="15"/>
  <c r="BG133" i="15"/>
  <c r="BF133" i="15"/>
  <c r="T133" i="15"/>
  <c r="R133" i="15"/>
  <c r="P133" i="15"/>
  <c r="BI132" i="15"/>
  <c r="BH132" i="15"/>
  <c r="BG132" i="15"/>
  <c r="BF132" i="15"/>
  <c r="T132" i="15"/>
  <c r="R132" i="15"/>
  <c r="P132" i="15"/>
  <c r="BI131" i="15"/>
  <c r="BH131" i="15"/>
  <c r="BG131" i="15"/>
  <c r="BF131" i="15"/>
  <c r="T131" i="15"/>
  <c r="R131" i="15"/>
  <c r="P131" i="15"/>
  <c r="BI130" i="15"/>
  <c r="BH130" i="15"/>
  <c r="BG130" i="15"/>
  <c r="BF130" i="15"/>
  <c r="T130" i="15"/>
  <c r="R130" i="15"/>
  <c r="P130" i="15"/>
  <c r="BI129" i="15"/>
  <c r="BH129" i="15"/>
  <c r="BG129" i="15"/>
  <c r="BF129" i="15"/>
  <c r="T129" i="15"/>
  <c r="R129" i="15"/>
  <c r="P129" i="15"/>
  <c r="BI128" i="15"/>
  <c r="BH128" i="15"/>
  <c r="BG128" i="15"/>
  <c r="BF128" i="15"/>
  <c r="T128" i="15"/>
  <c r="R128" i="15"/>
  <c r="P128" i="15"/>
  <c r="BI127" i="15"/>
  <c r="BH127" i="15"/>
  <c r="BG127" i="15"/>
  <c r="BF127" i="15"/>
  <c r="T127" i="15"/>
  <c r="R127" i="15"/>
  <c r="P127" i="15"/>
  <c r="BI125" i="15"/>
  <c r="BH125" i="15"/>
  <c r="BG125" i="15"/>
  <c r="BF125" i="15"/>
  <c r="T125" i="15"/>
  <c r="R125" i="15"/>
  <c r="P125" i="15"/>
  <c r="BI124" i="15"/>
  <c r="BH124" i="15"/>
  <c r="BG124" i="15"/>
  <c r="BF124" i="15"/>
  <c r="T124" i="15"/>
  <c r="R124" i="15"/>
  <c r="P124" i="15"/>
  <c r="BI123" i="15"/>
  <c r="BH123" i="15"/>
  <c r="BG123" i="15"/>
  <c r="BF123" i="15"/>
  <c r="T123" i="15"/>
  <c r="R123" i="15"/>
  <c r="P123" i="15"/>
  <c r="J117" i="15"/>
  <c r="J116" i="15"/>
  <c r="F116" i="15"/>
  <c r="F114" i="15"/>
  <c r="E112" i="15"/>
  <c r="J92" i="15"/>
  <c r="J91" i="15"/>
  <c r="F91" i="15"/>
  <c r="F89" i="15"/>
  <c r="E87" i="15"/>
  <c r="J18" i="15"/>
  <c r="E18" i="15"/>
  <c r="F117" i="15" s="1"/>
  <c r="J17" i="15"/>
  <c r="J12" i="15"/>
  <c r="J114" i="15"/>
  <c r="E7" i="15"/>
  <c r="E85" i="15" s="1"/>
  <c r="J37" i="14"/>
  <c r="J36" i="14"/>
  <c r="AY107" i="1" s="1"/>
  <c r="J35" i="14"/>
  <c r="AX107" i="1"/>
  <c r="BI139" i="14"/>
  <c r="BH139" i="14"/>
  <c r="BG139" i="14"/>
  <c r="BF139" i="14"/>
  <c r="T139" i="14"/>
  <c r="R139" i="14"/>
  <c r="P139" i="14"/>
  <c r="BI138" i="14"/>
  <c r="BH138" i="14"/>
  <c r="BG138" i="14"/>
  <c r="BF138" i="14"/>
  <c r="T138" i="14"/>
  <c r="R138" i="14"/>
  <c r="P138" i="14"/>
  <c r="BI137" i="14"/>
  <c r="BH137" i="14"/>
  <c r="BG137" i="14"/>
  <c r="BF137" i="14"/>
  <c r="T137" i="14"/>
  <c r="R137" i="14"/>
  <c r="P137" i="14"/>
  <c r="BI135" i="14"/>
  <c r="BH135" i="14"/>
  <c r="BG135" i="14"/>
  <c r="BF135" i="14"/>
  <c r="T135" i="14"/>
  <c r="R135" i="14"/>
  <c r="P135" i="14"/>
  <c r="BI134" i="14"/>
  <c r="BH134" i="14"/>
  <c r="BG134" i="14"/>
  <c r="BF134" i="14"/>
  <c r="T134" i="14"/>
  <c r="R134" i="14"/>
  <c r="P134" i="14"/>
  <c r="BI133" i="14"/>
  <c r="BH133" i="14"/>
  <c r="BG133" i="14"/>
  <c r="BF133" i="14"/>
  <c r="T133" i="14"/>
  <c r="R133" i="14"/>
  <c r="P133" i="14"/>
  <c r="BI132" i="14"/>
  <c r="BH132" i="14"/>
  <c r="BG132" i="14"/>
  <c r="BF132" i="14"/>
  <c r="T132" i="14"/>
  <c r="R132" i="14"/>
  <c r="P132" i="14"/>
  <c r="BI131" i="14"/>
  <c r="BH131" i="14"/>
  <c r="BG131" i="14"/>
  <c r="BF131" i="14"/>
  <c r="T131" i="14"/>
  <c r="R131" i="14"/>
  <c r="P131" i="14"/>
  <c r="BI130" i="14"/>
  <c r="BH130" i="14"/>
  <c r="BG130" i="14"/>
  <c r="BF130" i="14"/>
  <c r="T130" i="14"/>
  <c r="R130" i="14"/>
  <c r="P130" i="14"/>
  <c r="BI129" i="14"/>
  <c r="BH129" i="14"/>
  <c r="BG129" i="14"/>
  <c r="BF129" i="14"/>
  <c r="T129" i="14"/>
  <c r="R129" i="14"/>
  <c r="P129" i="14"/>
  <c r="BI128" i="14"/>
  <c r="BH128" i="14"/>
  <c r="BG128" i="14"/>
  <c r="BF128" i="14"/>
  <c r="T128" i="14"/>
  <c r="R128" i="14"/>
  <c r="P128" i="14"/>
  <c r="BI127" i="14"/>
  <c r="BH127" i="14"/>
  <c r="BG127" i="14"/>
  <c r="BF127" i="14"/>
  <c r="T127" i="14"/>
  <c r="R127" i="14"/>
  <c r="P127" i="14"/>
  <c r="BI125" i="14"/>
  <c r="BH125" i="14"/>
  <c r="BG125" i="14"/>
  <c r="BF125" i="14"/>
  <c r="T125" i="14"/>
  <c r="R125" i="14"/>
  <c r="P125" i="14"/>
  <c r="BI124" i="14"/>
  <c r="BH124" i="14"/>
  <c r="BG124" i="14"/>
  <c r="BF124" i="14"/>
  <c r="T124" i="14"/>
  <c r="R124" i="14"/>
  <c r="P124" i="14"/>
  <c r="BI123" i="14"/>
  <c r="BH123" i="14"/>
  <c r="BG123" i="14"/>
  <c r="BF123" i="14"/>
  <c r="T123" i="14"/>
  <c r="R123" i="14"/>
  <c r="P123" i="14"/>
  <c r="J117" i="14"/>
  <c r="J116" i="14"/>
  <c r="F116" i="14"/>
  <c r="F114" i="14"/>
  <c r="E112" i="14"/>
  <c r="J92" i="14"/>
  <c r="J91" i="14"/>
  <c r="F91" i="14"/>
  <c r="F89" i="14"/>
  <c r="E87" i="14"/>
  <c r="J18" i="14"/>
  <c r="E18" i="14"/>
  <c r="F117" i="14" s="1"/>
  <c r="J17" i="14"/>
  <c r="J12" i="14"/>
  <c r="J114" i="14"/>
  <c r="E7" i="14"/>
  <c r="E85" i="14" s="1"/>
  <c r="J37" i="13"/>
  <c r="J36" i="13"/>
  <c r="AY106" i="1" s="1"/>
  <c r="J35" i="13"/>
  <c r="AX106" i="1"/>
  <c r="BI156" i="13"/>
  <c r="BH156" i="13"/>
  <c r="BG156" i="13"/>
  <c r="BF156" i="13"/>
  <c r="T156" i="13"/>
  <c r="R156" i="13"/>
  <c r="P156" i="13"/>
  <c r="BI155" i="13"/>
  <c r="BH155" i="13"/>
  <c r="BG155" i="13"/>
  <c r="BF155" i="13"/>
  <c r="T155" i="13"/>
  <c r="R155" i="13"/>
  <c r="P155" i="13"/>
  <c r="BI153" i="13"/>
  <c r="BH153" i="13"/>
  <c r="BG153" i="13"/>
  <c r="BF153" i="13"/>
  <c r="T153" i="13"/>
  <c r="R153" i="13"/>
  <c r="P153" i="13"/>
  <c r="BI152" i="13"/>
  <c r="BH152" i="13"/>
  <c r="BG152" i="13"/>
  <c r="BF152" i="13"/>
  <c r="T152" i="13"/>
  <c r="R152" i="13"/>
  <c r="P152" i="13"/>
  <c r="BI151" i="13"/>
  <c r="BH151" i="13"/>
  <c r="BG151" i="13"/>
  <c r="BF151" i="13"/>
  <c r="T151" i="13"/>
  <c r="R151" i="13"/>
  <c r="P151" i="13"/>
  <c r="BI150" i="13"/>
  <c r="BH150" i="13"/>
  <c r="BG150" i="13"/>
  <c r="BF150" i="13"/>
  <c r="T150" i="13"/>
  <c r="R150" i="13"/>
  <c r="P150" i="13"/>
  <c r="BI149" i="13"/>
  <c r="BH149" i="13"/>
  <c r="BG149" i="13"/>
  <c r="BF149" i="13"/>
  <c r="T149" i="13"/>
  <c r="R149" i="13"/>
  <c r="P149" i="13"/>
  <c r="BI148" i="13"/>
  <c r="BH148" i="13"/>
  <c r="BG148" i="13"/>
  <c r="BF148" i="13"/>
  <c r="T148" i="13"/>
  <c r="R148" i="13"/>
  <c r="P148" i="13"/>
  <c r="BI147" i="13"/>
  <c r="BH147" i="13"/>
  <c r="BG147" i="13"/>
  <c r="BF147" i="13"/>
  <c r="T147" i="13"/>
  <c r="R147" i="13"/>
  <c r="P147" i="13"/>
  <c r="BI146" i="13"/>
  <c r="BH146" i="13"/>
  <c r="BG146" i="13"/>
  <c r="BF146" i="13"/>
  <c r="T146" i="13"/>
  <c r="R146" i="13"/>
  <c r="P146" i="13"/>
  <c r="BI145" i="13"/>
  <c r="BH145" i="13"/>
  <c r="BG145" i="13"/>
  <c r="BF145" i="13"/>
  <c r="T145" i="13"/>
  <c r="R145" i="13"/>
  <c r="P145" i="13"/>
  <c r="BI144" i="13"/>
  <c r="BH144" i="13"/>
  <c r="BG144" i="13"/>
  <c r="BF144" i="13"/>
  <c r="T144" i="13"/>
  <c r="R144" i="13"/>
  <c r="P144" i="13"/>
  <c r="BI143" i="13"/>
  <c r="BH143" i="13"/>
  <c r="BG143" i="13"/>
  <c r="BF143" i="13"/>
  <c r="T143" i="13"/>
  <c r="R143" i="13"/>
  <c r="P143" i="13"/>
  <c r="BI142" i="13"/>
  <c r="BH142" i="13"/>
  <c r="BG142" i="13"/>
  <c r="BF142" i="13"/>
  <c r="T142" i="13"/>
  <c r="R142" i="13"/>
  <c r="P142" i="13"/>
  <c r="BI141" i="13"/>
  <c r="BH141" i="13"/>
  <c r="BG141" i="13"/>
  <c r="BF141" i="13"/>
  <c r="T141" i="13"/>
  <c r="R141" i="13"/>
  <c r="P141" i="13"/>
  <c r="BI140" i="13"/>
  <c r="BH140" i="13"/>
  <c r="BG140" i="13"/>
  <c r="BF140" i="13"/>
  <c r="T140" i="13"/>
  <c r="R140" i="13"/>
  <c r="P140" i="13"/>
  <c r="BI139" i="13"/>
  <c r="BH139" i="13"/>
  <c r="BG139" i="13"/>
  <c r="BF139" i="13"/>
  <c r="T139" i="13"/>
  <c r="R139" i="13"/>
  <c r="P139" i="13"/>
  <c r="BI138" i="13"/>
  <c r="BH138" i="13"/>
  <c r="BG138" i="13"/>
  <c r="BF138" i="13"/>
  <c r="T138" i="13"/>
  <c r="R138" i="13"/>
  <c r="P138" i="13"/>
  <c r="BI136" i="13"/>
  <c r="BH136" i="13"/>
  <c r="BG136" i="13"/>
  <c r="BF136" i="13"/>
  <c r="T136" i="13"/>
  <c r="R136" i="13"/>
  <c r="P136" i="13"/>
  <c r="BI135" i="13"/>
  <c r="BH135" i="13"/>
  <c r="BG135" i="13"/>
  <c r="BF135" i="13"/>
  <c r="T135" i="13"/>
  <c r="R135" i="13"/>
  <c r="P135" i="13"/>
  <c r="BI134" i="13"/>
  <c r="BH134" i="13"/>
  <c r="BG134" i="13"/>
  <c r="BF134" i="13"/>
  <c r="T134" i="13"/>
  <c r="R134" i="13"/>
  <c r="P134" i="13"/>
  <c r="BI133" i="13"/>
  <c r="BH133" i="13"/>
  <c r="BG133" i="13"/>
  <c r="BF133" i="13"/>
  <c r="T133" i="13"/>
  <c r="R133" i="13"/>
  <c r="P133" i="13"/>
  <c r="BI132" i="13"/>
  <c r="BH132" i="13"/>
  <c r="BG132" i="13"/>
  <c r="BF132" i="13"/>
  <c r="T132" i="13"/>
  <c r="R132" i="13"/>
  <c r="P132" i="13"/>
  <c r="BI131" i="13"/>
  <c r="BH131" i="13"/>
  <c r="BG131" i="13"/>
  <c r="BF131" i="13"/>
  <c r="T131" i="13"/>
  <c r="R131" i="13"/>
  <c r="P131" i="13"/>
  <c r="BI130" i="13"/>
  <c r="BH130" i="13"/>
  <c r="BG130" i="13"/>
  <c r="BF130" i="13"/>
  <c r="T130" i="13"/>
  <c r="R130" i="13"/>
  <c r="P130" i="13"/>
  <c r="BI129" i="13"/>
  <c r="BH129" i="13"/>
  <c r="BG129" i="13"/>
  <c r="BF129" i="13"/>
  <c r="T129" i="13"/>
  <c r="R129" i="13"/>
  <c r="P129" i="13"/>
  <c r="BI128" i="13"/>
  <c r="BH128" i="13"/>
  <c r="BG128" i="13"/>
  <c r="BF128" i="13"/>
  <c r="T128" i="13"/>
  <c r="R128" i="13"/>
  <c r="P128" i="13"/>
  <c r="BI127" i="13"/>
  <c r="BH127" i="13"/>
  <c r="BG127" i="13"/>
  <c r="BF127" i="13"/>
  <c r="T127" i="13"/>
  <c r="R127" i="13"/>
  <c r="P127" i="13"/>
  <c r="BI126" i="13"/>
  <c r="BH126" i="13"/>
  <c r="BG126" i="13"/>
  <c r="BF126" i="13"/>
  <c r="T126" i="13"/>
  <c r="R126" i="13"/>
  <c r="P126" i="13"/>
  <c r="BI125" i="13"/>
  <c r="BH125" i="13"/>
  <c r="BG125" i="13"/>
  <c r="BF125" i="13"/>
  <c r="T125" i="13"/>
  <c r="R125" i="13"/>
  <c r="P125" i="13"/>
  <c r="BI124" i="13"/>
  <c r="BH124" i="13"/>
  <c r="BG124" i="13"/>
  <c r="BF124" i="13"/>
  <c r="T124" i="13"/>
  <c r="R124" i="13"/>
  <c r="P124" i="13"/>
  <c r="BI123" i="13"/>
  <c r="BH123" i="13"/>
  <c r="BG123" i="13"/>
  <c r="BF123" i="13"/>
  <c r="T123" i="13"/>
  <c r="R123" i="13"/>
  <c r="P123" i="13"/>
  <c r="J117" i="13"/>
  <c r="J116" i="13"/>
  <c r="F116" i="13"/>
  <c r="F114" i="13"/>
  <c r="E112" i="13"/>
  <c r="J92" i="13"/>
  <c r="J91" i="13"/>
  <c r="F91" i="13"/>
  <c r="F89" i="13"/>
  <c r="E87" i="13"/>
  <c r="J18" i="13"/>
  <c r="E18" i="13"/>
  <c r="F117" i="13"/>
  <c r="J17" i="13"/>
  <c r="J12" i="13"/>
  <c r="J89" i="13"/>
  <c r="E7" i="13"/>
  <c r="E110" i="13" s="1"/>
  <c r="J37" i="12"/>
  <c r="J36" i="12"/>
  <c r="AY105" i="1"/>
  <c r="J35" i="12"/>
  <c r="AX105" i="1" s="1"/>
  <c r="BI151" i="12"/>
  <c r="BH151" i="12"/>
  <c r="BG151" i="12"/>
  <c r="BF151" i="12"/>
  <c r="T151" i="12"/>
  <c r="R151" i="12"/>
  <c r="P151" i="12"/>
  <c r="BI150" i="12"/>
  <c r="BH150" i="12"/>
  <c r="BG150" i="12"/>
  <c r="BF150" i="12"/>
  <c r="T150" i="12"/>
  <c r="R150" i="12"/>
  <c r="P150" i="12"/>
  <c r="BI148" i="12"/>
  <c r="BH148" i="12"/>
  <c r="BG148" i="12"/>
  <c r="BF148" i="12"/>
  <c r="T148" i="12"/>
  <c r="R148" i="12"/>
  <c r="P148" i="12"/>
  <c r="BI147" i="12"/>
  <c r="BH147" i="12"/>
  <c r="BG147" i="12"/>
  <c r="BF147" i="12"/>
  <c r="T147" i="12"/>
  <c r="R147" i="12"/>
  <c r="P147" i="12"/>
  <c r="BI146" i="12"/>
  <c r="BH146" i="12"/>
  <c r="BG146" i="12"/>
  <c r="BF146" i="12"/>
  <c r="T146" i="12"/>
  <c r="R146" i="12"/>
  <c r="P146" i="12"/>
  <c r="BI145" i="12"/>
  <c r="BH145" i="12"/>
  <c r="BG145" i="12"/>
  <c r="BF145" i="12"/>
  <c r="T145" i="12"/>
  <c r="R145" i="12"/>
  <c r="P145" i="12"/>
  <c r="BI144" i="12"/>
  <c r="BH144" i="12"/>
  <c r="BG144" i="12"/>
  <c r="BF144" i="12"/>
  <c r="T144" i="12"/>
  <c r="R144" i="12"/>
  <c r="P144" i="12"/>
  <c r="BI143" i="12"/>
  <c r="BH143" i="12"/>
  <c r="BG143" i="12"/>
  <c r="BF143" i="12"/>
  <c r="T143" i="12"/>
  <c r="R143" i="12"/>
  <c r="P143" i="12"/>
  <c r="BI142" i="12"/>
  <c r="BH142" i="12"/>
  <c r="BG142" i="12"/>
  <c r="BF142" i="12"/>
  <c r="T142" i="12"/>
  <c r="R142" i="12"/>
  <c r="P142" i="12"/>
  <c r="BI141" i="12"/>
  <c r="BH141" i="12"/>
  <c r="BG141" i="12"/>
  <c r="BF141" i="12"/>
  <c r="T141" i="12"/>
  <c r="R141" i="12"/>
  <c r="P141" i="12"/>
  <c r="BI140" i="12"/>
  <c r="BH140" i="12"/>
  <c r="BG140" i="12"/>
  <c r="BF140" i="12"/>
  <c r="T140" i="12"/>
  <c r="R140" i="12"/>
  <c r="P140" i="12"/>
  <c r="BI138" i="12"/>
  <c r="BH138" i="12"/>
  <c r="BG138" i="12"/>
  <c r="BF138" i="12"/>
  <c r="T138" i="12"/>
  <c r="R138" i="12"/>
  <c r="P138" i="12"/>
  <c r="BI137" i="12"/>
  <c r="BH137" i="12"/>
  <c r="BG137" i="12"/>
  <c r="BF137" i="12"/>
  <c r="T137" i="12"/>
  <c r="R137" i="12"/>
  <c r="P137" i="12"/>
  <c r="BI136" i="12"/>
  <c r="BH136" i="12"/>
  <c r="BG136" i="12"/>
  <c r="BF136" i="12"/>
  <c r="T136" i="12"/>
  <c r="R136" i="12"/>
  <c r="P136" i="12"/>
  <c r="BI135" i="12"/>
  <c r="BH135" i="12"/>
  <c r="BG135" i="12"/>
  <c r="BF135" i="12"/>
  <c r="T135" i="12"/>
  <c r="R135" i="12"/>
  <c r="P135" i="12"/>
  <c r="BI134" i="12"/>
  <c r="BH134" i="12"/>
  <c r="BG134" i="12"/>
  <c r="BF134" i="12"/>
  <c r="T134" i="12"/>
  <c r="R134" i="12"/>
  <c r="P134" i="12"/>
  <c r="BI133" i="12"/>
  <c r="BH133" i="12"/>
  <c r="BG133" i="12"/>
  <c r="BF133" i="12"/>
  <c r="T133" i="12"/>
  <c r="R133" i="12"/>
  <c r="P133" i="12"/>
  <c r="BI132" i="12"/>
  <c r="BH132" i="12"/>
  <c r="BG132" i="12"/>
  <c r="BF132" i="12"/>
  <c r="T132" i="12"/>
  <c r="R132" i="12"/>
  <c r="P132" i="12"/>
  <c r="BI131" i="12"/>
  <c r="BH131" i="12"/>
  <c r="BG131" i="12"/>
  <c r="BF131" i="12"/>
  <c r="T131" i="12"/>
  <c r="R131" i="12"/>
  <c r="P131" i="12"/>
  <c r="BI130" i="12"/>
  <c r="BH130" i="12"/>
  <c r="BG130" i="12"/>
  <c r="BF130" i="12"/>
  <c r="T130" i="12"/>
  <c r="R130" i="12"/>
  <c r="P130" i="12"/>
  <c r="BI129" i="12"/>
  <c r="BH129" i="12"/>
  <c r="BG129" i="12"/>
  <c r="BF129" i="12"/>
  <c r="T129" i="12"/>
  <c r="R129" i="12"/>
  <c r="P129" i="12"/>
  <c r="BI128" i="12"/>
  <c r="BH128" i="12"/>
  <c r="BG128" i="12"/>
  <c r="BF128" i="12"/>
  <c r="T128" i="12"/>
  <c r="R128" i="12"/>
  <c r="P128" i="12"/>
  <c r="BI127" i="12"/>
  <c r="BH127" i="12"/>
  <c r="BG127" i="12"/>
  <c r="BF127" i="12"/>
  <c r="T127" i="12"/>
  <c r="R127" i="12"/>
  <c r="P127" i="12"/>
  <c r="BI126" i="12"/>
  <c r="BH126" i="12"/>
  <c r="BG126" i="12"/>
  <c r="BF126" i="12"/>
  <c r="T126" i="12"/>
  <c r="R126" i="12"/>
  <c r="P126" i="12"/>
  <c r="BI125" i="12"/>
  <c r="BH125" i="12"/>
  <c r="BG125" i="12"/>
  <c r="BF125" i="12"/>
  <c r="T125" i="12"/>
  <c r="R125" i="12"/>
  <c r="P125" i="12"/>
  <c r="BI124" i="12"/>
  <c r="BH124" i="12"/>
  <c r="BG124" i="12"/>
  <c r="BF124" i="12"/>
  <c r="T124" i="12"/>
  <c r="R124" i="12"/>
  <c r="P124" i="12"/>
  <c r="BI123" i="12"/>
  <c r="BH123" i="12"/>
  <c r="BG123" i="12"/>
  <c r="BF123" i="12"/>
  <c r="T123" i="12"/>
  <c r="R123" i="12"/>
  <c r="P123" i="12"/>
  <c r="J117" i="12"/>
  <c r="J116" i="12"/>
  <c r="F116" i="12"/>
  <c r="F114" i="12"/>
  <c r="E112" i="12"/>
  <c r="J92" i="12"/>
  <c r="J91" i="12"/>
  <c r="F91" i="12"/>
  <c r="F89" i="12"/>
  <c r="E87" i="12"/>
  <c r="J18" i="12"/>
  <c r="E18" i="12"/>
  <c r="F117" i="12"/>
  <c r="J17" i="12"/>
  <c r="J12" i="12"/>
  <c r="J114" i="12"/>
  <c r="E7" i="12"/>
  <c r="E110" i="12" s="1"/>
  <c r="J37" i="11"/>
  <c r="J36" i="11"/>
  <c r="AY104" i="1"/>
  <c r="J35" i="11"/>
  <c r="AX104" i="1" s="1"/>
  <c r="BI187" i="11"/>
  <c r="BH187" i="11"/>
  <c r="BG187" i="11"/>
  <c r="BF187" i="11"/>
  <c r="T187" i="11"/>
  <c r="R187" i="11"/>
  <c r="P187" i="11"/>
  <c r="BI186" i="11"/>
  <c r="BH186" i="11"/>
  <c r="BG186" i="11"/>
  <c r="BF186" i="11"/>
  <c r="T186" i="11"/>
  <c r="R186" i="11"/>
  <c r="P186" i="11"/>
  <c r="BI185" i="11"/>
  <c r="BH185" i="11"/>
  <c r="BG185" i="11"/>
  <c r="BF185" i="11"/>
  <c r="T185" i="11"/>
  <c r="R185" i="11"/>
  <c r="P185" i="11"/>
  <c r="BI184" i="11"/>
  <c r="BH184" i="11"/>
  <c r="BG184" i="11"/>
  <c r="BF184" i="11"/>
  <c r="T184" i="11"/>
  <c r="R184" i="11"/>
  <c r="P184" i="11"/>
  <c r="BI183" i="11"/>
  <c r="BH183" i="11"/>
  <c r="BG183" i="11"/>
  <c r="BF183" i="11"/>
  <c r="T183" i="11"/>
  <c r="R183" i="11"/>
  <c r="P183" i="11"/>
  <c r="BI182" i="11"/>
  <c r="BH182" i="11"/>
  <c r="BG182" i="11"/>
  <c r="BF182" i="11"/>
  <c r="T182" i="11"/>
  <c r="R182" i="11"/>
  <c r="P182" i="11"/>
  <c r="BI181" i="11"/>
  <c r="BH181" i="11"/>
  <c r="BG181" i="11"/>
  <c r="BF181" i="11"/>
  <c r="T181" i="11"/>
  <c r="R181" i="11"/>
  <c r="P181" i="11"/>
  <c r="BI179" i="11"/>
  <c r="BH179" i="11"/>
  <c r="BG179" i="11"/>
  <c r="BF179" i="11"/>
  <c r="T179" i="11"/>
  <c r="R179" i="11"/>
  <c r="P179" i="11"/>
  <c r="BI178" i="11"/>
  <c r="BH178" i="11"/>
  <c r="BG178" i="11"/>
  <c r="BF178" i="11"/>
  <c r="T178" i="11"/>
  <c r="R178" i="11"/>
  <c r="P178" i="11"/>
  <c r="BI177" i="11"/>
  <c r="BH177" i="11"/>
  <c r="BG177" i="11"/>
  <c r="BF177" i="11"/>
  <c r="T177" i="11"/>
  <c r="R177" i="11"/>
  <c r="P177" i="11"/>
  <c r="BI176" i="11"/>
  <c r="BH176" i="11"/>
  <c r="BG176" i="11"/>
  <c r="BF176" i="11"/>
  <c r="T176" i="11"/>
  <c r="R176" i="11"/>
  <c r="P176" i="11"/>
  <c r="BI175" i="11"/>
  <c r="BH175" i="11"/>
  <c r="BG175" i="11"/>
  <c r="BF175" i="11"/>
  <c r="T175" i="11"/>
  <c r="R175" i="11"/>
  <c r="P175" i="11"/>
  <c r="BI174" i="11"/>
  <c r="BH174" i="11"/>
  <c r="BG174" i="11"/>
  <c r="BF174" i="11"/>
  <c r="T174" i="11"/>
  <c r="R174" i="11"/>
  <c r="P174" i="11"/>
  <c r="BI173" i="11"/>
  <c r="BH173" i="11"/>
  <c r="BG173" i="11"/>
  <c r="BF173" i="11"/>
  <c r="T173" i="11"/>
  <c r="R173" i="11"/>
  <c r="P173" i="11"/>
  <c r="BI172" i="11"/>
  <c r="BH172" i="11"/>
  <c r="BG172" i="11"/>
  <c r="BF172" i="11"/>
  <c r="T172" i="11"/>
  <c r="R172" i="11"/>
  <c r="P172" i="11"/>
  <c r="BI171" i="11"/>
  <c r="BH171" i="11"/>
  <c r="BG171" i="11"/>
  <c r="BF171" i="11"/>
  <c r="T171" i="11"/>
  <c r="R171" i="11"/>
  <c r="P171" i="11"/>
  <c r="BI170" i="11"/>
  <c r="BH170" i="11"/>
  <c r="BG170" i="11"/>
  <c r="BF170" i="11"/>
  <c r="T170" i="11"/>
  <c r="R170" i="11"/>
  <c r="P170" i="11"/>
  <c r="BI169" i="11"/>
  <c r="BH169" i="11"/>
  <c r="BG169" i="11"/>
  <c r="BF169" i="11"/>
  <c r="T169" i="11"/>
  <c r="R169" i="11"/>
  <c r="P169" i="11"/>
  <c r="BI168" i="11"/>
  <c r="BH168" i="11"/>
  <c r="BG168" i="11"/>
  <c r="BF168" i="11"/>
  <c r="T168" i="11"/>
  <c r="R168" i="11"/>
  <c r="P168" i="11"/>
  <c r="BI167" i="11"/>
  <c r="BH167" i="11"/>
  <c r="BG167" i="11"/>
  <c r="BF167" i="11"/>
  <c r="T167" i="11"/>
  <c r="R167" i="11"/>
  <c r="P167" i="11"/>
  <c r="BI166" i="11"/>
  <c r="BH166" i="11"/>
  <c r="BG166" i="11"/>
  <c r="BF166" i="11"/>
  <c r="T166" i="11"/>
  <c r="R166" i="11"/>
  <c r="P166" i="11"/>
  <c r="BI165" i="11"/>
  <c r="BH165" i="11"/>
  <c r="BG165" i="11"/>
  <c r="BF165" i="11"/>
  <c r="T165" i="11"/>
  <c r="R165" i="11"/>
  <c r="P165" i="11"/>
  <c r="BI164" i="11"/>
  <c r="BH164" i="11"/>
  <c r="BG164" i="11"/>
  <c r="BF164" i="11"/>
  <c r="T164" i="11"/>
  <c r="R164" i="11"/>
  <c r="P164" i="11"/>
  <c r="BI163" i="11"/>
  <c r="BH163" i="11"/>
  <c r="BG163" i="11"/>
  <c r="BF163" i="11"/>
  <c r="T163" i="11"/>
  <c r="R163" i="11"/>
  <c r="P163" i="11"/>
  <c r="BI162" i="11"/>
  <c r="BH162" i="11"/>
  <c r="BG162" i="11"/>
  <c r="BF162" i="11"/>
  <c r="T162" i="11"/>
  <c r="R162" i="11"/>
  <c r="P162" i="11"/>
  <c r="BI161" i="11"/>
  <c r="BH161" i="11"/>
  <c r="BG161" i="11"/>
  <c r="BF161" i="11"/>
  <c r="T161" i="11"/>
  <c r="R161" i="11"/>
  <c r="P161" i="11"/>
  <c r="BI160" i="11"/>
  <c r="BH160" i="11"/>
  <c r="BG160" i="11"/>
  <c r="BF160" i="11"/>
  <c r="T160" i="11"/>
  <c r="R160" i="11"/>
  <c r="P160" i="11"/>
  <c r="BI159" i="11"/>
  <c r="BH159" i="11"/>
  <c r="BG159" i="11"/>
  <c r="BF159" i="11"/>
  <c r="T159" i="11"/>
  <c r="R159" i="11"/>
  <c r="P159" i="11"/>
  <c r="BI158" i="11"/>
  <c r="BH158" i="11"/>
  <c r="BG158" i="11"/>
  <c r="BF158" i="11"/>
  <c r="T158" i="11"/>
  <c r="R158" i="11"/>
  <c r="P158" i="11"/>
  <c r="BI157" i="11"/>
  <c r="BH157" i="11"/>
  <c r="BG157" i="11"/>
  <c r="BF157" i="11"/>
  <c r="T157" i="11"/>
  <c r="R157" i="11"/>
  <c r="P157" i="11"/>
  <c r="BI156" i="11"/>
  <c r="BH156" i="11"/>
  <c r="BG156" i="11"/>
  <c r="BF156" i="11"/>
  <c r="T156" i="11"/>
  <c r="R156" i="11"/>
  <c r="P156" i="11"/>
  <c r="BI155" i="11"/>
  <c r="BH155" i="11"/>
  <c r="BG155" i="11"/>
  <c r="BF155" i="11"/>
  <c r="T155" i="11"/>
  <c r="R155" i="11"/>
  <c r="P155" i="11"/>
  <c r="BI154" i="11"/>
  <c r="BH154" i="11"/>
  <c r="BG154" i="11"/>
  <c r="BF154" i="11"/>
  <c r="T154" i="11"/>
  <c r="R154" i="11"/>
  <c r="P154" i="11"/>
  <c r="BI152" i="11"/>
  <c r="BH152" i="11"/>
  <c r="BG152" i="11"/>
  <c r="BF152" i="11"/>
  <c r="T152" i="11"/>
  <c r="R152" i="11"/>
  <c r="P152" i="11"/>
  <c r="BI151" i="11"/>
  <c r="BH151" i="11"/>
  <c r="BG151" i="11"/>
  <c r="BF151" i="11"/>
  <c r="T151" i="11"/>
  <c r="R151" i="11"/>
  <c r="P151" i="11"/>
  <c r="BI150" i="11"/>
  <c r="BH150" i="11"/>
  <c r="BG150" i="11"/>
  <c r="BF150" i="11"/>
  <c r="T150" i="11"/>
  <c r="R150" i="11"/>
  <c r="P150" i="11"/>
  <c r="BI149" i="11"/>
  <c r="BH149" i="11"/>
  <c r="BG149" i="11"/>
  <c r="BF149" i="11"/>
  <c r="T149" i="11"/>
  <c r="R149" i="11"/>
  <c r="P149" i="11"/>
  <c r="BI148" i="11"/>
  <c r="BH148" i="11"/>
  <c r="BG148" i="11"/>
  <c r="BF148" i="11"/>
  <c r="T148" i="11"/>
  <c r="R148" i="11"/>
  <c r="P148" i="11"/>
  <c r="BI147" i="11"/>
  <c r="BH147" i="11"/>
  <c r="BG147" i="11"/>
  <c r="BF147" i="11"/>
  <c r="T147" i="11"/>
  <c r="R147" i="11"/>
  <c r="P147" i="11"/>
  <c r="BI146" i="11"/>
  <c r="BH146" i="11"/>
  <c r="BG146" i="11"/>
  <c r="BF146" i="11"/>
  <c r="T146" i="11"/>
  <c r="R146" i="11"/>
  <c r="P146" i="11"/>
  <c r="BI145" i="11"/>
  <c r="BH145" i="11"/>
  <c r="BG145" i="11"/>
  <c r="BF145" i="11"/>
  <c r="T145" i="11"/>
  <c r="R145" i="11"/>
  <c r="P145" i="11"/>
  <c r="BI144" i="11"/>
  <c r="BH144" i="11"/>
  <c r="BG144" i="11"/>
  <c r="BF144" i="11"/>
  <c r="T144" i="11"/>
  <c r="R144" i="11"/>
  <c r="P144" i="11"/>
  <c r="BI143" i="11"/>
  <c r="BH143" i="11"/>
  <c r="BG143" i="11"/>
  <c r="BF143" i="11"/>
  <c r="T143" i="11"/>
  <c r="R143" i="11"/>
  <c r="P143" i="11"/>
  <c r="BI142" i="11"/>
  <c r="BH142" i="11"/>
  <c r="BG142" i="11"/>
  <c r="BF142" i="11"/>
  <c r="T142" i="11"/>
  <c r="R142" i="11"/>
  <c r="P142" i="11"/>
  <c r="BI141" i="11"/>
  <c r="BH141" i="11"/>
  <c r="BG141" i="11"/>
  <c r="BF141" i="11"/>
  <c r="T141" i="11"/>
  <c r="R141" i="11"/>
  <c r="P141" i="11"/>
  <c r="BI140" i="11"/>
  <c r="BH140" i="11"/>
  <c r="BG140" i="11"/>
  <c r="BF140" i="11"/>
  <c r="T140" i="11"/>
  <c r="R140" i="11"/>
  <c r="P140" i="11"/>
  <c r="BI139" i="11"/>
  <c r="BH139" i="11"/>
  <c r="BG139" i="11"/>
  <c r="BF139" i="11"/>
  <c r="T139" i="11"/>
  <c r="R139" i="11"/>
  <c r="P139" i="11"/>
  <c r="BI137" i="11"/>
  <c r="BH137" i="11"/>
  <c r="BG137" i="11"/>
  <c r="BF137" i="11"/>
  <c r="T137" i="11"/>
  <c r="R137" i="11"/>
  <c r="P137" i="11"/>
  <c r="BI136" i="11"/>
  <c r="BH136" i="11"/>
  <c r="BG136" i="11"/>
  <c r="BF136" i="11"/>
  <c r="T136" i="11"/>
  <c r="R136" i="11"/>
  <c r="P136" i="11"/>
  <c r="BI135" i="11"/>
  <c r="BH135" i="11"/>
  <c r="BG135" i="11"/>
  <c r="BF135" i="11"/>
  <c r="T135" i="11"/>
  <c r="R135" i="11"/>
  <c r="P135" i="11"/>
  <c r="BI134" i="11"/>
  <c r="BH134" i="11"/>
  <c r="BG134" i="11"/>
  <c r="BF134" i="11"/>
  <c r="T134" i="11"/>
  <c r="R134" i="11"/>
  <c r="P134" i="11"/>
  <c r="BI133" i="11"/>
  <c r="BH133" i="11"/>
  <c r="BG133" i="11"/>
  <c r="BF133" i="11"/>
  <c r="T133" i="11"/>
  <c r="R133" i="11"/>
  <c r="P133" i="11"/>
  <c r="BI132" i="11"/>
  <c r="BH132" i="11"/>
  <c r="BG132" i="11"/>
  <c r="BF132" i="11"/>
  <c r="T132" i="11"/>
  <c r="R132" i="11"/>
  <c r="P132" i="11"/>
  <c r="BI131" i="11"/>
  <c r="BH131" i="11"/>
  <c r="BG131" i="11"/>
  <c r="BF131" i="11"/>
  <c r="T131" i="11"/>
  <c r="R131" i="11"/>
  <c r="P131" i="11"/>
  <c r="BI130" i="11"/>
  <c r="BH130" i="11"/>
  <c r="BG130" i="11"/>
  <c r="BF130" i="11"/>
  <c r="T130" i="11"/>
  <c r="R130" i="11"/>
  <c r="P130" i="11"/>
  <c r="BI129" i="11"/>
  <c r="BH129" i="11"/>
  <c r="BG129" i="11"/>
  <c r="BF129" i="11"/>
  <c r="T129" i="11"/>
  <c r="R129" i="11"/>
  <c r="P129" i="11"/>
  <c r="BI128" i="11"/>
  <c r="BH128" i="11"/>
  <c r="BG128" i="11"/>
  <c r="BF128" i="11"/>
  <c r="T128" i="11"/>
  <c r="R128" i="11"/>
  <c r="P128" i="11"/>
  <c r="BI127" i="11"/>
  <c r="BH127" i="11"/>
  <c r="BG127" i="11"/>
  <c r="BF127" i="11"/>
  <c r="T127" i="11"/>
  <c r="R127" i="11"/>
  <c r="P127" i="11"/>
  <c r="BI126" i="11"/>
  <c r="BH126" i="11"/>
  <c r="BG126" i="11"/>
  <c r="BF126" i="11"/>
  <c r="T126" i="11"/>
  <c r="R126" i="11"/>
  <c r="P126" i="11"/>
  <c r="BI125" i="11"/>
  <c r="BH125" i="11"/>
  <c r="BG125" i="11"/>
  <c r="BF125" i="11"/>
  <c r="T125" i="11"/>
  <c r="R125" i="11"/>
  <c r="P125" i="11"/>
  <c r="BI124" i="11"/>
  <c r="BH124" i="11"/>
  <c r="BG124" i="11"/>
  <c r="BF124" i="11"/>
  <c r="T124" i="11"/>
  <c r="R124" i="11"/>
  <c r="P124" i="11"/>
  <c r="J118" i="11"/>
  <c r="J117" i="11"/>
  <c r="F117" i="11"/>
  <c r="F115" i="11"/>
  <c r="E113" i="11"/>
  <c r="J92" i="11"/>
  <c r="J91" i="11"/>
  <c r="F91" i="11"/>
  <c r="F89" i="11"/>
  <c r="E87" i="11"/>
  <c r="J18" i="11"/>
  <c r="E18" i="11"/>
  <c r="F118" i="11" s="1"/>
  <c r="J17" i="11"/>
  <c r="J12" i="11"/>
  <c r="J89" i="11" s="1"/>
  <c r="E7" i="11"/>
  <c r="E111" i="11"/>
  <c r="J37" i="10"/>
  <c r="J36" i="10"/>
  <c r="AY103" i="1" s="1"/>
  <c r="J35" i="10"/>
  <c r="AX103" i="1"/>
  <c r="BI163" i="10"/>
  <c r="BH163" i="10"/>
  <c r="BG163" i="10"/>
  <c r="BF163" i="10"/>
  <c r="T163" i="10"/>
  <c r="R163" i="10"/>
  <c r="P163" i="10"/>
  <c r="BI162" i="10"/>
  <c r="BH162" i="10"/>
  <c r="BG162" i="10"/>
  <c r="BF162" i="10"/>
  <c r="T162" i="10"/>
  <c r="R162" i="10"/>
  <c r="P162" i="10"/>
  <c r="BI161" i="10"/>
  <c r="BH161" i="10"/>
  <c r="BG161" i="10"/>
  <c r="BF161" i="10"/>
  <c r="T161" i="10"/>
  <c r="R161" i="10"/>
  <c r="P161" i="10"/>
  <c r="BI159" i="10"/>
  <c r="BH159" i="10"/>
  <c r="BG159" i="10"/>
  <c r="BF159" i="10"/>
  <c r="T159" i="10"/>
  <c r="R159" i="10"/>
  <c r="P159" i="10"/>
  <c r="BI158" i="10"/>
  <c r="BH158" i="10"/>
  <c r="BG158" i="10"/>
  <c r="BF158" i="10"/>
  <c r="T158" i="10"/>
  <c r="R158" i="10"/>
  <c r="P158" i="10"/>
  <c r="BI157" i="10"/>
  <c r="BH157" i="10"/>
  <c r="BG157" i="10"/>
  <c r="BF157" i="10"/>
  <c r="T157" i="10"/>
  <c r="R157" i="10"/>
  <c r="P157" i="10"/>
  <c r="BI156" i="10"/>
  <c r="BH156" i="10"/>
  <c r="BG156" i="10"/>
  <c r="BF156" i="10"/>
  <c r="T156" i="10"/>
  <c r="R156" i="10"/>
  <c r="P156" i="10"/>
  <c r="BI155" i="10"/>
  <c r="BH155" i="10"/>
  <c r="BG155" i="10"/>
  <c r="BF155" i="10"/>
  <c r="T155" i="10"/>
  <c r="R155" i="10"/>
  <c r="P155" i="10"/>
  <c r="BI154" i="10"/>
  <c r="BH154" i="10"/>
  <c r="BG154" i="10"/>
  <c r="BF154" i="10"/>
  <c r="T154" i="10"/>
  <c r="R154" i="10"/>
  <c r="P154" i="10"/>
  <c r="BI153" i="10"/>
  <c r="BH153" i="10"/>
  <c r="BG153" i="10"/>
  <c r="BF153" i="10"/>
  <c r="T153" i="10"/>
  <c r="R153" i="10"/>
  <c r="P153" i="10"/>
  <c r="BI152" i="10"/>
  <c r="BH152" i="10"/>
  <c r="BG152" i="10"/>
  <c r="BF152" i="10"/>
  <c r="T152" i="10"/>
  <c r="R152" i="10"/>
  <c r="P152" i="10"/>
  <c r="BI151" i="10"/>
  <c r="BH151" i="10"/>
  <c r="BG151" i="10"/>
  <c r="BF151" i="10"/>
  <c r="T151" i="10"/>
  <c r="R151" i="10"/>
  <c r="P151" i="10"/>
  <c r="BI150" i="10"/>
  <c r="BH150" i="10"/>
  <c r="BG150" i="10"/>
  <c r="BF150" i="10"/>
  <c r="T150" i="10"/>
  <c r="R150" i="10"/>
  <c r="P150" i="10"/>
  <c r="BI149" i="10"/>
  <c r="BH149" i="10"/>
  <c r="BG149" i="10"/>
  <c r="BF149" i="10"/>
  <c r="T149" i="10"/>
  <c r="R149" i="10"/>
  <c r="P149" i="10"/>
  <c r="BI148" i="10"/>
  <c r="BH148" i="10"/>
  <c r="BG148" i="10"/>
  <c r="BF148" i="10"/>
  <c r="T148" i="10"/>
  <c r="R148" i="10"/>
  <c r="P148" i="10"/>
  <c r="BI147" i="10"/>
  <c r="BH147" i="10"/>
  <c r="BG147" i="10"/>
  <c r="BF147" i="10"/>
  <c r="T147" i="10"/>
  <c r="R147" i="10"/>
  <c r="P147" i="10"/>
  <c r="BI146" i="10"/>
  <c r="BH146" i="10"/>
  <c r="BG146" i="10"/>
  <c r="BF146" i="10"/>
  <c r="T146" i="10"/>
  <c r="R146" i="10"/>
  <c r="P146" i="10"/>
  <c r="BI145" i="10"/>
  <c r="BH145" i="10"/>
  <c r="BG145" i="10"/>
  <c r="BF145" i="10"/>
  <c r="T145" i="10"/>
  <c r="R145" i="10"/>
  <c r="P145" i="10"/>
  <c r="BI144" i="10"/>
  <c r="BH144" i="10"/>
  <c r="BG144" i="10"/>
  <c r="BF144" i="10"/>
  <c r="T144" i="10"/>
  <c r="R144" i="10"/>
  <c r="P144" i="10"/>
  <c r="BI143" i="10"/>
  <c r="BH143" i="10"/>
  <c r="BG143" i="10"/>
  <c r="BF143" i="10"/>
  <c r="T143" i="10"/>
  <c r="R143" i="10"/>
  <c r="P143" i="10"/>
  <c r="BI142" i="10"/>
  <c r="BH142" i="10"/>
  <c r="BG142" i="10"/>
  <c r="BF142" i="10"/>
  <c r="T142" i="10"/>
  <c r="R142" i="10"/>
  <c r="P142" i="10"/>
  <c r="BI141" i="10"/>
  <c r="BH141" i="10"/>
  <c r="BG141" i="10"/>
  <c r="BF141" i="10"/>
  <c r="T141" i="10"/>
  <c r="R141" i="10"/>
  <c r="P141" i="10"/>
  <c r="BI140" i="10"/>
  <c r="BH140" i="10"/>
  <c r="BG140" i="10"/>
  <c r="BF140" i="10"/>
  <c r="T140" i="10"/>
  <c r="R140" i="10"/>
  <c r="P140" i="10"/>
  <c r="BI139" i="10"/>
  <c r="BH139" i="10"/>
  <c r="BG139" i="10"/>
  <c r="BF139" i="10"/>
  <c r="T139" i="10"/>
  <c r="R139" i="10"/>
  <c r="P139" i="10"/>
  <c r="BI138" i="10"/>
  <c r="BH138" i="10"/>
  <c r="BG138" i="10"/>
  <c r="BF138" i="10"/>
  <c r="T138" i="10"/>
  <c r="R138" i="10"/>
  <c r="P138" i="10"/>
  <c r="BI137" i="10"/>
  <c r="BH137" i="10"/>
  <c r="BG137" i="10"/>
  <c r="BF137" i="10"/>
  <c r="T137" i="10"/>
  <c r="R137" i="10"/>
  <c r="P137" i="10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3" i="10"/>
  <c r="BH133" i="10"/>
  <c r="BG133" i="10"/>
  <c r="BF133" i="10"/>
  <c r="T133" i="10"/>
  <c r="R133" i="10"/>
  <c r="P133" i="10"/>
  <c r="BI132" i="10"/>
  <c r="BH132" i="10"/>
  <c r="BG132" i="10"/>
  <c r="BF132" i="10"/>
  <c r="T132" i="10"/>
  <c r="R132" i="10"/>
  <c r="P132" i="10"/>
  <c r="BI131" i="10"/>
  <c r="BH131" i="10"/>
  <c r="BG131" i="10"/>
  <c r="BF131" i="10"/>
  <c r="T131" i="10"/>
  <c r="R131" i="10"/>
  <c r="P131" i="10"/>
  <c r="BI130" i="10"/>
  <c r="BH130" i="10"/>
  <c r="BG130" i="10"/>
  <c r="BF130" i="10"/>
  <c r="T130" i="10"/>
  <c r="R130" i="10"/>
  <c r="P130" i="10"/>
  <c r="BI129" i="10"/>
  <c r="BH129" i="10"/>
  <c r="BG129" i="10"/>
  <c r="BF129" i="10"/>
  <c r="T129" i="10"/>
  <c r="R129" i="10"/>
  <c r="P129" i="10"/>
  <c r="BI128" i="10"/>
  <c r="BH128" i="10"/>
  <c r="BG128" i="10"/>
  <c r="BF128" i="10"/>
  <c r="T128" i="10"/>
  <c r="R128" i="10"/>
  <c r="P128" i="10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J116" i="10"/>
  <c r="J115" i="10"/>
  <c r="F115" i="10"/>
  <c r="F113" i="10"/>
  <c r="E111" i="10"/>
  <c r="J92" i="10"/>
  <c r="J91" i="10"/>
  <c r="F91" i="10"/>
  <c r="F89" i="10"/>
  <c r="E87" i="10"/>
  <c r="J18" i="10"/>
  <c r="E18" i="10"/>
  <c r="F116" i="10"/>
  <c r="J17" i="10"/>
  <c r="J12" i="10"/>
  <c r="J113" i="10"/>
  <c r="E7" i="10"/>
  <c r="E109" i="10" s="1"/>
  <c r="J37" i="9"/>
  <c r="J36" i="9"/>
  <c r="AY102" i="1"/>
  <c r="J35" i="9"/>
  <c r="AX102" i="1" s="1"/>
  <c r="BI231" i="9"/>
  <c r="BH231" i="9"/>
  <c r="BG231" i="9"/>
  <c r="BF231" i="9"/>
  <c r="T231" i="9"/>
  <c r="R231" i="9"/>
  <c r="P231" i="9"/>
  <c r="BI230" i="9"/>
  <c r="BH230" i="9"/>
  <c r="BG230" i="9"/>
  <c r="BF230" i="9"/>
  <c r="T230" i="9"/>
  <c r="R230" i="9"/>
  <c r="P230" i="9"/>
  <c r="BI229" i="9"/>
  <c r="BH229" i="9"/>
  <c r="BG229" i="9"/>
  <c r="BF229" i="9"/>
  <c r="T229" i="9"/>
  <c r="R229" i="9"/>
  <c r="P229" i="9"/>
  <c r="BI228" i="9"/>
  <c r="BH228" i="9"/>
  <c r="BG228" i="9"/>
  <c r="BF228" i="9"/>
  <c r="T228" i="9"/>
  <c r="R228" i="9"/>
  <c r="P228" i="9"/>
  <c r="BI227" i="9"/>
  <c r="BH227" i="9"/>
  <c r="BG227" i="9"/>
  <c r="BF227" i="9"/>
  <c r="T227" i="9"/>
  <c r="R227" i="9"/>
  <c r="P227" i="9"/>
  <c r="BI226" i="9"/>
  <c r="BH226" i="9"/>
  <c r="BG226" i="9"/>
  <c r="BF226" i="9"/>
  <c r="T226" i="9"/>
  <c r="R226" i="9"/>
  <c r="P226" i="9"/>
  <c r="BI224" i="9"/>
  <c r="BH224" i="9"/>
  <c r="BG224" i="9"/>
  <c r="BF224" i="9"/>
  <c r="T224" i="9"/>
  <c r="R224" i="9"/>
  <c r="P224" i="9"/>
  <c r="BI223" i="9"/>
  <c r="BH223" i="9"/>
  <c r="BG223" i="9"/>
  <c r="BF223" i="9"/>
  <c r="T223" i="9"/>
  <c r="R223" i="9"/>
  <c r="P223" i="9"/>
  <c r="BI222" i="9"/>
  <c r="BH222" i="9"/>
  <c r="BG222" i="9"/>
  <c r="BF222" i="9"/>
  <c r="T222" i="9"/>
  <c r="R222" i="9"/>
  <c r="P222" i="9"/>
  <c r="BI221" i="9"/>
  <c r="BH221" i="9"/>
  <c r="BG221" i="9"/>
  <c r="BF221" i="9"/>
  <c r="T221" i="9"/>
  <c r="R221" i="9"/>
  <c r="P221" i="9"/>
  <c r="BI220" i="9"/>
  <c r="BH220" i="9"/>
  <c r="BG220" i="9"/>
  <c r="BF220" i="9"/>
  <c r="T220" i="9"/>
  <c r="R220" i="9"/>
  <c r="P220" i="9"/>
  <c r="BI219" i="9"/>
  <c r="BH219" i="9"/>
  <c r="BG219" i="9"/>
  <c r="BF219" i="9"/>
  <c r="T219" i="9"/>
  <c r="R219" i="9"/>
  <c r="P219" i="9"/>
  <c r="BI218" i="9"/>
  <c r="BH218" i="9"/>
  <c r="BG218" i="9"/>
  <c r="BF218" i="9"/>
  <c r="T218" i="9"/>
  <c r="R218" i="9"/>
  <c r="P218" i="9"/>
  <c r="BI217" i="9"/>
  <c r="BH217" i="9"/>
  <c r="BG217" i="9"/>
  <c r="BF217" i="9"/>
  <c r="T217" i="9"/>
  <c r="R217" i="9"/>
  <c r="P217" i="9"/>
  <c r="BI216" i="9"/>
  <c r="BH216" i="9"/>
  <c r="BG216" i="9"/>
  <c r="BF216" i="9"/>
  <c r="T216" i="9"/>
  <c r="R216" i="9"/>
  <c r="P216" i="9"/>
  <c r="BI215" i="9"/>
  <c r="BH215" i="9"/>
  <c r="BG215" i="9"/>
  <c r="BF215" i="9"/>
  <c r="T215" i="9"/>
  <c r="R215" i="9"/>
  <c r="P215" i="9"/>
  <c r="BI214" i="9"/>
  <c r="BH214" i="9"/>
  <c r="BG214" i="9"/>
  <c r="BF214" i="9"/>
  <c r="T214" i="9"/>
  <c r="R214" i="9"/>
  <c r="P214" i="9"/>
  <c r="BI212" i="9"/>
  <c r="BH212" i="9"/>
  <c r="BG212" i="9"/>
  <c r="BF212" i="9"/>
  <c r="T212" i="9"/>
  <c r="R212" i="9"/>
  <c r="P212" i="9"/>
  <c r="BI211" i="9"/>
  <c r="BH211" i="9"/>
  <c r="BG211" i="9"/>
  <c r="BF211" i="9"/>
  <c r="T211" i="9"/>
  <c r="R211" i="9"/>
  <c r="P211" i="9"/>
  <c r="BI210" i="9"/>
  <c r="BH210" i="9"/>
  <c r="BG210" i="9"/>
  <c r="BF210" i="9"/>
  <c r="T210" i="9"/>
  <c r="R210" i="9"/>
  <c r="P210" i="9"/>
  <c r="BI209" i="9"/>
  <c r="BH209" i="9"/>
  <c r="BG209" i="9"/>
  <c r="BF209" i="9"/>
  <c r="T209" i="9"/>
  <c r="R209" i="9"/>
  <c r="P209" i="9"/>
  <c r="BI208" i="9"/>
  <c r="BH208" i="9"/>
  <c r="BG208" i="9"/>
  <c r="BF208" i="9"/>
  <c r="T208" i="9"/>
  <c r="R208" i="9"/>
  <c r="P208" i="9"/>
  <c r="BI207" i="9"/>
  <c r="BH207" i="9"/>
  <c r="BG207" i="9"/>
  <c r="BF207" i="9"/>
  <c r="T207" i="9"/>
  <c r="R207" i="9"/>
  <c r="P207" i="9"/>
  <c r="BI206" i="9"/>
  <c r="BH206" i="9"/>
  <c r="BG206" i="9"/>
  <c r="BF206" i="9"/>
  <c r="T206" i="9"/>
  <c r="R206" i="9"/>
  <c r="P206" i="9"/>
  <c r="BI205" i="9"/>
  <c r="BH205" i="9"/>
  <c r="BG205" i="9"/>
  <c r="BF205" i="9"/>
  <c r="T205" i="9"/>
  <c r="R205" i="9"/>
  <c r="P205" i="9"/>
  <c r="BI204" i="9"/>
  <c r="BH204" i="9"/>
  <c r="BG204" i="9"/>
  <c r="BF204" i="9"/>
  <c r="T204" i="9"/>
  <c r="R204" i="9"/>
  <c r="P204" i="9"/>
  <c r="BI203" i="9"/>
  <c r="BH203" i="9"/>
  <c r="BG203" i="9"/>
  <c r="BF203" i="9"/>
  <c r="T203" i="9"/>
  <c r="R203" i="9"/>
  <c r="P203" i="9"/>
  <c r="BI202" i="9"/>
  <c r="BH202" i="9"/>
  <c r="BG202" i="9"/>
  <c r="BF202" i="9"/>
  <c r="T202" i="9"/>
  <c r="R202" i="9"/>
  <c r="P202" i="9"/>
  <c r="BI201" i="9"/>
  <c r="BH201" i="9"/>
  <c r="BG201" i="9"/>
  <c r="BF201" i="9"/>
  <c r="T201" i="9"/>
  <c r="R201" i="9"/>
  <c r="P201" i="9"/>
  <c r="BI200" i="9"/>
  <c r="BH200" i="9"/>
  <c r="BG200" i="9"/>
  <c r="BF200" i="9"/>
  <c r="T200" i="9"/>
  <c r="R200" i="9"/>
  <c r="P200" i="9"/>
  <c r="BI199" i="9"/>
  <c r="BH199" i="9"/>
  <c r="BG199" i="9"/>
  <c r="BF199" i="9"/>
  <c r="T199" i="9"/>
  <c r="R199" i="9"/>
  <c r="P199" i="9"/>
  <c r="BI198" i="9"/>
  <c r="BH198" i="9"/>
  <c r="BG198" i="9"/>
  <c r="BF198" i="9"/>
  <c r="T198" i="9"/>
  <c r="R198" i="9"/>
  <c r="P198" i="9"/>
  <c r="BI196" i="9"/>
  <c r="BH196" i="9"/>
  <c r="BG196" i="9"/>
  <c r="BF196" i="9"/>
  <c r="T196" i="9"/>
  <c r="R196" i="9"/>
  <c r="P196" i="9"/>
  <c r="BI195" i="9"/>
  <c r="BH195" i="9"/>
  <c r="BG195" i="9"/>
  <c r="BF195" i="9"/>
  <c r="T195" i="9"/>
  <c r="R195" i="9"/>
  <c r="P195" i="9"/>
  <c r="BI194" i="9"/>
  <c r="BH194" i="9"/>
  <c r="BG194" i="9"/>
  <c r="BF194" i="9"/>
  <c r="T194" i="9"/>
  <c r="R194" i="9"/>
  <c r="P194" i="9"/>
  <c r="BI192" i="9"/>
  <c r="BH192" i="9"/>
  <c r="BG192" i="9"/>
  <c r="BF192" i="9"/>
  <c r="T192" i="9"/>
  <c r="R192" i="9"/>
  <c r="P192" i="9"/>
  <c r="BI190" i="9"/>
  <c r="BH190" i="9"/>
  <c r="BG190" i="9"/>
  <c r="BF190" i="9"/>
  <c r="T190" i="9"/>
  <c r="R190" i="9"/>
  <c r="P190" i="9"/>
  <c r="BI188" i="9"/>
  <c r="BH188" i="9"/>
  <c r="BG188" i="9"/>
  <c r="BF188" i="9"/>
  <c r="T188" i="9"/>
  <c r="R188" i="9"/>
  <c r="P188" i="9"/>
  <c r="BI186" i="9"/>
  <c r="BH186" i="9"/>
  <c r="BG186" i="9"/>
  <c r="BF186" i="9"/>
  <c r="T186" i="9"/>
  <c r="R186" i="9"/>
  <c r="P186" i="9"/>
  <c r="BI185" i="9"/>
  <c r="BH185" i="9"/>
  <c r="BG185" i="9"/>
  <c r="BF185" i="9"/>
  <c r="T185" i="9"/>
  <c r="R185" i="9"/>
  <c r="P185" i="9"/>
  <c r="BI183" i="9"/>
  <c r="BH183" i="9"/>
  <c r="BG183" i="9"/>
  <c r="BF183" i="9"/>
  <c r="T183" i="9"/>
  <c r="R183" i="9"/>
  <c r="P183" i="9"/>
  <c r="BI182" i="9"/>
  <c r="BH182" i="9"/>
  <c r="BG182" i="9"/>
  <c r="BF182" i="9"/>
  <c r="T182" i="9"/>
  <c r="R182" i="9"/>
  <c r="P182" i="9"/>
  <c r="BI180" i="9"/>
  <c r="BH180" i="9"/>
  <c r="BG180" i="9"/>
  <c r="BF180" i="9"/>
  <c r="T180" i="9"/>
  <c r="R180" i="9"/>
  <c r="P180" i="9"/>
  <c r="BI178" i="9"/>
  <c r="BH178" i="9"/>
  <c r="BG178" i="9"/>
  <c r="BF178" i="9"/>
  <c r="T178" i="9"/>
  <c r="R178" i="9"/>
  <c r="P178" i="9"/>
  <c r="BI176" i="9"/>
  <c r="BH176" i="9"/>
  <c r="BG176" i="9"/>
  <c r="BF176" i="9"/>
  <c r="T176" i="9"/>
  <c r="R176" i="9"/>
  <c r="P176" i="9"/>
  <c r="BI174" i="9"/>
  <c r="BH174" i="9"/>
  <c r="BG174" i="9"/>
  <c r="BF174" i="9"/>
  <c r="T174" i="9"/>
  <c r="R174" i="9"/>
  <c r="P174" i="9"/>
  <c r="BI172" i="9"/>
  <c r="BH172" i="9"/>
  <c r="BG172" i="9"/>
  <c r="BF172" i="9"/>
  <c r="T172" i="9"/>
  <c r="R172" i="9"/>
  <c r="P172" i="9"/>
  <c r="BI171" i="9"/>
  <c r="BH171" i="9"/>
  <c r="BG171" i="9"/>
  <c r="BF171" i="9"/>
  <c r="T171" i="9"/>
  <c r="R171" i="9"/>
  <c r="P171" i="9"/>
  <c r="BI169" i="9"/>
  <c r="BH169" i="9"/>
  <c r="BG169" i="9"/>
  <c r="BF169" i="9"/>
  <c r="T169" i="9"/>
  <c r="R169" i="9"/>
  <c r="P169" i="9"/>
  <c r="BI168" i="9"/>
  <c r="BH168" i="9"/>
  <c r="BG168" i="9"/>
  <c r="BF168" i="9"/>
  <c r="T168" i="9"/>
  <c r="R168" i="9"/>
  <c r="P168" i="9"/>
  <c r="BI167" i="9"/>
  <c r="BH167" i="9"/>
  <c r="BG167" i="9"/>
  <c r="BF167" i="9"/>
  <c r="T167" i="9"/>
  <c r="R167" i="9"/>
  <c r="P167" i="9"/>
  <c r="BI166" i="9"/>
  <c r="BH166" i="9"/>
  <c r="BG166" i="9"/>
  <c r="BF166" i="9"/>
  <c r="T166" i="9"/>
  <c r="R166" i="9"/>
  <c r="P166" i="9"/>
  <c r="BI165" i="9"/>
  <c r="BH165" i="9"/>
  <c r="BG165" i="9"/>
  <c r="BF165" i="9"/>
  <c r="T165" i="9"/>
  <c r="R165" i="9"/>
  <c r="P165" i="9"/>
  <c r="BI164" i="9"/>
  <c r="BH164" i="9"/>
  <c r="BG164" i="9"/>
  <c r="BF164" i="9"/>
  <c r="T164" i="9"/>
  <c r="R164" i="9"/>
  <c r="P164" i="9"/>
  <c r="BI163" i="9"/>
  <c r="BH163" i="9"/>
  <c r="BG163" i="9"/>
  <c r="BF163" i="9"/>
  <c r="T163" i="9"/>
  <c r="R163" i="9"/>
  <c r="P163" i="9"/>
  <c r="BI162" i="9"/>
  <c r="BH162" i="9"/>
  <c r="BG162" i="9"/>
  <c r="BF162" i="9"/>
  <c r="T162" i="9"/>
  <c r="R162" i="9"/>
  <c r="P162" i="9"/>
  <c r="BI161" i="9"/>
  <c r="BH161" i="9"/>
  <c r="BG161" i="9"/>
  <c r="BF161" i="9"/>
  <c r="T161" i="9"/>
  <c r="R161" i="9"/>
  <c r="P161" i="9"/>
  <c r="BI160" i="9"/>
  <c r="BH160" i="9"/>
  <c r="BG160" i="9"/>
  <c r="BF160" i="9"/>
  <c r="T160" i="9"/>
  <c r="R160" i="9"/>
  <c r="P160" i="9"/>
  <c r="BI159" i="9"/>
  <c r="BH159" i="9"/>
  <c r="BG159" i="9"/>
  <c r="BF159" i="9"/>
  <c r="T159" i="9"/>
  <c r="R159" i="9"/>
  <c r="P159" i="9"/>
  <c r="BI158" i="9"/>
  <c r="BH158" i="9"/>
  <c r="BG158" i="9"/>
  <c r="BF158" i="9"/>
  <c r="T158" i="9"/>
  <c r="R158" i="9"/>
  <c r="P158" i="9"/>
  <c r="BI157" i="9"/>
  <c r="BH157" i="9"/>
  <c r="BG157" i="9"/>
  <c r="BF157" i="9"/>
  <c r="T157" i="9"/>
  <c r="R157" i="9"/>
  <c r="P157" i="9"/>
  <c r="BI156" i="9"/>
  <c r="BH156" i="9"/>
  <c r="BG156" i="9"/>
  <c r="BF156" i="9"/>
  <c r="T156" i="9"/>
  <c r="R156" i="9"/>
  <c r="P156" i="9"/>
  <c r="BI155" i="9"/>
  <c r="BH155" i="9"/>
  <c r="BG155" i="9"/>
  <c r="BF155" i="9"/>
  <c r="T155" i="9"/>
  <c r="R155" i="9"/>
  <c r="P155" i="9"/>
  <c r="BI154" i="9"/>
  <c r="BH154" i="9"/>
  <c r="BG154" i="9"/>
  <c r="BF154" i="9"/>
  <c r="T154" i="9"/>
  <c r="R154" i="9"/>
  <c r="P154" i="9"/>
  <c r="BI152" i="9"/>
  <c r="BH152" i="9"/>
  <c r="BG152" i="9"/>
  <c r="BF152" i="9"/>
  <c r="T152" i="9"/>
  <c r="R152" i="9"/>
  <c r="P152" i="9"/>
  <c r="BI151" i="9"/>
  <c r="BH151" i="9"/>
  <c r="BG151" i="9"/>
  <c r="BF151" i="9"/>
  <c r="T151" i="9"/>
  <c r="R151" i="9"/>
  <c r="P151" i="9"/>
  <c r="BI150" i="9"/>
  <c r="BH150" i="9"/>
  <c r="BG150" i="9"/>
  <c r="BF150" i="9"/>
  <c r="T150" i="9"/>
  <c r="R150" i="9"/>
  <c r="P150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7" i="9"/>
  <c r="BH147" i="9"/>
  <c r="BG147" i="9"/>
  <c r="BF147" i="9"/>
  <c r="T147" i="9"/>
  <c r="R147" i="9"/>
  <c r="P147" i="9"/>
  <c r="BI146" i="9"/>
  <c r="BH146" i="9"/>
  <c r="BG146" i="9"/>
  <c r="BF146" i="9"/>
  <c r="T146" i="9"/>
  <c r="R146" i="9"/>
  <c r="P146" i="9"/>
  <c r="BI145" i="9"/>
  <c r="BH145" i="9"/>
  <c r="BG145" i="9"/>
  <c r="BF145" i="9"/>
  <c r="T145" i="9"/>
  <c r="R145" i="9"/>
  <c r="P145" i="9"/>
  <c r="BI144" i="9"/>
  <c r="BH144" i="9"/>
  <c r="BG144" i="9"/>
  <c r="BF144" i="9"/>
  <c r="T144" i="9"/>
  <c r="R144" i="9"/>
  <c r="P144" i="9"/>
  <c r="BI143" i="9"/>
  <c r="BH143" i="9"/>
  <c r="BG143" i="9"/>
  <c r="BF143" i="9"/>
  <c r="T143" i="9"/>
  <c r="R143" i="9"/>
  <c r="P143" i="9"/>
  <c r="BI142" i="9"/>
  <c r="BH142" i="9"/>
  <c r="BG142" i="9"/>
  <c r="BF142" i="9"/>
  <c r="T142" i="9"/>
  <c r="R142" i="9"/>
  <c r="P142" i="9"/>
  <c r="BI141" i="9"/>
  <c r="BH141" i="9"/>
  <c r="BG141" i="9"/>
  <c r="BF141" i="9"/>
  <c r="T141" i="9"/>
  <c r="R141" i="9"/>
  <c r="P141" i="9"/>
  <c r="BI140" i="9"/>
  <c r="BH140" i="9"/>
  <c r="BG140" i="9"/>
  <c r="BF140" i="9"/>
  <c r="T140" i="9"/>
  <c r="R140" i="9"/>
  <c r="P140" i="9"/>
  <c r="BI139" i="9"/>
  <c r="BH139" i="9"/>
  <c r="BG139" i="9"/>
  <c r="BF139" i="9"/>
  <c r="T139" i="9"/>
  <c r="R139" i="9"/>
  <c r="P139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4" i="9"/>
  <c r="BH134" i="9"/>
  <c r="BG134" i="9"/>
  <c r="BF134" i="9"/>
  <c r="T134" i="9"/>
  <c r="R134" i="9"/>
  <c r="P134" i="9"/>
  <c r="BI133" i="9"/>
  <c r="BH133" i="9"/>
  <c r="BG133" i="9"/>
  <c r="BF133" i="9"/>
  <c r="T133" i="9"/>
  <c r="R133" i="9"/>
  <c r="P133" i="9"/>
  <c r="BI132" i="9"/>
  <c r="BH132" i="9"/>
  <c r="BG132" i="9"/>
  <c r="BF132" i="9"/>
  <c r="T132" i="9"/>
  <c r="R132" i="9"/>
  <c r="P132" i="9"/>
  <c r="BI131" i="9"/>
  <c r="BH131" i="9"/>
  <c r="BG131" i="9"/>
  <c r="BF131" i="9"/>
  <c r="T131" i="9"/>
  <c r="R131" i="9"/>
  <c r="P131" i="9"/>
  <c r="BI130" i="9"/>
  <c r="BH130" i="9"/>
  <c r="BG130" i="9"/>
  <c r="BF130" i="9"/>
  <c r="T130" i="9"/>
  <c r="R130" i="9"/>
  <c r="P130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J120" i="9"/>
  <c r="J119" i="9"/>
  <c r="F119" i="9"/>
  <c r="F117" i="9"/>
  <c r="E115" i="9"/>
  <c r="J92" i="9"/>
  <c r="J91" i="9"/>
  <c r="F91" i="9"/>
  <c r="F89" i="9"/>
  <c r="E87" i="9"/>
  <c r="J18" i="9"/>
  <c r="E18" i="9"/>
  <c r="F120" i="9"/>
  <c r="J17" i="9"/>
  <c r="J12" i="9"/>
  <c r="J117" i="9" s="1"/>
  <c r="E7" i="9"/>
  <c r="E113" i="9" s="1"/>
  <c r="J37" i="8"/>
  <c r="J36" i="8"/>
  <c r="AY101" i="1"/>
  <c r="J35" i="8"/>
  <c r="AX101" i="1" s="1"/>
  <c r="BI157" i="8"/>
  <c r="BH157" i="8"/>
  <c r="BG157" i="8"/>
  <c r="BF157" i="8"/>
  <c r="T157" i="8"/>
  <c r="R157" i="8"/>
  <c r="P157" i="8"/>
  <c r="BI156" i="8"/>
  <c r="BH156" i="8"/>
  <c r="BG156" i="8"/>
  <c r="BF156" i="8"/>
  <c r="T156" i="8"/>
  <c r="R156" i="8"/>
  <c r="P156" i="8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3" i="8"/>
  <c r="BH153" i="8"/>
  <c r="BG153" i="8"/>
  <c r="BF153" i="8"/>
  <c r="T153" i="8"/>
  <c r="R153" i="8"/>
  <c r="P153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7" i="8"/>
  <c r="BH147" i="8"/>
  <c r="BG147" i="8"/>
  <c r="BF147" i="8"/>
  <c r="T147" i="8"/>
  <c r="R147" i="8"/>
  <c r="P147" i="8"/>
  <c r="BI146" i="8"/>
  <c r="BH146" i="8"/>
  <c r="BG146" i="8"/>
  <c r="BF146" i="8"/>
  <c r="T146" i="8"/>
  <c r="R146" i="8"/>
  <c r="P146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J119" i="8"/>
  <c r="J118" i="8"/>
  <c r="F118" i="8"/>
  <c r="F116" i="8"/>
  <c r="E114" i="8"/>
  <c r="J92" i="8"/>
  <c r="J91" i="8"/>
  <c r="F91" i="8"/>
  <c r="F89" i="8"/>
  <c r="E87" i="8"/>
  <c r="J18" i="8"/>
  <c r="E18" i="8"/>
  <c r="F119" i="8" s="1"/>
  <c r="J17" i="8"/>
  <c r="J12" i="8"/>
  <c r="J116" i="8" s="1"/>
  <c r="E7" i="8"/>
  <c r="E112" i="8" s="1"/>
  <c r="J37" i="7"/>
  <c r="J36" i="7"/>
  <c r="AY100" i="1" s="1"/>
  <c r="J35" i="7"/>
  <c r="AX100" i="1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7" i="7"/>
  <c r="BH167" i="7"/>
  <c r="BG167" i="7"/>
  <c r="BF167" i="7"/>
  <c r="T167" i="7"/>
  <c r="R167" i="7"/>
  <c r="P167" i="7"/>
  <c r="BI166" i="7"/>
  <c r="BH166" i="7"/>
  <c r="BG166" i="7"/>
  <c r="BF166" i="7"/>
  <c r="T166" i="7"/>
  <c r="R166" i="7"/>
  <c r="P166" i="7"/>
  <c r="BI165" i="7"/>
  <c r="BH165" i="7"/>
  <c r="BG165" i="7"/>
  <c r="BF165" i="7"/>
  <c r="T165" i="7"/>
  <c r="R165" i="7"/>
  <c r="P165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J118" i="7"/>
  <c r="J117" i="7"/>
  <c r="F117" i="7"/>
  <c r="F115" i="7"/>
  <c r="E113" i="7"/>
  <c r="J92" i="7"/>
  <c r="J91" i="7"/>
  <c r="F91" i="7"/>
  <c r="F89" i="7"/>
  <c r="E87" i="7"/>
  <c r="J18" i="7"/>
  <c r="E18" i="7"/>
  <c r="F92" i="7" s="1"/>
  <c r="J17" i="7"/>
  <c r="J12" i="7"/>
  <c r="J115" i="7"/>
  <c r="E7" i="7"/>
  <c r="E85" i="7" s="1"/>
  <c r="J37" i="6"/>
  <c r="J36" i="6"/>
  <c r="AY99" i="1" s="1"/>
  <c r="J35" i="6"/>
  <c r="AX99" i="1"/>
  <c r="BI188" i="6"/>
  <c r="BH188" i="6"/>
  <c r="BG188" i="6"/>
  <c r="BF188" i="6"/>
  <c r="T188" i="6"/>
  <c r="R188" i="6"/>
  <c r="P188" i="6"/>
  <c r="BI187" i="6"/>
  <c r="BH187" i="6"/>
  <c r="BG187" i="6"/>
  <c r="BF187" i="6"/>
  <c r="T187" i="6"/>
  <c r="R187" i="6"/>
  <c r="P187" i="6"/>
  <c r="BI186" i="6"/>
  <c r="BH186" i="6"/>
  <c r="BG186" i="6"/>
  <c r="BF186" i="6"/>
  <c r="T186" i="6"/>
  <c r="R186" i="6"/>
  <c r="P186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6" i="6"/>
  <c r="BH176" i="6"/>
  <c r="BG176" i="6"/>
  <c r="BF176" i="6"/>
  <c r="T176" i="6"/>
  <c r="R176" i="6"/>
  <c r="P176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2" i="6"/>
  <c r="BH172" i="6"/>
  <c r="BG172" i="6"/>
  <c r="BF172" i="6"/>
  <c r="T172" i="6"/>
  <c r="R172" i="6"/>
  <c r="P172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J118" i="6"/>
  <c r="J117" i="6"/>
  <c r="F117" i="6"/>
  <c r="F115" i="6"/>
  <c r="E113" i="6"/>
  <c r="J92" i="6"/>
  <c r="J91" i="6"/>
  <c r="F91" i="6"/>
  <c r="F89" i="6"/>
  <c r="E87" i="6"/>
  <c r="J18" i="6"/>
  <c r="E18" i="6"/>
  <c r="F118" i="6" s="1"/>
  <c r="J17" i="6"/>
  <c r="J12" i="6"/>
  <c r="J115" i="6" s="1"/>
  <c r="E7" i="6"/>
  <c r="E111" i="6"/>
  <c r="J37" i="5"/>
  <c r="J36" i="5"/>
  <c r="AY98" i="1"/>
  <c r="J35" i="5"/>
  <c r="AX98" i="1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3" i="5"/>
  <c r="BH183" i="5"/>
  <c r="BG183" i="5"/>
  <c r="BF183" i="5"/>
  <c r="T183" i="5"/>
  <c r="R183" i="5"/>
  <c r="P183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2" i="5"/>
  <c r="BH172" i="5"/>
  <c r="BG172" i="5"/>
  <c r="BF172" i="5"/>
  <c r="T172" i="5"/>
  <c r="R172" i="5"/>
  <c r="P172" i="5"/>
  <c r="BI171" i="5"/>
  <c r="BH171" i="5"/>
  <c r="BG171" i="5"/>
  <c r="BF171" i="5"/>
  <c r="T171" i="5"/>
  <c r="R171" i="5"/>
  <c r="P171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J121" i="5"/>
  <c r="J120" i="5"/>
  <c r="F120" i="5"/>
  <c r="F118" i="5"/>
  <c r="E116" i="5"/>
  <c r="J92" i="5"/>
  <c r="J91" i="5"/>
  <c r="F91" i="5"/>
  <c r="F89" i="5"/>
  <c r="E87" i="5"/>
  <c r="J18" i="5"/>
  <c r="E18" i="5"/>
  <c r="F92" i="5"/>
  <c r="J17" i="5"/>
  <c r="J12" i="5"/>
  <c r="J118" i="5" s="1"/>
  <c r="E7" i="5"/>
  <c r="E114" i="5" s="1"/>
  <c r="J37" i="4"/>
  <c r="J36" i="4"/>
  <c r="AY97" i="1"/>
  <c r="J35" i="4"/>
  <c r="AX97" i="1"/>
  <c r="BI1031" i="4"/>
  <c r="BH1031" i="4"/>
  <c r="BG1031" i="4"/>
  <c r="BF1031" i="4"/>
  <c r="T1031" i="4"/>
  <c r="R1031" i="4"/>
  <c r="P1031" i="4"/>
  <c r="BI1030" i="4"/>
  <c r="BH1030" i="4"/>
  <c r="BG1030" i="4"/>
  <c r="BF1030" i="4"/>
  <c r="T1030" i="4"/>
  <c r="R1030" i="4"/>
  <c r="P1030" i="4"/>
  <c r="BI1029" i="4"/>
  <c r="BH1029" i="4"/>
  <c r="BG1029" i="4"/>
  <c r="BF1029" i="4"/>
  <c r="T1029" i="4"/>
  <c r="R1029" i="4"/>
  <c r="P1029" i="4"/>
  <c r="BI1028" i="4"/>
  <c r="BH1028" i="4"/>
  <c r="BG1028" i="4"/>
  <c r="BF1028" i="4"/>
  <c r="T1028" i="4"/>
  <c r="R1028" i="4"/>
  <c r="P1028" i="4"/>
  <c r="BI1027" i="4"/>
  <c r="BH1027" i="4"/>
  <c r="BG1027" i="4"/>
  <c r="BF1027" i="4"/>
  <c r="T1027" i="4"/>
  <c r="R1027" i="4"/>
  <c r="P1027" i="4"/>
  <c r="BI1026" i="4"/>
  <c r="BH1026" i="4"/>
  <c r="BG1026" i="4"/>
  <c r="BF1026" i="4"/>
  <c r="T1026" i="4"/>
  <c r="R1026" i="4"/>
  <c r="P1026" i="4"/>
  <c r="BI1024" i="4"/>
  <c r="BH1024" i="4"/>
  <c r="BG1024" i="4"/>
  <c r="BF1024" i="4"/>
  <c r="T1024" i="4"/>
  <c r="R1024" i="4"/>
  <c r="P1024" i="4"/>
  <c r="BI1023" i="4"/>
  <c r="BH1023" i="4"/>
  <c r="BG1023" i="4"/>
  <c r="BF1023" i="4"/>
  <c r="T1023" i="4"/>
  <c r="R1023" i="4"/>
  <c r="P1023" i="4"/>
  <c r="BI1022" i="4"/>
  <c r="BH1022" i="4"/>
  <c r="BG1022" i="4"/>
  <c r="BF1022" i="4"/>
  <c r="T1022" i="4"/>
  <c r="R1022" i="4"/>
  <c r="P1022" i="4"/>
  <c r="BI1021" i="4"/>
  <c r="BH1021" i="4"/>
  <c r="BG1021" i="4"/>
  <c r="BF1021" i="4"/>
  <c r="T1021" i="4"/>
  <c r="R1021" i="4"/>
  <c r="P1021" i="4"/>
  <c r="BI1020" i="4"/>
  <c r="BH1020" i="4"/>
  <c r="BG1020" i="4"/>
  <c r="BF1020" i="4"/>
  <c r="T1020" i="4"/>
  <c r="R1020" i="4"/>
  <c r="P1020" i="4"/>
  <c r="BI1019" i="4"/>
  <c r="BH1019" i="4"/>
  <c r="BG1019" i="4"/>
  <c r="BF1019" i="4"/>
  <c r="T1019" i="4"/>
  <c r="R1019" i="4"/>
  <c r="P1019" i="4"/>
  <c r="BI1018" i="4"/>
  <c r="BH1018" i="4"/>
  <c r="BG1018" i="4"/>
  <c r="BF1018" i="4"/>
  <c r="T1018" i="4"/>
  <c r="R1018" i="4"/>
  <c r="P1018" i="4"/>
  <c r="BI1017" i="4"/>
  <c r="BH1017" i="4"/>
  <c r="BG1017" i="4"/>
  <c r="BF1017" i="4"/>
  <c r="T1017" i="4"/>
  <c r="R1017" i="4"/>
  <c r="P1017" i="4"/>
  <c r="BI1016" i="4"/>
  <c r="BH1016" i="4"/>
  <c r="BG1016" i="4"/>
  <c r="BF1016" i="4"/>
  <c r="T1016" i="4"/>
  <c r="R1016" i="4"/>
  <c r="P1016" i="4"/>
  <c r="BI1015" i="4"/>
  <c r="BH1015" i="4"/>
  <c r="BG1015" i="4"/>
  <c r="BF1015" i="4"/>
  <c r="T1015" i="4"/>
  <c r="R1015" i="4"/>
  <c r="P1015" i="4"/>
  <c r="BI1014" i="4"/>
  <c r="BH1014" i="4"/>
  <c r="BG1014" i="4"/>
  <c r="BF1014" i="4"/>
  <c r="T1014" i="4"/>
  <c r="R1014" i="4"/>
  <c r="P1014" i="4"/>
  <c r="BI1013" i="4"/>
  <c r="BH1013" i="4"/>
  <c r="BG1013" i="4"/>
  <c r="BF1013" i="4"/>
  <c r="T1013" i="4"/>
  <c r="R1013" i="4"/>
  <c r="P1013" i="4"/>
  <c r="BI1012" i="4"/>
  <c r="BH1012" i="4"/>
  <c r="BG1012" i="4"/>
  <c r="BF1012" i="4"/>
  <c r="T1012" i="4"/>
  <c r="R1012" i="4"/>
  <c r="P1012" i="4"/>
  <c r="BI1011" i="4"/>
  <c r="BH1011" i="4"/>
  <c r="BG1011" i="4"/>
  <c r="BF1011" i="4"/>
  <c r="T1011" i="4"/>
  <c r="R1011" i="4"/>
  <c r="P1011" i="4"/>
  <c r="BI1010" i="4"/>
  <c r="BH1010" i="4"/>
  <c r="BG1010" i="4"/>
  <c r="BF1010" i="4"/>
  <c r="T1010" i="4"/>
  <c r="R1010" i="4"/>
  <c r="P1010" i="4"/>
  <c r="BI1009" i="4"/>
  <c r="BH1009" i="4"/>
  <c r="BG1009" i="4"/>
  <c r="BF1009" i="4"/>
  <c r="T1009" i="4"/>
  <c r="R1009" i="4"/>
  <c r="P1009" i="4"/>
  <c r="BI1008" i="4"/>
  <c r="BH1008" i="4"/>
  <c r="BG1008" i="4"/>
  <c r="BF1008" i="4"/>
  <c r="T1008" i="4"/>
  <c r="R1008" i="4"/>
  <c r="P1008" i="4"/>
  <c r="BI1005" i="4"/>
  <c r="BH1005" i="4"/>
  <c r="BG1005" i="4"/>
  <c r="BF1005" i="4"/>
  <c r="T1005" i="4"/>
  <c r="R1005" i="4"/>
  <c r="P1005" i="4"/>
  <c r="BI964" i="4"/>
  <c r="BH964" i="4"/>
  <c r="BG964" i="4"/>
  <c r="BF964" i="4"/>
  <c r="T964" i="4"/>
  <c r="R964" i="4"/>
  <c r="P964" i="4"/>
  <c r="BI959" i="4"/>
  <c r="BH959" i="4"/>
  <c r="BG959" i="4"/>
  <c r="BF959" i="4"/>
  <c r="T959" i="4"/>
  <c r="R959" i="4"/>
  <c r="P959" i="4"/>
  <c r="BI954" i="4"/>
  <c r="BH954" i="4"/>
  <c r="BG954" i="4"/>
  <c r="BF954" i="4"/>
  <c r="T954" i="4"/>
  <c r="R954" i="4"/>
  <c r="P954" i="4"/>
  <c r="BI952" i="4"/>
  <c r="BH952" i="4"/>
  <c r="BG952" i="4"/>
  <c r="BF952" i="4"/>
  <c r="T952" i="4"/>
  <c r="R952" i="4"/>
  <c r="P952" i="4"/>
  <c r="BI950" i="4"/>
  <c r="BH950" i="4"/>
  <c r="BG950" i="4"/>
  <c r="BF950" i="4"/>
  <c r="T950" i="4"/>
  <c r="R950" i="4"/>
  <c r="P950" i="4"/>
  <c r="BI948" i="4"/>
  <c r="BH948" i="4"/>
  <c r="BG948" i="4"/>
  <c r="BF948" i="4"/>
  <c r="T948" i="4"/>
  <c r="R948" i="4"/>
  <c r="P948" i="4"/>
  <c r="BI946" i="4"/>
  <c r="BH946" i="4"/>
  <c r="BG946" i="4"/>
  <c r="BF946" i="4"/>
  <c r="T946" i="4"/>
  <c r="R946" i="4"/>
  <c r="P946" i="4"/>
  <c r="BI924" i="4"/>
  <c r="BH924" i="4"/>
  <c r="BG924" i="4"/>
  <c r="BF924" i="4"/>
  <c r="T924" i="4"/>
  <c r="R924" i="4"/>
  <c r="P924" i="4"/>
  <c r="BI922" i="4"/>
  <c r="BH922" i="4"/>
  <c r="BG922" i="4"/>
  <c r="BF922" i="4"/>
  <c r="T922" i="4"/>
  <c r="R922" i="4"/>
  <c r="P922" i="4"/>
  <c r="BI921" i="4"/>
  <c r="BH921" i="4"/>
  <c r="BG921" i="4"/>
  <c r="BF921" i="4"/>
  <c r="T921" i="4"/>
  <c r="R921" i="4"/>
  <c r="P921" i="4"/>
  <c r="BI919" i="4"/>
  <c r="BH919" i="4"/>
  <c r="BG919" i="4"/>
  <c r="BF919" i="4"/>
  <c r="T919" i="4"/>
  <c r="R919" i="4"/>
  <c r="P919" i="4"/>
  <c r="BI918" i="4"/>
  <c r="BH918" i="4"/>
  <c r="BG918" i="4"/>
  <c r="BF918" i="4"/>
  <c r="T918" i="4"/>
  <c r="R918" i="4"/>
  <c r="P918" i="4"/>
  <c r="BI916" i="4"/>
  <c r="BH916" i="4"/>
  <c r="BG916" i="4"/>
  <c r="BF916" i="4"/>
  <c r="T916" i="4"/>
  <c r="R916" i="4"/>
  <c r="P916" i="4"/>
  <c r="BI914" i="4"/>
  <c r="BH914" i="4"/>
  <c r="BG914" i="4"/>
  <c r="BF914" i="4"/>
  <c r="T914" i="4"/>
  <c r="R914" i="4"/>
  <c r="P914" i="4"/>
  <c r="BI895" i="4"/>
  <c r="BH895" i="4"/>
  <c r="BG895" i="4"/>
  <c r="BF895" i="4"/>
  <c r="T895" i="4"/>
  <c r="R895" i="4"/>
  <c r="P895" i="4"/>
  <c r="BI893" i="4"/>
  <c r="BH893" i="4"/>
  <c r="BG893" i="4"/>
  <c r="BF893" i="4"/>
  <c r="T893" i="4"/>
  <c r="R893" i="4"/>
  <c r="P893" i="4"/>
  <c r="BI891" i="4"/>
  <c r="BH891" i="4"/>
  <c r="BG891" i="4"/>
  <c r="BF891" i="4"/>
  <c r="T891" i="4"/>
  <c r="R891" i="4"/>
  <c r="P891" i="4"/>
  <c r="BI889" i="4"/>
  <c r="BH889" i="4"/>
  <c r="BG889" i="4"/>
  <c r="BF889" i="4"/>
  <c r="T889" i="4"/>
  <c r="R889" i="4"/>
  <c r="P889" i="4"/>
  <c r="BI884" i="4"/>
  <c r="BH884" i="4"/>
  <c r="BG884" i="4"/>
  <c r="BF884" i="4"/>
  <c r="T884" i="4"/>
  <c r="R884" i="4"/>
  <c r="P884" i="4"/>
  <c r="BI882" i="4"/>
  <c r="BH882" i="4"/>
  <c r="BG882" i="4"/>
  <c r="BF882" i="4"/>
  <c r="T882" i="4"/>
  <c r="R882" i="4"/>
  <c r="P882" i="4"/>
  <c r="BI880" i="4"/>
  <c r="BH880" i="4"/>
  <c r="BG880" i="4"/>
  <c r="BF880" i="4"/>
  <c r="T880" i="4"/>
  <c r="R880" i="4"/>
  <c r="P880" i="4"/>
  <c r="BI878" i="4"/>
  <c r="BH878" i="4"/>
  <c r="BG878" i="4"/>
  <c r="BF878" i="4"/>
  <c r="T878" i="4"/>
  <c r="R878" i="4"/>
  <c r="P878" i="4"/>
  <c r="BI876" i="4"/>
  <c r="BH876" i="4"/>
  <c r="BG876" i="4"/>
  <c r="BF876" i="4"/>
  <c r="T876" i="4"/>
  <c r="R876" i="4"/>
  <c r="P876" i="4"/>
  <c r="BI871" i="4"/>
  <c r="BH871" i="4"/>
  <c r="BG871" i="4"/>
  <c r="BF871" i="4"/>
  <c r="T871" i="4"/>
  <c r="R871" i="4"/>
  <c r="P871" i="4"/>
  <c r="BI869" i="4"/>
  <c r="BH869" i="4"/>
  <c r="BG869" i="4"/>
  <c r="BF869" i="4"/>
  <c r="T869" i="4"/>
  <c r="R869" i="4"/>
  <c r="P869" i="4"/>
  <c r="BI868" i="4"/>
  <c r="BH868" i="4"/>
  <c r="BG868" i="4"/>
  <c r="BF868" i="4"/>
  <c r="T868" i="4"/>
  <c r="R868" i="4"/>
  <c r="P868" i="4"/>
  <c r="BI866" i="4"/>
  <c r="BH866" i="4"/>
  <c r="BG866" i="4"/>
  <c r="BF866" i="4"/>
  <c r="T866" i="4"/>
  <c r="R866" i="4"/>
  <c r="P866" i="4"/>
  <c r="BI861" i="4"/>
  <c r="BH861" i="4"/>
  <c r="BG861" i="4"/>
  <c r="BF861" i="4"/>
  <c r="T861" i="4"/>
  <c r="R861" i="4"/>
  <c r="P861" i="4"/>
  <c r="BI859" i="4"/>
  <c r="BH859" i="4"/>
  <c r="BG859" i="4"/>
  <c r="BF859" i="4"/>
  <c r="T859" i="4"/>
  <c r="R859" i="4"/>
  <c r="P859" i="4"/>
  <c r="BI856" i="4"/>
  <c r="BH856" i="4"/>
  <c r="BG856" i="4"/>
  <c r="BF856" i="4"/>
  <c r="T856" i="4"/>
  <c r="R856" i="4"/>
  <c r="P856" i="4"/>
  <c r="BI855" i="4"/>
  <c r="BH855" i="4"/>
  <c r="BG855" i="4"/>
  <c r="BF855" i="4"/>
  <c r="T855" i="4"/>
  <c r="R855" i="4"/>
  <c r="P855" i="4"/>
  <c r="BI854" i="4"/>
  <c r="BH854" i="4"/>
  <c r="BG854" i="4"/>
  <c r="BF854" i="4"/>
  <c r="T854" i="4"/>
  <c r="R854" i="4"/>
  <c r="P854" i="4"/>
  <c r="BI853" i="4"/>
  <c r="BH853" i="4"/>
  <c r="BG853" i="4"/>
  <c r="BF853" i="4"/>
  <c r="T853" i="4"/>
  <c r="R853" i="4"/>
  <c r="P853" i="4"/>
  <c r="BI852" i="4"/>
  <c r="BH852" i="4"/>
  <c r="BG852" i="4"/>
  <c r="BF852" i="4"/>
  <c r="T852" i="4"/>
  <c r="R852" i="4"/>
  <c r="P852" i="4"/>
  <c r="BI851" i="4"/>
  <c r="BH851" i="4"/>
  <c r="BG851" i="4"/>
  <c r="BF851" i="4"/>
  <c r="T851" i="4"/>
  <c r="R851" i="4"/>
  <c r="P851" i="4"/>
  <c r="BI850" i="4"/>
  <c r="BH850" i="4"/>
  <c r="BG850" i="4"/>
  <c r="BF850" i="4"/>
  <c r="T850" i="4"/>
  <c r="R850" i="4"/>
  <c r="P850" i="4"/>
  <c r="BI849" i="4"/>
  <c r="BH849" i="4"/>
  <c r="BG849" i="4"/>
  <c r="BF849" i="4"/>
  <c r="T849" i="4"/>
  <c r="R849" i="4"/>
  <c r="P849" i="4"/>
  <c r="BI848" i="4"/>
  <c r="BH848" i="4"/>
  <c r="BG848" i="4"/>
  <c r="BF848" i="4"/>
  <c r="T848" i="4"/>
  <c r="R848" i="4"/>
  <c r="P848" i="4"/>
  <c r="BI847" i="4"/>
  <c r="BH847" i="4"/>
  <c r="BG847" i="4"/>
  <c r="BF847" i="4"/>
  <c r="T847" i="4"/>
  <c r="R847" i="4"/>
  <c r="P847" i="4"/>
  <c r="BI846" i="4"/>
  <c r="BH846" i="4"/>
  <c r="BG846" i="4"/>
  <c r="BF846" i="4"/>
  <c r="T846" i="4"/>
  <c r="R846" i="4"/>
  <c r="P846" i="4"/>
  <c r="BI845" i="4"/>
  <c r="BH845" i="4"/>
  <c r="BG845" i="4"/>
  <c r="BF845" i="4"/>
  <c r="T845" i="4"/>
  <c r="R845" i="4"/>
  <c r="P845" i="4"/>
  <c r="BI844" i="4"/>
  <c r="BH844" i="4"/>
  <c r="BG844" i="4"/>
  <c r="BF844" i="4"/>
  <c r="T844" i="4"/>
  <c r="R844" i="4"/>
  <c r="P844" i="4"/>
  <c r="BI842" i="4"/>
  <c r="BH842" i="4"/>
  <c r="BG842" i="4"/>
  <c r="BF842" i="4"/>
  <c r="T842" i="4"/>
  <c r="R842" i="4"/>
  <c r="P842" i="4"/>
  <c r="BI840" i="4"/>
  <c r="BH840" i="4"/>
  <c r="BG840" i="4"/>
  <c r="BF840" i="4"/>
  <c r="T840" i="4"/>
  <c r="R840" i="4"/>
  <c r="P840" i="4"/>
  <c r="BI838" i="4"/>
  <c r="BH838" i="4"/>
  <c r="BG838" i="4"/>
  <c r="BF838" i="4"/>
  <c r="T838" i="4"/>
  <c r="R838" i="4"/>
  <c r="P838" i="4"/>
  <c r="BI836" i="4"/>
  <c r="BH836" i="4"/>
  <c r="BG836" i="4"/>
  <c r="BF836" i="4"/>
  <c r="T836" i="4"/>
  <c r="R836" i="4"/>
  <c r="P836" i="4"/>
  <c r="BI834" i="4"/>
  <c r="BH834" i="4"/>
  <c r="BG834" i="4"/>
  <c r="BF834" i="4"/>
  <c r="T834" i="4"/>
  <c r="R834" i="4"/>
  <c r="P834" i="4"/>
  <c r="BI832" i="4"/>
  <c r="BH832" i="4"/>
  <c r="BG832" i="4"/>
  <c r="BF832" i="4"/>
  <c r="T832" i="4"/>
  <c r="R832" i="4"/>
  <c r="P832" i="4"/>
  <c r="BI830" i="4"/>
  <c r="BH830" i="4"/>
  <c r="BG830" i="4"/>
  <c r="BF830" i="4"/>
  <c r="T830" i="4"/>
  <c r="R830" i="4"/>
  <c r="P830" i="4"/>
  <c r="BI828" i="4"/>
  <c r="BH828" i="4"/>
  <c r="BG828" i="4"/>
  <c r="BF828" i="4"/>
  <c r="T828" i="4"/>
  <c r="R828" i="4"/>
  <c r="P828" i="4"/>
  <c r="BI826" i="4"/>
  <c r="BH826" i="4"/>
  <c r="BG826" i="4"/>
  <c r="BF826" i="4"/>
  <c r="T826" i="4"/>
  <c r="R826" i="4"/>
  <c r="P826" i="4"/>
  <c r="BI824" i="4"/>
  <c r="BH824" i="4"/>
  <c r="BG824" i="4"/>
  <c r="BF824" i="4"/>
  <c r="T824" i="4"/>
  <c r="R824" i="4"/>
  <c r="P824" i="4"/>
  <c r="BI822" i="4"/>
  <c r="BH822" i="4"/>
  <c r="BG822" i="4"/>
  <c r="BF822" i="4"/>
  <c r="T822" i="4"/>
  <c r="R822" i="4"/>
  <c r="P822" i="4"/>
  <c r="BI820" i="4"/>
  <c r="BH820" i="4"/>
  <c r="BG820" i="4"/>
  <c r="BF820" i="4"/>
  <c r="T820" i="4"/>
  <c r="R820" i="4"/>
  <c r="P820" i="4"/>
  <c r="BI819" i="4"/>
  <c r="BH819" i="4"/>
  <c r="BG819" i="4"/>
  <c r="BF819" i="4"/>
  <c r="T819" i="4"/>
  <c r="R819" i="4"/>
  <c r="P819" i="4"/>
  <c r="BI817" i="4"/>
  <c r="BH817" i="4"/>
  <c r="BG817" i="4"/>
  <c r="BF817" i="4"/>
  <c r="T817" i="4"/>
  <c r="R817" i="4"/>
  <c r="P817" i="4"/>
  <c r="BI815" i="4"/>
  <c r="BH815" i="4"/>
  <c r="BG815" i="4"/>
  <c r="BF815" i="4"/>
  <c r="T815" i="4"/>
  <c r="R815" i="4"/>
  <c r="P815" i="4"/>
  <c r="BI813" i="4"/>
  <c r="BH813" i="4"/>
  <c r="BG813" i="4"/>
  <c r="BF813" i="4"/>
  <c r="T813" i="4"/>
  <c r="R813" i="4"/>
  <c r="P813" i="4"/>
  <c r="BI812" i="4"/>
  <c r="BH812" i="4"/>
  <c r="BG812" i="4"/>
  <c r="BF812" i="4"/>
  <c r="T812" i="4"/>
  <c r="R812" i="4"/>
  <c r="P812" i="4"/>
  <c r="BI810" i="4"/>
  <c r="BH810" i="4"/>
  <c r="BG810" i="4"/>
  <c r="BF810" i="4"/>
  <c r="T810" i="4"/>
  <c r="R810" i="4"/>
  <c r="P810" i="4"/>
  <c r="BI808" i="4"/>
  <c r="BH808" i="4"/>
  <c r="BG808" i="4"/>
  <c r="BF808" i="4"/>
  <c r="T808" i="4"/>
  <c r="R808" i="4"/>
  <c r="P808" i="4"/>
  <c r="BI806" i="4"/>
  <c r="BH806" i="4"/>
  <c r="BG806" i="4"/>
  <c r="BF806" i="4"/>
  <c r="T806" i="4"/>
  <c r="R806" i="4"/>
  <c r="P806" i="4"/>
  <c r="BI804" i="4"/>
  <c r="BH804" i="4"/>
  <c r="BG804" i="4"/>
  <c r="BF804" i="4"/>
  <c r="T804" i="4"/>
  <c r="R804" i="4"/>
  <c r="P804" i="4"/>
  <c r="BI802" i="4"/>
  <c r="BH802" i="4"/>
  <c r="BG802" i="4"/>
  <c r="BF802" i="4"/>
  <c r="T802" i="4"/>
  <c r="R802" i="4"/>
  <c r="P802" i="4"/>
  <c r="BI800" i="4"/>
  <c r="BH800" i="4"/>
  <c r="BG800" i="4"/>
  <c r="BF800" i="4"/>
  <c r="T800" i="4"/>
  <c r="R800" i="4"/>
  <c r="P800" i="4"/>
  <c r="BI799" i="4"/>
  <c r="BH799" i="4"/>
  <c r="BG799" i="4"/>
  <c r="BF799" i="4"/>
  <c r="T799" i="4"/>
  <c r="R799" i="4"/>
  <c r="P799" i="4"/>
  <c r="BI798" i="4"/>
  <c r="BH798" i="4"/>
  <c r="BG798" i="4"/>
  <c r="BF798" i="4"/>
  <c r="T798" i="4"/>
  <c r="R798" i="4"/>
  <c r="P798" i="4"/>
  <c r="BI797" i="4"/>
  <c r="BH797" i="4"/>
  <c r="BG797" i="4"/>
  <c r="BF797" i="4"/>
  <c r="T797" i="4"/>
  <c r="R797" i="4"/>
  <c r="P797" i="4"/>
  <c r="BI796" i="4"/>
  <c r="BH796" i="4"/>
  <c r="BG796" i="4"/>
  <c r="BF796" i="4"/>
  <c r="T796" i="4"/>
  <c r="R796" i="4"/>
  <c r="P796" i="4"/>
  <c r="BI795" i="4"/>
  <c r="BH795" i="4"/>
  <c r="BG795" i="4"/>
  <c r="BF795" i="4"/>
  <c r="T795" i="4"/>
  <c r="R795" i="4"/>
  <c r="P795" i="4"/>
  <c r="BI794" i="4"/>
  <c r="BH794" i="4"/>
  <c r="BG794" i="4"/>
  <c r="BF794" i="4"/>
  <c r="T794" i="4"/>
  <c r="R794" i="4"/>
  <c r="P794" i="4"/>
  <c r="BI793" i="4"/>
  <c r="BH793" i="4"/>
  <c r="BG793" i="4"/>
  <c r="BF793" i="4"/>
  <c r="T793" i="4"/>
  <c r="R793" i="4"/>
  <c r="P793" i="4"/>
  <c r="BI791" i="4"/>
  <c r="BH791" i="4"/>
  <c r="BG791" i="4"/>
  <c r="BF791" i="4"/>
  <c r="T791" i="4"/>
  <c r="R791" i="4"/>
  <c r="P791" i="4"/>
  <c r="BI790" i="4"/>
  <c r="BH790" i="4"/>
  <c r="BG790" i="4"/>
  <c r="BF790" i="4"/>
  <c r="T790" i="4"/>
  <c r="R790" i="4"/>
  <c r="P790" i="4"/>
  <c r="BI789" i="4"/>
  <c r="BH789" i="4"/>
  <c r="BG789" i="4"/>
  <c r="BF789" i="4"/>
  <c r="T789" i="4"/>
  <c r="R789" i="4"/>
  <c r="P789" i="4"/>
  <c r="BI788" i="4"/>
  <c r="BH788" i="4"/>
  <c r="BG788" i="4"/>
  <c r="BF788" i="4"/>
  <c r="T788" i="4"/>
  <c r="R788" i="4"/>
  <c r="P788" i="4"/>
  <c r="BI787" i="4"/>
  <c r="BH787" i="4"/>
  <c r="BG787" i="4"/>
  <c r="BF787" i="4"/>
  <c r="T787" i="4"/>
  <c r="R787" i="4"/>
  <c r="P787" i="4"/>
  <c r="BI786" i="4"/>
  <c r="BH786" i="4"/>
  <c r="BG786" i="4"/>
  <c r="BF786" i="4"/>
  <c r="T786" i="4"/>
  <c r="R786" i="4"/>
  <c r="P786" i="4"/>
  <c r="BI785" i="4"/>
  <c r="BH785" i="4"/>
  <c r="BG785" i="4"/>
  <c r="BF785" i="4"/>
  <c r="T785" i="4"/>
  <c r="R785" i="4"/>
  <c r="P785" i="4"/>
  <c r="BI784" i="4"/>
  <c r="BH784" i="4"/>
  <c r="BG784" i="4"/>
  <c r="BF784" i="4"/>
  <c r="T784" i="4"/>
  <c r="R784" i="4"/>
  <c r="P784" i="4"/>
  <c r="BI783" i="4"/>
  <c r="BH783" i="4"/>
  <c r="BG783" i="4"/>
  <c r="BF783" i="4"/>
  <c r="T783" i="4"/>
  <c r="R783" i="4"/>
  <c r="P783" i="4"/>
  <c r="BI782" i="4"/>
  <c r="BH782" i="4"/>
  <c r="BG782" i="4"/>
  <c r="BF782" i="4"/>
  <c r="T782" i="4"/>
  <c r="R782" i="4"/>
  <c r="P782" i="4"/>
  <c r="BI781" i="4"/>
  <c r="BH781" i="4"/>
  <c r="BG781" i="4"/>
  <c r="BF781" i="4"/>
  <c r="T781" i="4"/>
  <c r="R781" i="4"/>
  <c r="P781" i="4"/>
  <c r="BI780" i="4"/>
  <c r="BH780" i="4"/>
  <c r="BG780" i="4"/>
  <c r="BF780" i="4"/>
  <c r="T780" i="4"/>
  <c r="R780" i="4"/>
  <c r="P780" i="4"/>
  <c r="BI778" i="4"/>
  <c r="BH778" i="4"/>
  <c r="BG778" i="4"/>
  <c r="BF778" i="4"/>
  <c r="T778" i="4"/>
  <c r="R778" i="4"/>
  <c r="P778" i="4"/>
  <c r="BI776" i="4"/>
  <c r="BH776" i="4"/>
  <c r="BG776" i="4"/>
  <c r="BF776" i="4"/>
  <c r="T776" i="4"/>
  <c r="R776" i="4"/>
  <c r="P776" i="4"/>
  <c r="BI775" i="4"/>
  <c r="BH775" i="4"/>
  <c r="BG775" i="4"/>
  <c r="BF775" i="4"/>
  <c r="T775" i="4"/>
  <c r="R775" i="4"/>
  <c r="P775" i="4"/>
  <c r="BI774" i="4"/>
  <c r="BH774" i="4"/>
  <c r="BG774" i="4"/>
  <c r="BF774" i="4"/>
  <c r="T774" i="4"/>
  <c r="R774" i="4"/>
  <c r="P774" i="4"/>
  <c r="BI773" i="4"/>
  <c r="BH773" i="4"/>
  <c r="BG773" i="4"/>
  <c r="BF773" i="4"/>
  <c r="T773" i="4"/>
  <c r="R773" i="4"/>
  <c r="P773" i="4"/>
  <c r="BI772" i="4"/>
  <c r="BH772" i="4"/>
  <c r="BG772" i="4"/>
  <c r="BF772" i="4"/>
  <c r="T772" i="4"/>
  <c r="R772" i="4"/>
  <c r="P772" i="4"/>
  <c r="BI769" i="4"/>
  <c r="BH769" i="4"/>
  <c r="BG769" i="4"/>
  <c r="BF769" i="4"/>
  <c r="T769" i="4"/>
  <c r="R769" i="4"/>
  <c r="P769" i="4"/>
  <c r="BI767" i="4"/>
  <c r="BH767" i="4"/>
  <c r="BG767" i="4"/>
  <c r="BF767" i="4"/>
  <c r="T767" i="4"/>
  <c r="R767" i="4"/>
  <c r="P767" i="4"/>
  <c r="BI761" i="4"/>
  <c r="BH761" i="4"/>
  <c r="BG761" i="4"/>
  <c r="BF761" i="4"/>
  <c r="T761" i="4"/>
  <c r="R761" i="4"/>
  <c r="P761" i="4"/>
  <c r="BI759" i="4"/>
  <c r="BH759" i="4"/>
  <c r="BG759" i="4"/>
  <c r="BF759" i="4"/>
  <c r="T759" i="4"/>
  <c r="R759" i="4"/>
  <c r="P759" i="4"/>
  <c r="BI757" i="4"/>
  <c r="BH757" i="4"/>
  <c r="BG757" i="4"/>
  <c r="BF757" i="4"/>
  <c r="T757" i="4"/>
  <c r="R757" i="4"/>
  <c r="P757" i="4"/>
  <c r="BI755" i="4"/>
  <c r="BH755" i="4"/>
  <c r="BG755" i="4"/>
  <c r="BF755" i="4"/>
  <c r="T755" i="4"/>
  <c r="R755" i="4"/>
  <c r="P755" i="4"/>
  <c r="BI753" i="4"/>
  <c r="BH753" i="4"/>
  <c r="BG753" i="4"/>
  <c r="BF753" i="4"/>
  <c r="T753" i="4"/>
  <c r="R753" i="4"/>
  <c r="P753" i="4"/>
  <c r="BI745" i="4"/>
  <c r="BH745" i="4"/>
  <c r="BG745" i="4"/>
  <c r="BF745" i="4"/>
  <c r="T745" i="4"/>
  <c r="R745" i="4"/>
  <c r="P745" i="4"/>
  <c r="BI738" i="4"/>
  <c r="BH738" i="4"/>
  <c r="BG738" i="4"/>
  <c r="BF738" i="4"/>
  <c r="T738" i="4"/>
  <c r="R738" i="4"/>
  <c r="P738" i="4"/>
  <c r="BI727" i="4"/>
  <c r="BH727" i="4"/>
  <c r="BG727" i="4"/>
  <c r="BF727" i="4"/>
  <c r="T727" i="4"/>
  <c r="R727" i="4"/>
  <c r="P727" i="4"/>
  <c r="BI722" i="4"/>
  <c r="BH722" i="4"/>
  <c r="BG722" i="4"/>
  <c r="BF722" i="4"/>
  <c r="T722" i="4"/>
  <c r="R722" i="4"/>
  <c r="P722" i="4"/>
  <c r="BI706" i="4"/>
  <c r="BH706" i="4"/>
  <c r="BG706" i="4"/>
  <c r="BF706" i="4"/>
  <c r="T706" i="4"/>
  <c r="R706" i="4"/>
  <c r="P706" i="4"/>
  <c r="BI704" i="4"/>
  <c r="BH704" i="4"/>
  <c r="BG704" i="4"/>
  <c r="BF704" i="4"/>
  <c r="T704" i="4"/>
  <c r="R704" i="4"/>
  <c r="P704" i="4"/>
  <c r="BI693" i="4"/>
  <c r="BH693" i="4"/>
  <c r="BG693" i="4"/>
  <c r="BF693" i="4"/>
  <c r="T693" i="4"/>
  <c r="R693" i="4"/>
  <c r="P693" i="4"/>
  <c r="BI671" i="4"/>
  <c r="BH671" i="4"/>
  <c r="BG671" i="4"/>
  <c r="BF671" i="4"/>
  <c r="T671" i="4"/>
  <c r="R671" i="4"/>
  <c r="P671" i="4"/>
  <c r="BI669" i="4"/>
  <c r="BH669" i="4"/>
  <c r="BG669" i="4"/>
  <c r="BF669" i="4"/>
  <c r="T669" i="4"/>
  <c r="R669" i="4"/>
  <c r="P669" i="4"/>
  <c r="BI665" i="4"/>
  <c r="BH665" i="4"/>
  <c r="BG665" i="4"/>
  <c r="BF665" i="4"/>
  <c r="T665" i="4"/>
  <c r="R665" i="4"/>
  <c r="P665" i="4"/>
  <c r="BI661" i="4"/>
  <c r="BH661" i="4"/>
  <c r="BG661" i="4"/>
  <c r="BF661" i="4"/>
  <c r="T661" i="4"/>
  <c r="R661" i="4"/>
  <c r="P661" i="4"/>
  <c r="BI659" i="4"/>
  <c r="BH659" i="4"/>
  <c r="BG659" i="4"/>
  <c r="BF659" i="4"/>
  <c r="T659" i="4"/>
  <c r="R659" i="4"/>
  <c r="P659" i="4"/>
  <c r="BI655" i="4"/>
  <c r="BH655" i="4"/>
  <c r="BG655" i="4"/>
  <c r="BF655" i="4"/>
  <c r="T655" i="4"/>
  <c r="R655" i="4"/>
  <c r="P655" i="4"/>
  <c r="BI651" i="4"/>
  <c r="BH651" i="4"/>
  <c r="BG651" i="4"/>
  <c r="BF651" i="4"/>
  <c r="T651" i="4"/>
  <c r="R651" i="4"/>
  <c r="P651" i="4"/>
  <c r="BI649" i="4"/>
  <c r="BH649" i="4"/>
  <c r="BG649" i="4"/>
  <c r="BF649" i="4"/>
  <c r="T649" i="4"/>
  <c r="R649" i="4"/>
  <c r="P649" i="4"/>
  <c r="BI645" i="4"/>
  <c r="BH645" i="4"/>
  <c r="BG645" i="4"/>
  <c r="BF645" i="4"/>
  <c r="T645" i="4"/>
  <c r="R645" i="4"/>
  <c r="P645" i="4"/>
  <c r="BI641" i="4"/>
  <c r="BH641" i="4"/>
  <c r="BG641" i="4"/>
  <c r="BF641" i="4"/>
  <c r="T641" i="4"/>
  <c r="R641" i="4"/>
  <c r="P641" i="4"/>
  <c r="BI639" i="4"/>
  <c r="BH639" i="4"/>
  <c r="BG639" i="4"/>
  <c r="BF639" i="4"/>
  <c r="T639" i="4"/>
  <c r="R639" i="4"/>
  <c r="P639" i="4"/>
  <c r="BI635" i="4"/>
  <c r="BH635" i="4"/>
  <c r="BG635" i="4"/>
  <c r="BF635" i="4"/>
  <c r="T635" i="4"/>
  <c r="R635" i="4"/>
  <c r="P635" i="4"/>
  <c r="BI633" i="4"/>
  <c r="BH633" i="4"/>
  <c r="BG633" i="4"/>
  <c r="BF633" i="4"/>
  <c r="T633" i="4"/>
  <c r="R633" i="4"/>
  <c r="P633" i="4"/>
  <c r="BI629" i="4"/>
  <c r="BH629" i="4"/>
  <c r="BG629" i="4"/>
  <c r="BF629" i="4"/>
  <c r="T629" i="4"/>
  <c r="R629" i="4"/>
  <c r="P629" i="4"/>
  <c r="BI627" i="4"/>
  <c r="BH627" i="4"/>
  <c r="BG627" i="4"/>
  <c r="BF627" i="4"/>
  <c r="T627" i="4"/>
  <c r="R627" i="4"/>
  <c r="P627" i="4"/>
  <c r="BI625" i="4"/>
  <c r="BH625" i="4"/>
  <c r="BG625" i="4"/>
  <c r="BF625" i="4"/>
  <c r="T625" i="4"/>
  <c r="R625" i="4"/>
  <c r="P625" i="4"/>
  <c r="BI623" i="4"/>
  <c r="BH623" i="4"/>
  <c r="BG623" i="4"/>
  <c r="BF623" i="4"/>
  <c r="T623" i="4"/>
  <c r="R623" i="4"/>
  <c r="P623" i="4"/>
  <c r="BI619" i="4"/>
  <c r="BH619" i="4"/>
  <c r="BG619" i="4"/>
  <c r="BF619" i="4"/>
  <c r="T619" i="4"/>
  <c r="R619" i="4"/>
  <c r="P619" i="4"/>
  <c r="BI617" i="4"/>
  <c r="BH617" i="4"/>
  <c r="BG617" i="4"/>
  <c r="BF617" i="4"/>
  <c r="T617" i="4"/>
  <c r="R617" i="4"/>
  <c r="P617" i="4"/>
  <c r="BI615" i="4"/>
  <c r="BH615" i="4"/>
  <c r="BG615" i="4"/>
  <c r="BF615" i="4"/>
  <c r="T615" i="4"/>
  <c r="R615" i="4"/>
  <c r="P615" i="4"/>
  <c r="BI613" i="4"/>
  <c r="BH613" i="4"/>
  <c r="BG613" i="4"/>
  <c r="BF613" i="4"/>
  <c r="T613" i="4"/>
  <c r="R613" i="4"/>
  <c r="P613" i="4"/>
  <c r="BI609" i="4"/>
  <c r="BH609" i="4"/>
  <c r="BG609" i="4"/>
  <c r="BF609" i="4"/>
  <c r="T609" i="4"/>
  <c r="R609" i="4"/>
  <c r="P609" i="4"/>
  <c r="BI607" i="4"/>
  <c r="BH607" i="4"/>
  <c r="BG607" i="4"/>
  <c r="BF607" i="4"/>
  <c r="T607" i="4"/>
  <c r="R607" i="4"/>
  <c r="P607" i="4"/>
  <c r="BI601" i="4"/>
  <c r="BH601" i="4"/>
  <c r="BG601" i="4"/>
  <c r="BF601" i="4"/>
  <c r="T601" i="4"/>
  <c r="R601" i="4"/>
  <c r="P601" i="4"/>
  <c r="BI599" i="4"/>
  <c r="BH599" i="4"/>
  <c r="BG599" i="4"/>
  <c r="BF599" i="4"/>
  <c r="T599" i="4"/>
  <c r="R599" i="4"/>
  <c r="P599" i="4"/>
  <c r="BI597" i="4"/>
  <c r="BH597" i="4"/>
  <c r="BG597" i="4"/>
  <c r="BF597" i="4"/>
  <c r="T597" i="4"/>
  <c r="R597" i="4"/>
  <c r="P597" i="4"/>
  <c r="BI593" i="4"/>
  <c r="BH593" i="4"/>
  <c r="BG593" i="4"/>
  <c r="BF593" i="4"/>
  <c r="T593" i="4"/>
  <c r="R593" i="4"/>
  <c r="P593" i="4"/>
  <c r="BI591" i="4"/>
  <c r="BH591" i="4"/>
  <c r="BG591" i="4"/>
  <c r="BF591" i="4"/>
  <c r="T591" i="4"/>
  <c r="R591" i="4"/>
  <c r="P591" i="4"/>
  <c r="BI587" i="4"/>
  <c r="BH587" i="4"/>
  <c r="BG587" i="4"/>
  <c r="BF587" i="4"/>
  <c r="T587" i="4"/>
  <c r="R587" i="4"/>
  <c r="P587" i="4"/>
  <c r="BI585" i="4"/>
  <c r="BH585" i="4"/>
  <c r="BG585" i="4"/>
  <c r="BF585" i="4"/>
  <c r="T585" i="4"/>
  <c r="R585" i="4"/>
  <c r="P585" i="4"/>
  <c r="BI584" i="4"/>
  <c r="BH584" i="4"/>
  <c r="BG584" i="4"/>
  <c r="BF584" i="4"/>
  <c r="T584" i="4"/>
  <c r="R584" i="4"/>
  <c r="P584" i="4"/>
  <c r="BI582" i="4"/>
  <c r="BH582" i="4"/>
  <c r="BG582" i="4"/>
  <c r="BF582" i="4"/>
  <c r="T582" i="4"/>
  <c r="R582" i="4"/>
  <c r="P582" i="4"/>
  <c r="BI573" i="4"/>
  <c r="BH573" i="4"/>
  <c r="BG573" i="4"/>
  <c r="BF573" i="4"/>
  <c r="T573" i="4"/>
  <c r="R573" i="4"/>
  <c r="P573" i="4"/>
  <c r="BI571" i="4"/>
  <c r="BH571" i="4"/>
  <c r="BG571" i="4"/>
  <c r="BF571" i="4"/>
  <c r="T571" i="4"/>
  <c r="R571" i="4"/>
  <c r="P571" i="4"/>
  <c r="BI570" i="4"/>
  <c r="BH570" i="4"/>
  <c r="BG570" i="4"/>
  <c r="BF570" i="4"/>
  <c r="T570" i="4"/>
  <c r="R570" i="4"/>
  <c r="P570" i="4"/>
  <c r="BI568" i="4"/>
  <c r="BH568" i="4"/>
  <c r="BG568" i="4"/>
  <c r="BF568" i="4"/>
  <c r="T568" i="4"/>
  <c r="R568" i="4"/>
  <c r="P568" i="4"/>
  <c r="BI567" i="4"/>
  <c r="BH567" i="4"/>
  <c r="BG567" i="4"/>
  <c r="BF567" i="4"/>
  <c r="T567" i="4"/>
  <c r="R567" i="4"/>
  <c r="P567" i="4"/>
  <c r="BI565" i="4"/>
  <c r="BH565" i="4"/>
  <c r="BG565" i="4"/>
  <c r="BF565" i="4"/>
  <c r="T565" i="4"/>
  <c r="R565" i="4"/>
  <c r="P565" i="4"/>
  <c r="BI556" i="4"/>
  <c r="BH556" i="4"/>
  <c r="BG556" i="4"/>
  <c r="BF556" i="4"/>
  <c r="T556" i="4"/>
  <c r="R556" i="4"/>
  <c r="P556" i="4"/>
  <c r="BI554" i="4"/>
  <c r="BH554" i="4"/>
  <c r="BG554" i="4"/>
  <c r="BF554" i="4"/>
  <c r="T554" i="4"/>
  <c r="R554" i="4"/>
  <c r="P554" i="4"/>
  <c r="BI552" i="4"/>
  <c r="BH552" i="4"/>
  <c r="BG552" i="4"/>
  <c r="BF552" i="4"/>
  <c r="T552" i="4"/>
  <c r="R552" i="4"/>
  <c r="P552" i="4"/>
  <c r="BI550" i="4"/>
  <c r="BH550" i="4"/>
  <c r="BG550" i="4"/>
  <c r="BF550" i="4"/>
  <c r="T550" i="4"/>
  <c r="R550" i="4"/>
  <c r="P550" i="4"/>
  <c r="BI548" i="4"/>
  <c r="BH548" i="4"/>
  <c r="BG548" i="4"/>
  <c r="BF548" i="4"/>
  <c r="T548" i="4"/>
  <c r="R548" i="4"/>
  <c r="P548" i="4"/>
  <c r="BI546" i="4"/>
  <c r="BH546" i="4"/>
  <c r="BG546" i="4"/>
  <c r="BF546" i="4"/>
  <c r="T546" i="4"/>
  <c r="R546" i="4"/>
  <c r="P546" i="4"/>
  <c r="BI543" i="4"/>
  <c r="BH543" i="4"/>
  <c r="BG543" i="4"/>
  <c r="BF543" i="4"/>
  <c r="T543" i="4"/>
  <c r="R543" i="4"/>
  <c r="P543" i="4"/>
  <c r="BI541" i="4"/>
  <c r="BH541" i="4"/>
  <c r="BG541" i="4"/>
  <c r="BF541" i="4"/>
  <c r="T541" i="4"/>
  <c r="R541" i="4"/>
  <c r="P541" i="4"/>
  <c r="BI538" i="4"/>
  <c r="BH538" i="4"/>
  <c r="BG538" i="4"/>
  <c r="BF538" i="4"/>
  <c r="T538" i="4"/>
  <c r="R538" i="4"/>
  <c r="P538" i="4"/>
  <c r="BI536" i="4"/>
  <c r="BH536" i="4"/>
  <c r="BG536" i="4"/>
  <c r="BF536" i="4"/>
  <c r="T536" i="4"/>
  <c r="R536" i="4"/>
  <c r="P536" i="4"/>
  <c r="BI530" i="4"/>
  <c r="BH530" i="4"/>
  <c r="BG530" i="4"/>
  <c r="BF530" i="4"/>
  <c r="T530" i="4"/>
  <c r="R530" i="4"/>
  <c r="P530" i="4"/>
  <c r="BI528" i="4"/>
  <c r="BH528" i="4"/>
  <c r="BG528" i="4"/>
  <c r="BF528" i="4"/>
  <c r="T528" i="4"/>
  <c r="R528" i="4"/>
  <c r="P528" i="4"/>
  <c r="BI527" i="4"/>
  <c r="BH527" i="4"/>
  <c r="BG527" i="4"/>
  <c r="BF527" i="4"/>
  <c r="T527" i="4"/>
  <c r="R527" i="4"/>
  <c r="P527" i="4"/>
  <c r="BI521" i="4"/>
  <c r="BH521" i="4"/>
  <c r="BG521" i="4"/>
  <c r="BF521" i="4"/>
  <c r="T521" i="4"/>
  <c r="R521" i="4"/>
  <c r="P521" i="4"/>
  <c r="BI519" i="4"/>
  <c r="BH519" i="4"/>
  <c r="BG519" i="4"/>
  <c r="BF519" i="4"/>
  <c r="T519" i="4"/>
  <c r="R519" i="4"/>
  <c r="P519" i="4"/>
  <c r="BI517" i="4"/>
  <c r="BH517" i="4"/>
  <c r="BG517" i="4"/>
  <c r="BF517" i="4"/>
  <c r="T517" i="4"/>
  <c r="R517" i="4"/>
  <c r="P517" i="4"/>
  <c r="BI515" i="4"/>
  <c r="BH515" i="4"/>
  <c r="BG515" i="4"/>
  <c r="BF515" i="4"/>
  <c r="T515" i="4"/>
  <c r="R515" i="4"/>
  <c r="P515" i="4"/>
  <c r="BI509" i="4"/>
  <c r="BH509" i="4"/>
  <c r="BG509" i="4"/>
  <c r="BF509" i="4"/>
  <c r="T509" i="4"/>
  <c r="R509" i="4"/>
  <c r="P509" i="4"/>
  <c r="BI506" i="4"/>
  <c r="BH506" i="4"/>
  <c r="BG506" i="4"/>
  <c r="BF506" i="4"/>
  <c r="T506" i="4"/>
  <c r="T505" i="4"/>
  <c r="R506" i="4"/>
  <c r="R505" i="4"/>
  <c r="P506" i="4"/>
  <c r="P505" i="4"/>
  <c r="BI504" i="4"/>
  <c r="BH504" i="4"/>
  <c r="BG504" i="4"/>
  <c r="BF504" i="4"/>
  <c r="T504" i="4"/>
  <c r="R504" i="4"/>
  <c r="P504" i="4"/>
  <c r="BI503" i="4"/>
  <c r="BH503" i="4"/>
  <c r="BG503" i="4"/>
  <c r="BF503" i="4"/>
  <c r="T503" i="4"/>
  <c r="R503" i="4"/>
  <c r="P503" i="4"/>
  <c r="BI502" i="4"/>
  <c r="BH502" i="4"/>
  <c r="BG502" i="4"/>
  <c r="BF502" i="4"/>
  <c r="T502" i="4"/>
  <c r="R502" i="4"/>
  <c r="P502" i="4"/>
  <c r="BI501" i="4"/>
  <c r="BH501" i="4"/>
  <c r="BG501" i="4"/>
  <c r="BF501" i="4"/>
  <c r="T501" i="4"/>
  <c r="R501" i="4"/>
  <c r="P501" i="4"/>
  <c r="BI500" i="4"/>
  <c r="BH500" i="4"/>
  <c r="BG500" i="4"/>
  <c r="BF500" i="4"/>
  <c r="T500" i="4"/>
  <c r="R500" i="4"/>
  <c r="P500" i="4"/>
  <c r="BI499" i="4"/>
  <c r="BH499" i="4"/>
  <c r="BG499" i="4"/>
  <c r="BF499" i="4"/>
  <c r="T499" i="4"/>
  <c r="R499" i="4"/>
  <c r="P499" i="4"/>
  <c r="BI498" i="4"/>
  <c r="BH498" i="4"/>
  <c r="BG498" i="4"/>
  <c r="BF498" i="4"/>
  <c r="T498" i="4"/>
  <c r="R498" i="4"/>
  <c r="P498" i="4"/>
  <c r="BI497" i="4"/>
  <c r="BH497" i="4"/>
  <c r="BG497" i="4"/>
  <c r="BF497" i="4"/>
  <c r="T497" i="4"/>
  <c r="R497" i="4"/>
  <c r="P497" i="4"/>
  <c r="BI496" i="4"/>
  <c r="BH496" i="4"/>
  <c r="BG496" i="4"/>
  <c r="BF496" i="4"/>
  <c r="T496" i="4"/>
  <c r="R496" i="4"/>
  <c r="P496" i="4"/>
  <c r="BI495" i="4"/>
  <c r="BH495" i="4"/>
  <c r="BG495" i="4"/>
  <c r="BF495" i="4"/>
  <c r="T495" i="4"/>
  <c r="R495" i="4"/>
  <c r="P495" i="4"/>
  <c r="BI489" i="4"/>
  <c r="BH489" i="4"/>
  <c r="BG489" i="4"/>
  <c r="BF489" i="4"/>
  <c r="T489" i="4"/>
  <c r="R489" i="4"/>
  <c r="P489" i="4"/>
  <c r="BI488" i="4"/>
  <c r="BH488" i="4"/>
  <c r="BG488" i="4"/>
  <c r="BF488" i="4"/>
  <c r="T488" i="4"/>
  <c r="R488" i="4"/>
  <c r="P488" i="4"/>
  <c r="BI478" i="4"/>
  <c r="BH478" i="4"/>
  <c r="BG478" i="4"/>
  <c r="BF478" i="4"/>
  <c r="T478" i="4"/>
  <c r="R478" i="4"/>
  <c r="P478" i="4"/>
  <c r="BI475" i="4"/>
  <c r="BH475" i="4"/>
  <c r="BG475" i="4"/>
  <c r="BF475" i="4"/>
  <c r="T475" i="4"/>
  <c r="R475" i="4"/>
  <c r="P475" i="4"/>
  <c r="BI474" i="4"/>
  <c r="BH474" i="4"/>
  <c r="BG474" i="4"/>
  <c r="BF474" i="4"/>
  <c r="T474" i="4"/>
  <c r="R474" i="4"/>
  <c r="P474" i="4"/>
  <c r="BI472" i="4"/>
  <c r="BH472" i="4"/>
  <c r="BG472" i="4"/>
  <c r="BF472" i="4"/>
  <c r="T472" i="4"/>
  <c r="R472" i="4"/>
  <c r="P472" i="4"/>
  <c r="BI470" i="4"/>
  <c r="BH470" i="4"/>
  <c r="BG470" i="4"/>
  <c r="BF470" i="4"/>
  <c r="T470" i="4"/>
  <c r="R470" i="4"/>
  <c r="P470" i="4"/>
  <c r="BI465" i="4"/>
  <c r="BH465" i="4"/>
  <c r="BG465" i="4"/>
  <c r="BF465" i="4"/>
  <c r="T465" i="4"/>
  <c r="R465" i="4"/>
  <c r="P465" i="4"/>
  <c r="BI464" i="4"/>
  <c r="BH464" i="4"/>
  <c r="BG464" i="4"/>
  <c r="BF464" i="4"/>
  <c r="T464" i="4"/>
  <c r="R464" i="4"/>
  <c r="P464" i="4"/>
  <c r="BI450" i="4"/>
  <c r="BH450" i="4"/>
  <c r="BG450" i="4"/>
  <c r="BF450" i="4"/>
  <c r="T450" i="4"/>
  <c r="R450" i="4"/>
  <c r="P450" i="4"/>
  <c r="BI442" i="4"/>
  <c r="BH442" i="4"/>
  <c r="BG442" i="4"/>
  <c r="BF442" i="4"/>
  <c r="T442" i="4"/>
  <c r="R442" i="4"/>
  <c r="P442" i="4"/>
  <c r="BI434" i="4"/>
  <c r="BH434" i="4"/>
  <c r="BG434" i="4"/>
  <c r="BF434" i="4"/>
  <c r="T434" i="4"/>
  <c r="R434" i="4"/>
  <c r="P434" i="4"/>
  <c r="BI427" i="4"/>
  <c r="BH427" i="4"/>
  <c r="BG427" i="4"/>
  <c r="BF427" i="4"/>
  <c r="T427" i="4"/>
  <c r="R427" i="4"/>
  <c r="P427" i="4"/>
  <c r="BI426" i="4"/>
  <c r="BH426" i="4"/>
  <c r="BG426" i="4"/>
  <c r="BF426" i="4"/>
  <c r="T426" i="4"/>
  <c r="R426" i="4"/>
  <c r="P426" i="4"/>
  <c r="BI424" i="4"/>
  <c r="BH424" i="4"/>
  <c r="BG424" i="4"/>
  <c r="BF424" i="4"/>
  <c r="T424" i="4"/>
  <c r="R424" i="4"/>
  <c r="P424" i="4"/>
  <c r="BI417" i="4"/>
  <c r="BH417" i="4"/>
  <c r="BG417" i="4"/>
  <c r="BF417" i="4"/>
  <c r="T417" i="4"/>
  <c r="R417" i="4"/>
  <c r="P417" i="4"/>
  <c r="BI415" i="4"/>
  <c r="BH415" i="4"/>
  <c r="BG415" i="4"/>
  <c r="BF415" i="4"/>
  <c r="T415" i="4"/>
  <c r="R415" i="4"/>
  <c r="P415" i="4"/>
  <c r="BI413" i="4"/>
  <c r="BH413" i="4"/>
  <c r="BG413" i="4"/>
  <c r="BF413" i="4"/>
  <c r="T413" i="4"/>
  <c r="R413" i="4"/>
  <c r="P413" i="4"/>
  <c r="BI400" i="4"/>
  <c r="BH400" i="4"/>
  <c r="BG400" i="4"/>
  <c r="BF400" i="4"/>
  <c r="T400" i="4"/>
  <c r="R400" i="4"/>
  <c r="P400" i="4"/>
  <c r="BI399" i="4"/>
  <c r="BH399" i="4"/>
  <c r="BG399" i="4"/>
  <c r="BF399" i="4"/>
  <c r="T399" i="4"/>
  <c r="R399" i="4"/>
  <c r="P399" i="4"/>
  <c r="BI394" i="4"/>
  <c r="BH394" i="4"/>
  <c r="BG394" i="4"/>
  <c r="BF394" i="4"/>
  <c r="T394" i="4"/>
  <c r="R394" i="4"/>
  <c r="P394" i="4"/>
  <c r="BI363" i="4"/>
  <c r="BH363" i="4"/>
  <c r="BG363" i="4"/>
  <c r="BF363" i="4"/>
  <c r="T363" i="4"/>
  <c r="R363" i="4"/>
  <c r="P363" i="4"/>
  <c r="BI357" i="4"/>
  <c r="BH357" i="4"/>
  <c r="BG357" i="4"/>
  <c r="BF357" i="4"/>
  <c r="T357" i="4"/>
  <c r="R357" i="4"/>
  <c r="P357" i="4"/>
  <c r="BI355" i="4"/>
  <c r="BH355" i="4"/>
  <c r="BG355" i="4"/>
  <c r="BF355" i="4"/>
  <c r="T355" i="4"/>
  <c r="R355" i="4"/>
  <c r="P355" i="4"/>
  <c r="BI353" i="4"/>
  <c r="BH353" i="4"/>
  <c r="BG353" i="4"/>
  <c r="BF353" i="4"/>
  <c r="T353" i="4"/>
  <c r="R353" i="4"/>
  <c r="P353" i="4"/>
  <c r="BI345" i="4"/>
  <c r="BH345" i="4"/>
  <c r="BG345" i="4"/>
  <c r="BF345" i="4"/>
  <c r="T345" i="4"/>
  <c r="R345" i="4"/>
  <c r="P345" i="4"/>
  <c r="BI344" i="4"/>
  <c r="BH344" i="4"/>
  <c r="BG344" i="4"/>
  <c r="BF344" i="4"/>
  <c r="T344" i="4"/>
  <c r="R344" i="4"/>
  <c r="P344" i="4"/>
  <c r="BI341" i="4"/>
  <c r="BH341" i="4"/>
  <c r="BG341" i="4"/>
  <c r="BF341" i="4"/>
  <c r="T341" i="4"/>
  <c r="R341" i="4"/>
  <c r="P341" i="4"/>
  <c r="BI333" i="4"/>
  <c r="BH333" i="4"/>
  <c r="BG333" i="4"/>
  <c r="BF333" i="4"/>
  <c r="T333" i="4"/>
  <c r="R333" i="4"/>
  <c r="P333" i="4"/>
  <c r="BI319" i="4"/>
  <c r="BH319" i="4"/>
  <c r="BG319" i="4"/>
  <c r="BF319" i="4"/>
  <c r="T319" i="4"/>
  <c r="R319" i="4"/>
  <c r="P319" i="4"/>
  <c r="BI315" i="4"/>
  <c r="BH315" i="4"/>
  <c r="BG315" i="4"/>
  <c r="BF315" i="4"/>
  <c r="T315" i="4"/>
  <c r="R315" i="4"/>
  <c r="P315" i="4"/>
  <c r="BI314" i="4"/>
  <c r="BH314" i="4"/>
  <c r="BG314" i="4"/>
  <c r="BF314" i="4"/>
  <c r="T314" i="4"/>
  <c r="R314" i="4"/>
  <c r="P314" i="4"/>
  <c r="BI313" i="4"/>
  <c r="BH313" i="4"/>
  <c r="BG313" i="4"/>
  <c r="BF313" i="4"/>
  <c r="T313" i="4"/>
  <c r="R313" i="4"/>
  <c r="P313" i="4"/>
  <c r="BI312" i="4"/>
  <c r="BH312" i="4"/>
  <c r="BG312" i="4"/>
  <c r="BF312" i="4"/>
  <c r="T312" i="4"/>
  <c r="R312" i="4"/>
  <c r="P312" i="4"/>
  <c r="BI309" i="4"/>
  <c r="BH309" i="4"/>
  <c r="BG309" i="4"/>
  <c r="BF309" i="4"/>
  <c r="T309" i="4"/>
  <c r="R309" i="4"/>
  <c r="P309" i="4"/>
  <c r="BI308" i="4"/>
  <c r="BH308" i="4"/>
  <c r="BG308" i="4"/>
  <c r="BF308" i="4"/>
  <c r="T308" i="4"/>
  <c r="R308" i="4"/>
  <c r="P308" i="4"/>
  <c r="BI293" i="4"/>
  <c r="BH293" i="4"/>
  <c r="BG293" i="4"/>
  <c r="BF293" i="4"/>
  <c r="T293" i="4"/>
  <c r="R293" i="4"/>
  <c r="P293" i="4"/>
  <c r="BI278" i="4"/>
  <c r="BH278" i="4"/>
  <c r="BG278" i="4"/>
  <c r="BF278" i="4"/>
  <c r="T278" i="4"/>
  <c r="R278" i="4"/>
  <c r="P278" i="4"/>
  <c r="BI276" i="4"/>
  <c r="BH276" i="4"/>
  <c r="BG276" i="4"/>
  <c r="BF276" i="4"/>
  <c r="T276" i="4"/>
  <c r="R276" i="4"/>
  <c r="P276" i="4"/>
  <c r="BI275" i="4"/>
  <c r="BH275" i="4"/>
  <c r="BG275" i="4"/>
  <c r="BF275" i="4"/>
  <c r="T275" i="4"/>
  <c r="R275" i="4"/>
  <c r="P275" i="4"/>
  <c r="BI274" i="4"/>
  <c r="BH274" i="4"/>
  <c r="BG274" i="4"/>
  <c r="BF274" i="4"/>
  <c r="T274" i="4"/>
  <c r="R274" i="4"/>
  <c r="P274" i="4"/>
  <c r="BI272" i="4"/>
  <c r="BH272" i="4"/>
  <c r="BG272" i="4"/>
  <c r="BF272" i="4"/>
  <c r="T272" i="4"/>
  <c r="R272" i="4"/>
  <c r="P272" i="4"/>
  <c r="BI271" i="4"/>
  <c r="BH271" i="4"/>
  <c r="BG271" i="4"/>
  <c r="BF271" i="4"/>
  <c r="T271" i="4"/>
  <c r="R271" i="4"/>
  <c r="P271" i="4"/>
  <c r="BI270" i="4"/>
  <c r="BH270" i="4"/>
  <c r="BG270" i="4"/>
  <c r="BF270" i="4"/>
  <c r="T270" i="4"/>
  <c r="R270" i="4"/>
  <c r="P270" i="4"/>
  <c r="BI268" i="4"/>
  <c r="BH268" i="4"/>
  <c r="BG268" i="4"/>
  <c r="BF268" i="4"/>
  <c r="T268" i="4"/>
  <c r="R268" i="4"/>
  <c r="P268" i="4"/>
  <c r="BI266" i="4"/>
  <c r="BH266" i="4"/>
  <c r="BG266" i="4"/>
  <c r="BF266" i="4"/>
  <c r="T266" i="4"/>
  <c r="R266" i="4"/>
  <c r="P266" i="4"/>
  <c r="BI265" i="4"/>
  <c r="BH265" i="4"/>
  <c r="BG265" i="4"/>
  <c r="BF265" i="4"/>
  <c r="T265" i="4"/>
  <c r="R265" i="4"/>
  <c r="P265" i="4"/>
  <c r="BI264" i="4"/>
  <c r="BH264" i="4"/>
  <c r="BG264" i="4"/>
  <c r="BF264" i="4"/>
  <c r="T264" i="4"/>
  <c r="R264" i="4"/>
  <c r="P264" i="4"/>
  <c r="BI254" i="4"/>
  <c r="BH254" i="4"/>
  <c r="BG254" i="4"/>
  <c r="BF254" i="4"/>
  <c r="T254" i="4"/>
  <c r="R254" i="4"/>
  <c r="P254" i="4"/>
  <c r="BI234" i="4"/>
  <c r="BH234" i="4"/>
  <c r="BG234" i="4"/>
  <c r="BF234" i="4"/>
  <c r="T234" i="4"/>
  <c r="R234" i="4"/>
  <c r="P234" i="4"/>
  <c r="BI229" i="4"/>
  <c r="BH229" i="4"/>
  <c r="BG229" i="4"/>
  <c r="BF229" i="4"/>
  <c r="T229" i="4"/>
  <c r="R229" i="4"/>
  <c r="P229" i="4"/>
  <c r="BI228" i="4"/>
  <c r="BH228" i="4"/>
  <c r="BG228" i="4"/>
  <c r="BF228" i="4"/>
  <c r="T228" i="4"/>
  <c r="R228" i="4"/>
  <c r="P228" i="4"/>
  <c r="BI220" i="4"/>
  <c r="BH220" i="4"/>
  <c r="BG220" i="4"/>
  <c r="BF220" i="4"/>
  <c r="T220" i="4"/>
  <c r="R220" i="4"/>
  <c r="P220" i="4"/>
  <c r="BI219" i="4"/>
  <c r="BH219" i="4"/>
  <c r="BG219" i="4"/>
  <c r="BF219" i="4"/>
  <c r="T219" i="4"/>
  <c r="R219" i="4"/>
  <c r="P219" i="4"/>
  <c r="BI217" i="4"/>
  <c r="BH217" i="4"/>
  <c r="BG217" i="4"/>
  <c r="BF217" i="4"/>
  <c r="T217" i="4"/>
  <c r="R217" i="4"/>
  <c r="P217" i="4"/>
  <c r="BI213" i="4"/>
  <c r="BH213" i="4"/>
  <c r="BG213" i="4"/>
  <c r="BF213" i="4"/>
  <c r="T213" i="4"/>
  <c r="R213" i="4"/>
  <c r="P213" i="4"/>
  <c r="BI207" i="4"/>
  <c r="BH207" i="4"/>
  <c r="BG207" i="4"/>
  <c r="BF207" i="4"/>
  <c r="T207" i="4"/>
  <c r="R207" i="4"/>
  <c r="P207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184" i="4"/>
  <c r="BH184" i="4"/>
  <c r="BG184" i="4"/>
  <c r="BF184" i="4"/>
  <c r="T184" i="4"/>
  <c r="R184" i="4"/>
  <c r="P184" i="4"/>
  <c r="BI171" i="4"/>
  <c r="BH171" i="4"/>
  <c r="BG171" i="4"/>
  <c r="BF171" i="4"/>
  <c r="T171" i="4"/>
  <c r="R171" i="4"/>
  <c r="P171" i="4"/>
  <c r="BI166" i="4"/>
  <c r="BH166" i="4"/>
  <c r="BG166" i="4"/>
  <c r="BF166" i="4"/>
  <c r="T166" i="4"/>
  <c r="R166" i="4"/>
  <c r="P166" i="4"/>
  <c r="BI161" i="4"/>
  <c r="BH161" i="4"/>
  <c r="BG161" i="4"/>
  <c r="BF161" i="4"/>
  <c r="T161" i="4"/>
  <c r="R161" i="4"/>
  <c r="P161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J136" i="4"/>
  <c r="J135" i="4"/>
  <c r="F135" i="4"/>
  <c r="F133" i="4"/>
  <c r="E131" i="4"/>
  <c r="J92" i="4"/>
  <c r="J91" i="4"/>
  <c r="F91" i="4"/>
  <c r="F89" i="4"/>
  <c r="E87" i="4"/>
  <c r="J18" i="4"/>
  <c r="E18" i="4"/>
  <c r="F136" i="4"/>
  <c r="J17" i="4"/>
  <c r="J12" i="4"/>
  <c r="J89" i="4" s="1"/>
  <c r="E7" i="4"/>
  <c r="E85" i="4" s="1"/>
  <c r="J37" i="3"/>
  <c r="J36" i="3"/>
  <c r="AY96" i="1"/>
  <c r="J35" i="3"/>
  <c r="AX96" i="1"/>
  <c r="BI317" i="3"/>
  <c r="BH317" i="3"/>
  <c r="BG317" i="3"/>
  <c r="BF317" i="3"/>
  <c r="T317" i="3"/>
  <c r="R317" i="3"/>
  <c r="P317" i="3"/>
  <c r="BI304" i="3"/>
  <c r="BH304" i="3"/>
  <c r="BG304" i="3"/>
  <c r="BF304" i="3"/>
  <c r="T304" i="3"/>
  <c r="R304" i="3"/>
  <c r="P304" i="3"/>
  <c r="BI299" i="3"/>
  <c r="BH299" i="3"/>
  <c r="BG299" i="3"/>
  <c r="BF299" i="3"/>
  <c r="T299" i="3"/>
  <c r="T298" i="3"/>
  <c r="R299" i="3"/>
  <c r="R298" i="3"/>
  <c r="P299" i="3"/>
  <c r="P298" i="3"/>
  <c r="BI297" i="3"/>
  <c r="BH297" i="3"/>
  <c r="BG297" i="3"/>
  <c r="BF297" i="3"/>
  <c r="T297" i="3"/>
  <c r="R297" i="3"/>
  <c r="P297" i="3"/>
  <c r="BI294" i="3"/>
  <c r="BH294" i="3"/>
  <c r="BG294" i="3"/>
  <c r="BF294" i="3"/>
  <c r="T294" i="3"/>
  <c r="R294" i="3"/>
  <c r="P294" i="3"/>
  <c r="BI291" i="3"/>
  <c r="BH291" i="3"/>
  <c r="BG291" i="3"/>
  <c r="BF291" i="3"/>
  <c r="T291" i="3"/>
  <c r="T290" i="3"/>
  <c r="R291" i="3"/>
  <c r="R290" i="3"/>
  <c r="P291" i="3"/>
  <c r="P290" i="3"/>
  <c r="BI284" i="3"/>
  <c r="BH284" i="3"/>
  <c r="BG284" i="3"/>
  <c r="BF284" i="3"/>
  <c r="T284" i="3"/>
  <c r="T283" i="3"/>
  <c r="R284" i="3"/>
  <c r="R283" i="3"/>
  <c r="P284" i="3"/>
  <c r="P283" i="3"/>
  <c r="BI280" i="3"/>
  <c r="BH280" i="3"/>
  <c r="BG280" i="3"/>
  <c r="BF280" i="3"/>
  <c r="T280" i="3"/>
  <c r="R280" i="3"/>
  <c r="P280" i="3"/>
  <c r="BI278" i="3"/>
  <c r="BH278" i="3"/>
  <c r="BG278" i="3"/>
  <c r="BF278" i="3"/>
  <c r="T278" i="3"/>
  <c r="R278" i="3"/>
  <c r="P278" i="3"/>
  <c r="BI276" i="3"/>
  <c r="BH276" i="3"/>
  <c r="BG276" i="3"/>
  <c r="BF276" i="3"/>
  <c r="T276" i="3"/>
  <c r="R276" i="3"/>
  <c r="P276" i="3"/>
  <c r="BI275" i="3"/>
  <c r="BH275" i="3"/>
  <c r="BG275" i="3"/>
  <c r="BF275" i="3"/>
  <c r="T275" i="3"/>
  <c r="R275" i="3"/>
  <c r="P275" i="3"/>
  <c r="BI274" i="3"/>
  <c r="BH274" i="3"/>
  <c r="BG274" i="3"/>
  <c r="BF274" i="3"/>
  <c r="T274" i="3"/>
  <c r="R274" i="3"/>
  <c r="P274" i="3"/>
  <c r="BI272" i="3"/>
  <c r="BH272" i="3"/>
  <c r="BG272" i="3"/>
  <c r="BF272" i="3"/>
  <c r="T272" i="3"/>
  <c r="R272" i="3"/>
  <c r="P272" i="3"/>
  <c r="BI271" i="3"/>
  <c r="BH271" i="3"/>
  <c r="BG271" i="3"/>
  <c r="BF271" i="3"/>
  <c r="T271" i="3"/>
  <c r="R271" i="3"/>
  <c r="P271" i="3"/>
  <c r="BI270" i="3"/>
  <c r="BH270" i="3"/>
  <c r="BG270" i="3"/>
  <c r="BF270" i="3"/>
  <c r="T270" i="3"/>
  <c r="R270" i="3"/>
  <c r="P270" i="3"/>
  <c r="BI269" i="3"/>
  <c r="BH269" i="3"/>
  <c r="BG269" i="3"/>
  <c r="BF269" i="3"/>
  <c r="T269" i="3"/>
  <c r="R269" i="3"/>
  <c r="P269" i="3"/>
  <c r="BI268" i="3"/>
  <c r="BH268" i="3"/>
  <c r="BG268" i="3"/>
  <c r="BF268" i="3"/>
  <c r="T268" i="3"/>
  <c r="R268" i="3"/>
  <c r="P268" i="3"/>
  <c r="BI267" i="3"/>
  <c r="BH267" i="3"/>
  <c r="BG267" i="3"/>
  <c r="BF267" i="3"/>
  <c r="T267" i="3"/>
  <c r="R267" i="3"/>
  <c r="P267" i="3"/>
  <c r="BI266" i="3"/>
  <c r="BH266" i="3"/>
  <c r="BG266" i="3"/>
  <c r="BF266" i="3"/>
  <c r="T266" i="3"/>
  <c r="R266" i="3"/>
  <c r="P266" i="3"/>
  <c r="BI265" i="3"/>
  <c r="BH265" i="3"/>
  <c r="BG265" i="3"/>
  <c r="BF265" i="3"/>
  <c r="T265" i="3"/>
  <c r="R265" i="3"/>
  <c r="P265" i="3"/>
  <c r="BI264" i="3"/>
  <c r="BH264" i="3"/>
  <c r="BG264" i="3"/>
  <c r="BF264" i="3"/>
  <c r="T264" i="3"/>
  <c r="R264" i="3"/>
  <c r="P264" i="3"/>
  <c r="BI263" i="3"/>
  <c r="BH263" i="3"/>
  <c r="BG263" i="3"/>
  <c r="BF263" i="3"/>
  <c r="T263" i="3"/>
  <c r="R263" i="3"/>
  <c r="P263" i="3"/>
  <c r="BI262" i="3"/>
  <c r="BH262" i="3"/>
  <c r="BG262" i="3"/>
  <c r="BF262" i="3"/>
  <c r="T262" i="3"/>
  <c r="R262" i="3"/>
  <c r="P262" i="3"/>
  <c r="BI258" i="3"/>
  <c r="BH258" i="3"/>
  <c r="BG258" i="3"/>
  <c r="BF258" i="3"/>
  <c r="T258" i="3"/>
  <c r="R258" i="3"/>
  <c r="P258" i="3"/>
  <c r="BI256" i="3"/>
  <c r="BH256" i="3"/>
  <c r="BG256" i="3"/>
  <c r="BF256" i="3"/>
  <c r="T256" i="3"/>
  <c r="R256" i="3"/>
  <c r="P256" i="3"/>
  <c r="BI255" i="3"/>
  <c r="BH255" i="3"/>
  <c r="BG255" i="3"/>
  <c r="BF255" i="3"/>
  <c r="T255" i="3"/>
  <c r="R255" i="3"/>
  <c r="P255" i="3"/>
  <c r="BI254" i="3"/>
  <c r="BH254" i="3"/>
  <c r="BG254" i="3"/>
  <c r="BF254" i="3"/>
  <c r="T254" i="3"/>
  <c r="R254" i="3"/>
  <c r="P254" i="3"/>
  <c r="BI253" i="3"/>
  <c r="BH253" i="3"/>
  <c r="BG253" i="3"/>
  <c r="BF253" i="3"/>
  <c r="T253" i="3"/>
  <c r="R253" i="3"/>
  <c r="P253" i="3"/>
  <c r="BI252" i="3"/>
  <c r="BH252" i="3"/>
  <c r="BG252" i="3"/>
  <c r="BF252" i="3"/>
  <c r="T252" i="3"/>
  <c r="R252" i="3"/>
  <c r="P252" i="3"/>
  <c r="BI251" i="3"/>
  <c r="BH251" i="3"/>
  <c r="BG251" i="3"/>
  <c r="BF251" i="3"/>
  <c r="T251" i="3"/>
  <c r="R251" i="3"/>
  <c r="P251" i="3"/>
  <c r="BI250" i="3"/>
  <c r="BH250" i="3"/>
  <c r="BG250" i="3"/>
  <c r="BF250" i="3"/>
  <c r="T250" i="3"/>
  <c r="R250" i="3"/>
  <c r="P250" i="3"/>
  <c r="BI249" i="3"/>
  <c r="BH249" i="3"/>
  <c r="BG249" i="3"/>
  <c r="BF249" i="3"/>
  <c r="T249" i="3"/>
  <c r="R249" i="3"/>
  <c r="P249" i="3"/>
  <c r="BI248" i="3"/>
  <c r="BH248" i="3"/>
  <c r="BG248" i="3"/>
  <c r="BF248" i="3"/>
  <c r="T248" i="3"/>
  <c r="R248" i="3"/>
  <c r="P248" i="3"/>
  <c r="BI247" i="3"/>
  <c r="BH247" i="3"/>
  <c r="BG247" i="3"/>
  <c r="BF247" i="3"/>
  <c r="T247" i="3"/>
  <c r="R247" i="3"/>
  <c r="P247" i="3"/>
  <c r="BI246" i="3"/>
  <c r="BH246" i="3"/>
  <c r="BG246" i="3"/>
  <c r="BF246" i="3"/>
  <c r="T246" i="3"/>
  <c r="R246" i="3"/>
  <c r="P246" i="3"/>
  <c r="BI245" i="3"/>
  <c r="BH245" i="3"/>
  <c r="BG245" i="3"/>
  <c r="BF245" i="3"/>
  <c r="T245" i="3"/>
  <c r="R245" i="3"/>
  <c r="P245" i="3"/>
  <c r="BI244" i="3"/>
  <c r="BH244" i="3"/>
  <c r="BG244" i="3"/>
  <c r="BF244" i="3"/>
  <c r="T244" i="3"/>
  <c r="R244" i="3"/>
  <c r="P244" i="3"/>
  <c r="BI243" i="3"/>
  <c r="BH243" i="3"/>
  <c r="BG243" i="3"/>
  <c r="BF243" i="3"/>
  <c r="T243" i="3"/>
  <c r="R243" i="3"/>
  <c r="P243" i="3"/>
  <c r="BI242" i="3"/>
  <c r="BH242" i="3"/>
  <c r="BG242" i="3"/>
  <c r="BF242" i="3"/>
  <c r="T242" i="3"/>
  <c r="R242" i="3"/>
  <c r="P242" i="3"/>
  <c r="BI238" i="3"/>
  <c r="BH238" i="3"/>
  <c r="BG238" i="3"/>
  <c r="BF238" i="3"/>
  <c r="T238" i="3"/>
  <c r="R238" i="3"/>
  <c r="P238" i="3"/>
  <c r="BI232" i="3"/>
  <c r="BH232" i="3"/>
  <c r="BG232" i="3"/>
  <c r="BF232" i="3"/>
  <c r="T232" i="3"/>
  <c r="R232" i="3"/>
  <c r="P232" i="3"/>
  <c r="BI222" i="3"/>
  <c r="BH222" i="3"/>
  <c r="BG222" i="3"/>
  <c r="BF222" i="3"/>
  <c r="T222" i="3"/>
  <c r="R222" i="3"/>
  <c r="P222" i="3"/>
  <c r="BI218" i="3"/>
  <c r="BH218" i="3"/>
  <c r="BG218" i="3"/>
  <c r="BF218" i="3"/>
  <c r="T218" i="3"/>
  <c r="R218" i="3"/>
  <c r="P218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12" i="3"/>
  <c r="BH212" i="3"/>
  <c r="BG212" i="3"/>
  <c r="BF212" i="3"/>
  <c r="T212" i="3"/>
  <c r="R212" i="3"/>
  <c r="P212" i="3"/>
  <c r="BI207" i="3"/>
  <c r="BH207" i="3"/>
  <c r="BG207" i="3"/>
  <c r="BF207" i="3"/>
  <c r="T207" i="3"/>
  <c r="R207" i="3"/>
  <c r="P207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5" i="3"/>
  <c r="BH195" i="3"/>
  <c r="BG195" i="3"/>
  <c r="BF195" i="3"/>
  <c r="T195" i="3"/>
  <c r="R195" i="3"/>
  <c r="P195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38" i="3"/>
  <c r="BH138" i="3"/>
  <c r="BG138" i="3"/>
  <c r="BF138" i="3"/>
  <c r="T138" i="3"/>
  <c r="R138" i="3"/>
  <c r="P138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J122" i="3"/>
  <c r="J121" i="3"/>
  <c r="F121" i="3"/>
  <c r="F119" i="3"/>
  <c r="E117" i="3"/>
  <c r="J92" i="3"/>
  <c r="J91" i="3"/>
  <c r="F91" i="3"/>
  <c r="F89" i="3"/>
  <c r="E87" i="3"/>
  <c r="J18" i="3"/>
  <c r="E18" i="3"/>
  <c r="F92" i="3" s="1"/>
  <c r="J17" i="3"/>
  <c r="J12" i="3"/>
  <c r="J89" i="3"/>
  <c r="E7" i="3"/>
  <c r="E115" i="3" s="1"/>
  <c r="J37" i="2"/>
  <c r="J36" i="2"/>
  <c r="AY95" i="1" s="1"/>
  <c r="J35" i="2"/>
  <c r="AX95" i="1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T135" i="2" s="1"/>
  <c r="R136" i="2"/>
  <c r="R135" i="2"/>
  <c r="P136" i="2"/>
  <c r="P135" i="2" s="1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6" i="2"/>
  <c r="BH126" i="2"/>
  <c r="BG126" i="2"/>
  <c r="F35" i="2" s="1"/>
  <c r="BF126" i="2"/>
  <c r="T126" i="2"/>
  <c r="R126" i="2"/>
  <c r="P126" i="2"/>
  <c r="BI125" i="2"/>
  <c r="BH125" i="2"/>
  <c r="BG125" i="2"/>
  <c r="BF125" i="2"/>
  <c r="T125" i="2"/>
  <c r="R125" i="2"/>
  <c r="P125" i="2"/>
  <c r="J119" i="2"/>
  <c r="J118" i="2"/>
  <c r="F118" i="2"/>
  <c r="F116" i="2"/>
  <c r="E114" i="2"/>
  <c r="J92" i="2"/>
  <c r="J91" i="2"/>
  <c r="F91" i="2"/>
  <c r="F89" i="2"/>
  <c r="E87" i="2"/>
  <c r="J18" i="2"/>
  <c r="E18" i="2"/>
  <c r="F119" i="2"/>
  <c r="J17" i="2"/>
  <c r="J12" i="2"/>
  <c r="J89" i="2"/>
  <c r="E7" i="2"/>
  <c r="E112" i="2" s="1"/>
  <c r="L90" i="1"/>
  <c r="AM90" i="1"/>
  <c r="AM89" i="1"/>
  <c r="L89" i="1"/>
  <c r="AM87" i="1"/>
  <c r="L87" i="1"/>
  <c r="L85" i="1"/>
  <c r="L84" i="1"/>
  <c r="J140" i="2"/>
  <c r="J138" i="2"/>
  <c r="BK133" i="2"/>
  <c r="BK131" i="2"/>
  <c r="J125" i="2"/>
  <c r="BK139" i="2"/>
  <c r="BK134" i="2"/>
  <c r="BK125" i="2"/>
  <c r="J129" i="2"/>
  <c r="BK126" i="2"/>
  <c r="J34" i="2"/>
  <c r="J291" i="3"/>
  <c r="BK278" i="3"/>
  <c r="BK275" i="3"/>
  <c r="BK264" i="3"/>
  <c r="J255" i="3"/>
  <c r="BK253" i="3"/>
  <c r="BK248" i="3"/>
  <c r="J243" i="3"/>
  <c r="J216" i="3"/>
  <c r="BK212" i="3"/>
  <c r="J185" i="3"/>
  <c r="BK158" i="3"/>
  <c r="J133" i="3"/>
  <c r="BK317" i="3"/>
  <c r="J297" i="3"/>
  <c r="BK284" i="3"/>
  <c r="J278" i="3"/>
  <c r="J270" i="3"/>
  <c r="J267" i="3"/>
  <c r="BK262" i="3"/>
  <c r="BK256" i="3"/>
  <c r="BK249" i="3"/>
  <c r="J247" i="3"/>
  <c r="J212" i="3"/>
  <c r="BK200" i="3"/>
  <c r="BK171" i="3"/>
  <c r="BK165" i="3"/>
  <c r="BK131" i="3"/>
  <c r="J294" i="3"/>
  <c r="J275" i="3"/>
  <c r="J268" i="3"/>
  <c r="J253" i="3"/>
  <c r="J242" i="3"/>
  <c r="J186" i="3"/>
  <c r="J167" i="3"/>
  <c r="J147" i="3"/>
  <c r="J276" i="3"/>
  <c r="BK265" i="3"/>
  <c r="J252" i="3"/>
  <c r="J246" i="3"/>
  <c r="BK242" i="3"/>
  <c r="J218" i="3"/>
  <c r="J200" i="3"/>
  <c r="BK185" i="3"/>
  <c r="J175" i="3"/>
  <c r="BK145" i="3"/>
  <c r="BK1020" i="4"/>
  <c r="J1016" i="4"/>
  <c r="J1010" i="4"/>
  <c r="J895" i="4"/>
  <c r="BK889" i="4"/>
  <c r="BK876" i="4"/>
  <c r="J859" i="4"/>
  <c r="J854" i="4"/>
  <c r="J850" i="4"/>
  <c r="BK847" i="4"/>
  <c r="BK844" i="4"/>
  <c r="J838" i="4"/>
  <c r="BK830" i="4"/>
  <c r="BK820" i="4"/>
  <c r="J800" i="4"/>
  <c r="BK793" i="4"/>
  <c r="BK786" i="4"/>
  <c r="J778" i="4"/>
  <c r="BK761" i="4"/>
  <c r="J753" i="4"/>
  <c r="J706" i="4"/>
  <c r="BK665" i="4"/>
  <c r="J649" i="4"/>
  <c r="BK617" i="4"/>
  <c r="BK613" i="4"/>
  <c r="BK597" i="4"/>
  <c r="J587" i="4"/>
  <c r="BK568" i="4"/>
  <c r="BK546" i="4"/>
  <c r="BK528" i="4"/>
  <c r="BK515" i="4"/>
  <c r="BK500" i="4"/>
  <c r="BK472" i="4"/>
  <c r="J442" i="4"/>
  <c r="J424" i="4"/>
  <c r="J399" i="4"/>
  <c r="J355" i="4"/>
  <c r="BK315" i="4"/>
  <c r="BK272" i="4"/>
  <c r="J268" i="4"/>
  <c r="J220" i="4"/>
  <c r="J184" i="4"/>
  <c r="BK152" i="4"/>
  <c r="J146" i="4"/>
  <c r="J1013" i="4"/>
  <c r="BK1010" i="4"/>
  <c r="J964" i="4"/>
  <c r="J950" i="4"/>
  <c r="BK924" i="4"/>
  <c r="J916" i="4"/>
  <c r="J878" i="4"/>
  <c r="J868" i="4"/>
  <c r="BK828" i="4"/>
  <c r="BK815" i="4"/>
  <c r="BK800" i="4"/>
  <c r="J786" i="4"/>
  <c r="BK783" i="4"/>
  <c r="J780" i="4"/>
  <c r="J774" i="4"/>
  <c r="BK769" i="4"/>
  <c r="BK753" i="4"/>
  <c r="BK671" i="4"/>
  <c r="BK659" i="4"/>
  <c r="BK633" i="4"/>
  <c r="J627" i="4"/>
  <c r="J619" i="4"/>
  <c r="J599" i="4"/>
  <c r="J582" i="4"/>
  <c r="BK556" i="4"/>
  <c r="BK548" i="4"/>
  <c r="J536" i="4"/>
  <c r="BK521" i="4"/>
  <c r="J506" i="4"/>
  <c r="BK499" i="4"/>
  <c r="J495" i="4"/>
  <c r="J475" i="4"/>
  <c r="BK427" i="4"/>
  <c r="J415" i="4"/>
  <c r="BK319" i="4"/>
  <c r="J314" i="4"/>
  <c r="J308" i="4"/>
  <c r="J274" i="4"/>
  <c r="BK219" i="4"/>
  <c r="BK201" i="4"/>
  <c r="J161" i="4"/>
  <c r="BK146" i="4"/>
  <c r="J1031" i="4"/>
  <c r="BK1029" i="4"/>
  <c r="BK1027" i="4"/>
  <c r="J1026" i="4"/>
  <c r="J1024" i="4"/>
  <c r="BK1022" i="4"/>
  <c r="J1020" i="4"/>
  <c r="J1017" i="4"/>
  <c r="J1009" i="4"/>
  <c r="J959" i="4"/>
  <c r="BK922" i="4"/>
  <c r="J914" i="4"/>
  <c r="BK893" i="4"/>
  <c r="BK884" i="4"/>
  <c r="J876" i="4"/>
  <c r="BK866" i="4"/>
  <c r="J853" i="4"/>
  <c r="J847" i="4"/>
  <c r="J840" i="4"/>
  <c r="BK834" i="4"/>
  <c r="J828" i="4"/>
  <c r="J815" i="4"/>
  <c r="BK806" i="4"/>
  <c r="BK799" i="4"/>
  <c r="J793" i="4"/>
  <c r="J790" i="4"/>
  <c r="BK782" i="4"/>
  <c r="BK780" i="4"/>
  <c r="BK745" i="4"/>
  <c r="J727" i="4"/>
  <c r="BK661" i="4"/>
  <c r="BK649" i="4"/>
  <c r="J639" i="4"/>
  <c r="BK625" i="4"/>
  <c r="J613" i="4"/>
  <c r="BK587" i="4"/>
  <c r="J573" i="4"/>
  <c r="J567" i="4"/>
  <c r="J554" i="4"/>
  <c r="BK538" i="4"/>
  <c r="J517" i="4"/>
  <c r="BK501" i="4"/>
  <c r="BK478" i="4"/>
  <c r="BK470" i="4"/>
  <c r="J413" i="4"/>
  <c r="J394" i="4"/>
  <c r="BK353" i="4"/>
  <c r="BK308" i="4"/>
  <c r="BK275" i="4"/>
  <c r="J217" i="4"/>
  <c r="J213" i="4"/>
  <c r="BK207" i="4"/>
  <c r="BK184" i="4"/>
  <c r="BK171" i="4"/>
  <c r="J166" i="4"/>
  <c r="BK149" i="4"/>
  <c r="J1022" i="4"/>
  <c r="BK1018" i="4"/>
  <c r="J1014" i="4"/>
  <c r="J954" i="4"/>
  <c r="BK950" i="4"/>
  <c r="J924" i="4"/>
  <c r="J919" i="4"/>
  <c r="BK868" i="4"/>
  <c r="J852" i="4"/>
  <c r="BK849" i="4"/>
  <c r="J844" i="4"/>
  <c r="J834" i="4"/>
  <c r="J812" i="4"/>
  <c r="J802" i="4"/>
  <c r="J796" i="4"/>
  <c r="BK790" i="4"/>
  <c r="J787" i="4"/>
  <c r="BK775" i="4"/>
  <c r="J761" i="4"/>
  <c r="J745" i="4"/>
  <c r="J704" i="4"/>
  <c r="J661" i="4"/>
  <c r="J633" i="4"/>
  <c r="J571" i="4"/>
  <c r="BK565" i="4"/>
  <c r="J541" i="4"/>
  <c r="J509" i="4"/>
  <c r="J499" i="4"/>
  <c r="BK495" i="4"/>
  <c r="BK474" i="4"/>
  <c r="J427" i="4"/>
  <c r="BK413" i="4"/>
  <c r="BK357" i="4"/>
  <c r="J341" i="4"/>
  <c r="J313" i="4"/>
  <c r="J278" i="4"/>
  <c r="J272" i="4"/>
  <c r="J266" i="4"/>
  <c r="J254" i="4"/>
  <c r="J228" i="4"/>
  <c r="BK217" i="4"/>
  <c r="BK154" i="4"/>
  <c r="J142" i="4"/>
  <c r="J175" i="5"/>
  <c r="J171" i="5"/>
  <c r="BK168" i="5"/>
  <c r="BK159" i="5"/>
  <c r="J156" i="5"/>
  <c r="J150" i="5"/>
  <c r="J147" i="5"/>
  <c r="J139" i="5"/>
  <c r="J131" i="5"/>
  <c r="J187" i="5"/>
  <c r="J183" i="5"/>
  <c r="BK180" i="5"/>
  <c r="J178" i="5"/>
  <c r="BK171" i="5"/>
  <c r="J167" i="5"/>
  <c r="BK162" i="5"/>
  <c r="J154" i="5"/>
  <c r="BK151" i="5"/>
  <c r="J149" i="5"/>
  <c r="J141" i="5"/>
  <c r="BK137" i="5"/>
  <c r="J189" i="5"/>
  <c r="BK185" i="5"/>
  <c r="BK182" i="5"/>
  <c r="BK178" i="5"/>
  <c r="J172" i="5"/>
  <c r="J166" i="5"/>
  <c r="J162" i="5"/>
  <c r="J148" i="5"/>
  <c r="J145" i="5"/>
  <c r="J132" i="5"/>
  <c r="J129" i="5"/>
  <c r="J159" i="5"/>
  <c r="J155" i="5"/>
  <c r="BK139" i="5"/>
  <c r="BK135" i="5"/>
  <c r="BK186" i="6"/>
  <c r="J181" i="6"/>
  <c r="J175" i="6"/>
  <c r="J172" i="6"/>
  <c r="J160" i="6"/>
  <c r="BK152" i="6"/>
  <c r="J145" i="6"/>
  <c r="J136" i="6"/>
  <c r="J131" i="6"/>
  <c r="J188" i="6"/>
  <c r="BK182" i="6"/>
  <c r="BK179" i="6"/>
  <c r="BK172" i="6"/>
  <c r="BK168" i="6"/>
  <c r="BK159" i="6"/>
  <c r="BK150" i="6"/>
  <c r="BK132" i="6"/>
  <c r="J128" i="6"/>
  <c r="BK185" i="6"/>
  <c r="BK183" i="6"/>
  <c r="BK173" i="6"/>
  <c r="J165" i="6"/>
  <c r="BK162" i="6"/>
  <c r="J159" i="6"/>
  <c r="J152" i="6"/>
  <c r="BK144" i="6"/>
  <c r="BK141" i="6"/>
  <c r="BK133" i="6"/>
  <c r="BK125" i="6"/>
  <c r="BK180" i="6"/>
  <c r="J171" i="6"/>
  <c r="J162" i="6"/>
  <c r="BK157" i="6"/>
  <c r="J149" i="6"/>
  <c r="BK145" i="6"/>
  <c r="J141" i="6"/>
  <c r="BK138" i="6"/>
  <c r="J133" i="6"/>
  <c r="BK128" i="6"/>
  <c r="J124" i="6"/>
  <c r="BK172" i="7"/>
  <c r="J167" i="7"/>
  <c r="J161" i="7"/>
  <c r="J155" i="7"/>
  <c r="J150" i="7"/>
  <c r="J147" i="7"/>
  <c r="BK144" i="7"/>
  <c r="J143" i="7"/>
  <c r="BK126" i="7"/>
  <c r="BK174" i="7"/>
  <c r="J171" i="7"/>
  <c r="J169" i="7"/>
  <c r="BK165" i="7"/>
  <c r="BK163" i="7"/>
  <c r="BK158" i="7"/>
  <c r="J154" i="7"/>
  <c r="BK150" i="7"/>
  <c r="J148" i="7"/>
  <c r="J145" i="7"/>
  <c r="BK143" i="7"/>
  <c r="BK140" i="7"/>
  <c r="BK138" i="7"/>
  <c r="BK136" i="7"/>
  <c r="BK133" i="7"/>
  <c r="J131" i="7"/>
  <c r="J129" i="7"/>
  <c r="BK127" i="7"/>
  <c r="J125" i="7"/>
  <c r="BK169" i="7"/>
  <c r="BK167" i="7"/>
  <c r="J164" i="7"/>
  <c r="J162" i="7"/>
  <c r="BK161" i="7"/>
  <c r="J158" i="7"/>
  <c r="BK155" i="7"/>
  <c r="J151" i="7"/>
  <c r="BK145" i="7"/>
  <c r="J140" i="7"/>
  <c r="BK131" i="7"/>
  <c r="BK154" i="8"/>
  <c r="BK152" i="8"/>
  <c r="BK143" i="8"/>
  <c r="BK140" i="8"/>
  <c r="BK136" i="8"/>
  <c r="BK130" i="8"/>
  <c r="J126" i="8"/>
  <c r="J157" i="8"/>
  <c r="BK153" i="8"/>
  <c r="BK147" i="8"/>
  <c r="J143" i="8"/>
  <c r="BK139" i="8"/>
  <c r="J136" i="8"/>
  <c r="BK150" i="8"/>
  <c r="J139" i="8"/>
  <c r="J137" i="8"/>
  <c r="BK134" i="8"/>
  <c r="J130" i="8"/>
  <c r="BK144" i="8"/>
  <c r="BK230" i="9"/>
  <c r="J227" i="9"/>
  <c r="BK222" i="9"/>
  <c r="BK209" i="9"/>
  <c r="BK204" i="9"/>
  <c r="J199" i="9"/>
  <c r="BK194" i="9"/>
  <c r="BK190" i="9"/>
  <c r="BK178" i="9"/>
  <c r="J165" i="9"/>
  <c r="BK162" i="9"/>
  <c r="J159" i="9"/>
  <c r="BK146" i="9"/>
  <c r="J141" i="9"/>
  <c r="J133" i="9"/>
  <c r="BK129" i="9"/>
  <c r="J231" i="9"/>
  <c r="BK223" i="9"/>
  <c r="J217" i="9"/>
  <c r="BK211" i="9"/>
  <c r="BK205" i="9"/>
  <c r="J195" i="9"/>
  <c r="J182" i="9"/>
  <c r="J171" i="9"/>
  <c r="BK161" i="9"/>
  <c r="J154" i="9"/>
  <c r="BK147" i="9"/>
  <c r="BK143" i="9"/>
  <c r="BK134" i="9"/>
  <c r="J131" i="9"/>
  <c r="BK231" i="9"/>
  <c r="BK229" i="9"/>
  <c r="BK227" i="9"/>
  <c r="J224" i="9"/>
  <c r="BK220" i="9"/>
  <c r="BK217" i="9"/>
  <c r="J215" i="9"/>
  <c r="J211" i="9"/>
  <c r="BK208" i="9"/>
  <c r="J205" i="9"/>
  <c r="J198" i="9"/>
  <c r="J192" i="9"/>
  <c r="BK188" i="9"/>
  <c r="J185" i="9"/>
  <c r="J174" i="9"/>
  <c r="J167" i="9"/>
  <c r="J161" i="9"/>
  <c r="BK158" i="9"/>
  <c r="J155" i="9"/>
  <c r="BK154" i="9"/>
  <c r="BK150" i="9"/>
  <c r="BK148" i="9"/>
  <c r="J147" i="9"/>
  <c r="J142" i="9"/>
  <c r="BK138" i="9"/>
  <c r="J136" i="9"/>
  <c r="BK218" i="9"/>
  <c r="J209" i="9"/>
  <c r="BK200" i="9"/>
  <c r="BK196" i="9"/>
  <c r="BK186" i="9"/>
  <c r="J178" i="9"/>
  <c r="BK172" i="9"/>
  <c r="BK169" i="9"/>
  <c r="BK165" i="9"/>
  <c r="BK159" i="9"/>
  <c r="J156" i="9"/>
  <c r="BK151" i="9"/>
  <c r="BK141" i="9"/>
  <c r="BK139" i="9"/>
  <c r="J132" i="9"/>
  <c r="BK155" i="10"/>
  <c r="J151" i="10"/>
  <c r="BK146" i="10"/>
  <c r="J142" i="10"/>
  <c r="J139" i="10"/>
  <c r="J134" i="10"/>
  <c r="BK161" i="10"/>
  <c r="J154" i="10"/>
  <c r="J143" i="10"/>
  <c r="BK135" i="10"/>
  <c r="BK129" i="10"/>
  <c r="J124" i="10"/>
  <c r="J161" i="10"/>
  <c r="J156" i="10"/>
  <c r="BK151" i="10"/>
  <c r="J145" i="10"/>
  <c r="J141" i="10"/>
  <c r="J135" i="10"/>
  <c r="BK132" i="10"/>
  <c r="BK126" i="10"/>
  <c r="BK163" i="10"/>
  <c r="BK157" i="10"/>
  <c r="J149" i="10"/>
  <c r="J144" i="10"/>
  <c r="BK137" i="10"/>
  <c r="BK128" i="10"/>
  <c r="J122" i="10"/>
  <c r="BK184" i="11"/>
  <c r="BK175" i="11"/>
  <c r="BK166" i="11"/>
  <c r="BK136" i="11"/>
  <c r="BK131" i="11"/>
  <c r="BK128" i="11"/>
  <c r="BK125" i="11"/>
  <c r="J186" i="11"/>
  <c r="J178" i="11"/>
  <c r="J175" i="11"/>
  <c r="J171" i="11"/>
  <c r="BK168" i="11"/>
  <c r="J165" i="11"/>
  <c r="J161" i="11"/>
  <c r="J156" i="11"/>
  <c r="BK151" i="11"/>
  <c r="J144" i="11"/>
  <c r="J141" i="11"/>
  <c r="J136" i="11"/>
  <c r="J133" i="11"/>
  <c r="J184" i="11"/>
  <c r="BK179" i="11"/>
  <c r="J173" i="11"/>
  <c r="BK169" i="11"/>
  <c r="J163" i="11"/>
  <c r="J158" i="11"/>
  <c r="BK152" i="11"/>
  <c r="BK149" i="11"/>
  <c r="J146" i="11"/>
  <c r="BK143" i="11"/>
  <c r="BK139" i="11"/>
  <c r="BK134" i="11"/>
  <c r="J131" i="11"/>
  <c r="J127" i="11"/>
  <c r="J187" i="11"/>
  <c r="BK177" i="11"/>
  <c r="BK161" i="11"/>
  <c r="J159" i="11"/>
  <c r="BK154" i="11"/>
  <c r="J147" i="11"/>
  <c r="J142" i="11"/>
  <c r="BK126" i="11"/>
  <c r="BK146" i="12"/>
  <c r="BK140" i="12"/>
  <c r="BK133" i="12"/>
  <c r="BK128" i="12"/>
  <c r="BK145" i="12"/>
  <c r="J138" i="12"/>
  <c r="BK131" i="12"/>
  <c r="J125" i="12"/>
  <c r="BK147" i="12"/>
  <c r="BK132" i="12"/>
  <c r="BK129" i="12"/>
  <c r="J151" i="12"/>
  <c r="J147" i="12"/>
  <c r="BK142" i="12"/>
  <c r="BK137" i="12"/>
  <c r="BK134" i="12"/>
  <c r="J126" i="12"/>
  <c r="J123" i="12"/>
  <c r="J148" i="13"/>
  <c r="BK145" i="13"/>
  <c r="BK136" i="13"/>
  <c r="J133" i="13"/>
  <c r="BK156" i="13"/>
  <c r="BK152" i="13"/>
  <c r="J145" i="13"/>
  <c r="J140" i="13"/>
  <c r="J125" i="13"/>
  <c r="J152" i="13"/>
  <c r="BK144" i="13"/>
  <c r="J136" i="13"/>
  <c r="BK130" i="13"/>
  <c r="J124" i="13"/>
  <c r="J150" i="13"/>
  <c r="BK146" i="13"/>
  <c r="BK142" i="13"/>
  <c r="J138" i="13"/>
  <c r="J132" i="13"/>
  <c r="J128" i="13"/>
  <c r="BK124" i="13"/>
  <c r="J137" i="14"/>
  <c r="BK131" i="14"/>
  <c r="J127" i="14"/>
  <c r="BK139" i="14"/>
  <c r="J134" i="14"/>
  <c r="J123" i="14"/>
  <c r="J133" i="14"/>
  <c r="BK129" i="14"/>
  <c r="J125" i="14"/>
  <c r="BK128" i="14"/>
  <c r="J145" i="15"/>
  <c r="J138" i="15"/>
  <c r="J134" i="15"/>
  <c r="BK131" i="15"/>
  <c r="BK125" i="15"/>
  <c r="J140" i="15"/>
  <c r="J136" i="15"/>
  <c r="J130" i="15"/>
  <c r="J124" i="15"/>
  <c r="J143" i="15"/>
  <c r="BK139" i="15"/>
  <c r="BK132" i="15"/>
  <c r="J128" i="15"/>
  <c r="BK124" i="15"/>
  <c r="J124" i="16"/>
  <c r="BK122" i="16"/>
  <c r="BK128" i="17"/>
  <c r="BK123" i="17"/>
  <c r="BK125" i="17"/>
  <c r="J126" i="17"/>
  <c r="J122" i="17"/>
  <c r="BK153" i="18"/>
  <c r="J149" i="18"/>
  <c r="J143" i="18"/>
  <c r="J136" i="18"/>
  <c r="BK129" i="18"/>
  <c r="J125" i="18"/>
  <c r="J157" i="18"/>
  <c r="J145" i="18"/>
  <c r="J140" i="18"/>
  <c r="J126" i="18"/>
  <c r="BK162" i="18"/>
  <c r="J159" i="18"/>
  <c r="J152" i="18"/>
  <c r="BK145" i="18"/>
  <c r="BK136" i="18"/>
  <c r="J128" i="18"/>
  <c r="J160" i="18"/>
  <c r="BK157" i="18"/>
  <c r="J150" i="18"/>
  <c r="BK146" i="18"/>
  <c r="J141" i="18"/>
  <c r="BK133" i="18"/>
  <c r="BK125" i="18"/>
  <c r="BK183" i="19"/>
  <c r="BK174" i="19"/>
  <c r="J163" i="19"/>
  <c r="BK149" i="19"/>
  <c r="BK125" i="19"/>
  <c r="J177" i="19"/>
  <c r="J167" i="19"/>
  <c r="BK148" i="19"/>
  <c r="J180" i="19"/>
  <c r="BK175" i="19"/>
  <c r="BK167" i="19"/>
  <c r="J154" i="19"/>
  <c r="J129" i="19"/>
  <c r="J185" i="19"/>
  <c r="BK178" i="19"/>
  <c r="BK168" i="19"/>
  <c r="BK159" i="19"/>
  <c r="BK128" i="19"/>
  <c r="BK133" i="20"/>
  <c r="J134" i="2"/>
  <c r="BK129" i="2"/>
  <c r="J126" i="2"/>
  <c r="J136" i="2"/>
  <c r="J131" i="2"/>
  <c r="AS94" i="1"/>
  <c r="BK270" i="3"/>
  <c r="BK258" i="3"/>
  <c r="J251" i="3"/>
  <c r="BK247" i="3"/>
  <c r="BK232" i="3"/>
  <c r="BK214" i="3"/>
  <c r="BK207" i="3"/>
  <c r="BK186" i="3"/>
  <c r="J173" i="3"/>
  <c r="J156" i="3"/>
  <c r="BK129" i="3"/>
  <c r="J304" i="3"/>
  <c r="BK294" i="3"/>
  <c r="J274" i="3"/>
  <c r="J271" i="3"/>
  <c r="BK268" i="3"/>
  <c r="J265" i="3"/>
  <c r="J258" i="3"/>
  <c r="BK252" i="3"/>
  <c r="J245" i="3"/>
  <c r="J232" i="3"/>
  <c r="J202" i="3"/>
  <c r="BK189" i="3"/>
  <c r="J171" i="3"/>
  <c r="J158" i="3"/>
  <c r="BK133" i="3"/>
  <c r="BK304" i="3"/>
  <c r="BK276" i="3"/>
  <c r="BK274" i="3"/>
  <c r="BK266" i="3"/>
  <c r="BK251" i="3"/>
  <c r="BK218" i="3"/>
  <c r="BK175" i="3"/>
  <c r="BK163" i="3"/>
  <c r="J138" i="3"/>
  <c r="BK271" i="3"/>
  <c r="J262" i="3"/>
  <c r="J249" i="3"/>
  <c r="BK243" i="3"/>
  <c r="BK222" i="3"/>
  <c r="J214" i="3"/>
  <c r="BK195" i="3"/>
  <c r="BK182" i="3"/>
  <c r="BK173" i="3"/>
  <c r="BK128" i="3"/>
  <c r="BK1019" i="4"/>
  <c r="J1012" i="4"/>
  <c r="BK964" i="4"/>
  <c r="BK891" i="4"/>
  <c r="BK878" i="4"/>
  <c r="J861" i="4"/>
  <c r="J855" i="4"/>
  <c r="BK851" i="4"/>
  <c r="J849" i="4"/>
  <c r="BK846" i="4"/>
  <c r="BK840" i="4"/>
  <c r="J836" i="4"/>
  <c r="BK822" i="4"/>
  <c r="J817" i="4"/>
  <c r="J808" i="4"/>
  <c r="BK796" i="4"/>
  <c r="BK787" i="4"/>
  <c r="BK781" i="4"/>
  <c r="J769" i="4"/>
  <c r="J759" i="4"/>
  <c r="J738" i="4"/>
  <c r="BK704" i="4"/>
  <c r="J655" i="4"/>
  <c r="J635" i="4"/>
  <c r="BK623" i="4"/>
  <c r="BK607" i="4"/>
  <c r="J591" i="4"/>
  <c r="BK582" i="4"/>
  <c r="BK552" i="4"/>
  <c r="J543" i="4"/>
  <c r="J527" i="4"/>
  <c r="BK509" i="4"/>
  <c r="BK496" i="4"/>
  <c r="J470" i="4"/>
  <c r="BK450" i="4"/>
  <c r="BK417" i="4"/>
  <c r="BK394" i="4"/>
  <c r="J345" i="4"/>
  <c r="BK309" i="4"/>
  <c r="BK266" i="4"/>
  <c r="BK229" i="4"/>
  <c r="BK213" i="4"/>
  <c r="BK166" i="4"/>
  <c r="BK147" i="4"/>
  <c r="BK1015" i="4"/>
  <c r="BK1011" i="4"/>
  <c r="BK1005" i="4"/>
  <c r="J948" i="4"/>
  <c r="BK919" i="4"/>
  <c r="BK914" i="4"/>
  <c r="J880" i="4"/>
  <c r="BK869" i="4"/>
  <c r="BK859" i="4"/>
  <c r="BK824" i="4"/>
  <c r="BK812" i="4"/>
  <c r="J804" i="4"/>
  <c r="J795" i="4"/>
  <c r="J784" i="4"/>
  <c r="BK778" i="4"/>
  <c r="J776" i="4"/>
  <c r="BK772" i="4"/>
  <c r="BK755" i="4"/>
  <c r="BK706" i="4"/>
  <c r="BK655" i="4"/>
  <c r="J641" i="4"/>
  <c r="J629" i="4"/>
  <c r="J615" i="4"/>
  <c r="J601" i="4"/>
  <c r="J584" i="4"/>
  <c r="J568" i="4"/>
  <c r="BK554" i="4"/>
  <c r="J550" i="4"/>
  <c r="BK530" i="4"/>
  <c r="BK517" i="4"/>
  <c r="J501" i="4"/>
  <c r="J497" i="4"/>
  <c r="J478" i="4"/>
  <c r="BK464" i="4"/>
  <c r="J417" i="4"/>
  <c r="J333" i="4"/>
  <c r="BK312" i="4"/>
  <c r="J275" i="4"/>
  <c r="BK264" i="4"/>
  <c r="BK254" i="4"/>
  <c r="BK203" i="4"/>
  <c r="J171" i="4"/>
  <c r="J152" i="4"/>
  <c r="BK142" i="4"/>
  <c r="BK1030" i="4"/>
  <c r="J1029" i="4"/>
  <c r="J1028" i="4"/>
  <c r="J1027" i="4"/>
  <c r="BK1023" i="4"/>
  <c r="BK1021" i="4"/>
  <c r="J1018" i="4"/>
  <c r="BK1014" i="4"/>
  <c r="J1008" i="4"/>
  <c r="J1005" i="4"/>
  <c r="BK954" i="4"/>
  <c r="J921" i="4"/>
  <c r="BK916" i="4"/>
  <c r="BK895" i="4"/>
  <c r="J889" i="4"/>
  <c r="BK880" i="4"/>
  <c r="J869" i="4"/>
  <c r="BK855" i="4"/>
  <c r="BK850" i="4"/>
  <c r="J846" i="4"/>
  <c r="BK838" i="4"/>
  <c r="J830" i="4"/>
  <c r="BK817" i="4"/>
  <c r="BK813" i="4"/>
  <c r="BK808" i="4"/>
  <c r="BK802" i="4"/>
  <c r="J794" i="4"/>
  <c r="J791" i="4"/>
  <c r="J788" i="4"/>
  <c r="J772" i="4"/>
  <c r="J671" i="4"/>
  <c r="J659" i="4"/>
  <c r="BK641" i="4"/>
  <c r="BK627" i="4"/>
  <c r="J617" i="4"/>
  <c r="BK591" i="4"/>
  <c r="J585" i="4"/>
  <c r="BK571" i="4"/>
  <c r="J565" i="4"/>
  <c r="BK550" i="4"/>
  <c r="J530" i="4"/>
  <c r="BK506" i="4"/>
  <c r="BK503" i="4"/>
  <c r="BK489" i="4"/>
  <c r="J472" i="4"/>
  <c r="BK442" i="4"/>
  <c r="BK400" i="4"/>
  <c r="BK355" i="4"/>
  <c r="J319" i="4"/>
  <c r="J276" i="4"/>
  <c r="BK265" i="4"/>
  <c r="J1019" i="4"/>
  <c r="J1015" i="4"/>
  <c r="BK1013" i="4"/>
  <c r="BK948" i="4"/>
  <c r="J922" i="4"/>
  <c r="BK918" i="4"/>
  <c r="J884" i="4"/>
  <c r="BK853" i="4"/>
  <c r="J848" i="4"/>
  <c r="BK842" i="4"/>
  <c r="J824" i="4"/>
  <c r="BK810" i="4"/>
  <c r="BK798" i="4"/>
  <c r="BK795" i="4"/>
  <c r="J789" i="4"/>
  <c r="BK784" i="4"/>
  <c r="BK767" i="4"/>
  <c r="J755" i="4"/>
  <c r="BK669" i="4"/>
  <c r="BK639" i="4"/>
  <c r="BK601" i="4"/>
  <c r="J593" i="4"/>
  <c r="BK543" i="4"/>
  <c r="BK527" i="4"/>
  <c r="BK519" i="4"/>
  <c r="J503" i="4"/>
  <c r="BK497" i="4"/>
  <c r="J489" i="4"/>
  <c r="J464" i="4"/>
  <c r="BK424" i="4"/>
  <c r="BK363" i="4"/>
  <c r="J344" i="4"/>
  <c r="BK314" i="4"/>
  <c r="J312" i="4"/>
  <c r="BK276" i="4"/>
  <c r="J270" i="4"/>
  <c r="J264" i="4"/>
  <c r="J229" i="4"/>
  <c r="J219" i="4"/>
  <c r="J201" i="4"/>
  <c r="BK183" i="5"/>
  <c r="BK172" i="5"/>
  <c r="J170" i="5"/>
  <c r="BK163" i="5"/>
  <c r="J158" i="5"/>
  <c r="BK155" i="5"/>
  <c r="J151" i="5"/>
  <c r="BK143" i="5"/>
  <c r="BK136" i="5"/>
  <c r="BK132" i="5"/>
  <c r="BK189" i="5"/>
  <c r="J185" i="5"/>
  <c r="J182" i="5"/>
  <c r="J179" i="5"/>
  <c r="BK174" i="5"/>
  <c r="J168" i="5"/>
  <c r="BK165" i="5"/>
  <c r="J163" i="5"/>
  <c r="BK158" i="5"/>
  <c r="BK152" i="5"/>
  <c r="BK144" i="5"/>
  <c r="J140" i="5"/>
  <c r="J136" i="5"/>
  <c r="BK128" i="5"/>
  <c r="BK187" i="5"/>
  <c r="BK181" i="5"/>
  <c r="BK177" i="5"/>
  <c r="BK170" i="5"/>
  <c r="J165" i="5"/>
  <c r="J160" i="5"/>
  <c r="BK147" i="5"/>
  <c r="J144" i="5"/>
  <c r="BK142" i="5"/>
  <c r="J128" i="5"/>
  <c r="BK161" i="5"/>
  <c r="BK156" i="5"/>
  <c r="BK146" i="5"/>
  <c r="BK141" i="5"/>
  <c r="J137" i="5"/>
  <c r="J127" i="5"/>
  <c r="BK184" i="6"/>
  <c r="J178" i="6"/>
  <c r="J173" i="6"/>
  <c r="BK170" i="6"/>
  <c r="BK158" i="6"/>
  <c r="BK155" i="6"/>
  <c r="J150" i="6"/>
  <c r="BK146" i="6"/>
  <c r="J138" i="6"/>
  <c r="BK134" i="6"/>
  <c r="BK127" i="6"/>
  <c r="J183" i="6"/>
  <c r="J180" i="6"/>
  <c r="BK175" i="6"/>
  <c r="J169" i="6"/>
  <c r="J164" i="6"/>
  <c r="BK151" i="6"/>
  <c r="BK142" i="6"/>
  <c r="BK136" i="6"/>
  <c r="J130" i="6"/>
  <c r="BK124" i="6"/>
  <c r="J184" i="6"/>
  <c r="J174" i="6"/>
  <c r="BK166" i="6"/>
  <c r="J163" i="6"/>
  <c r="BK160" i="6"/>
  <c r="J154" i="6"/>
  <c r="BK149" i="6"/>
  <c r="BK143" i="6"/>
  <c r="J135" i="6"/>
  <c r="J127" i="6"/>
  <c r="J187" i="6"/>
  <c r="BK178" i="6"/>
  <c r="BK169" i="6"/>
  <c r="J168" i="6"/>
  <c r="J161" i="6"/>
  <c r="BK156" i="6"/>
  <c r="J148" i="6"/>
  <c r="J144" i="6"/>
  <c r="BK140" i="6"/>
  <c r="J137" i="6"/>
  <c r="BK130" i="6"/>
  <c r="J126" i="6"/>
  <c r="J174" i="7"/>
  <c r="BK171" i="7"/>
  <c r="J165" i="7"/>
  <c r="BK157" i="7"/>
  <c r="BK154" i="7"/>
  <c r="BK149" i="7"/>
  <c r="BK141" i="7"/>
  <c r="BK139" i="7"/>
  <c r="J138" i="7"/>
  <c r="BK137" i="7"/>
  <c r="J136" i="7"/>
  <c r="J134" i="7"/>
  <c r="J133" i="7"/>
  <c r="BK130" i="7"/>
  <c r="BK129" i="7"/>
  <c r="BK128" i="7"/>
  <c r="J127" i="7"/>
  <c r="BK124" i="7"/>
  <c r="J172" i="7"/>
  <c r="BK134" i="7"/>
  <c r="J130" i="7"/>
  <c r="J128" i="7"/>
  <c r="J126" i="7"/>
  <c r="J124" i="7"/>
  <c r="J170" i="7"/>
  <c r="J168" i="7"/>
  <c r="J166" i="7"/>
  <c r="J163" i="7"/>
  <c r="BK159" i="7"/>
  <c r="J156" i="7"/>
  <c r="BK153" i="7"/>
  <c r="BK147" i="7"/>
  <c r="J142" i="7"/>
  <c r="J135" i="7"/>
  <c r="BK156" i="8"/>
  <c r="J146" i="8"/>
  <c r="BK141" i="8"/>
  <c r="J138" i="8"/>
  <c r="J133" i="8"/>
  <c r="BK131" i="8"/>
  <c r="BK129" i="8"/>
  <c r="J125" i="8"/>
  <c r="BK155" i="8"/>
  <c r="BK151" i="8"/>
  <c r="BK146" i="8"/>
  <c r="J140" i="8"/>
  <c r="BK137" i="8"/>
  <c r="J135" i="8"/>
  <c r="J134" i="8"/>
  <c r="BK133" i="8"/>
  <c r="J129" i="8"/>
  <c r="BK128" i="8"/>
  <c r="BK126" i="8"/>
  <c r="BK125" i="8"/>
  <c r="J155" i="8"/>
  <c r="J152" i="8"/>
  <c r="J149" i="8"/>
  <c r="BK148" i="8"/>
  <c r="J144" i="8"/>
  <c r="J141" i="8"/>
  <c r="BK138" i="8"/>
  <c r="BK135" i="8"/>
  <c r="J131" i="8"/>
  <c r="J128" i="8"/>
  <c r="BK157" i="8"/>
  <c r="J156" i="8"/>
  <c r="J154" i="8"/>
  <c r="J153" i="8"/>
  <c r="J151" i="8"/>
  <c r="J150" i="8"/>
  <c r="BK149" i="8"/>
  <c r="J148" i="8"/>
  <c r="J147" i="8"/>
  <c r="J229" i="9"/>
  <c r="BK224" i="9"/>
  <c r="J220" i="9"/>
  <c r="BK212" i="9"/>
  <c r="J207" i="9"/>
  <c r="BK202" i="9"/>
  <c r="BK201" i="9"/>
  <c r="BK195" i="9"/>
  <c r="BK192" i="9"/>
  <c r="J180" i="9"/>
  <c r="J172" i="9"/>
  <c r="BK164" i="9"/>
  <c r="BK160" i="9"/>
  <c r="BK155" i="9"/>
  <c r="J144" i="9"/>
  <c r="J143" i="9"/>
  <c r="J138" i="9"/>
  <c r="J130" i="9"/>
  <c r="J128" i="9"/>
  <c r="J228" i="9"/>
  <c r="J222" i="9"/>
  <c r="BK219" i="9"/>
  <c r="BK215" i="9"/>
  <c r="BK206" i="9"/>
  <c r="J201" i="9"/>
  <c r="J196" i="9"/>
  <c r="BK185" i="9"/>
  <c r="BK176" i="9"/>
  <c r="J166" i="9"/>
  <c r="J160" i="9"/>
  <c r="BK156" i="9"/>
  <c r="J151" i="9"/>
  <c r="J149" i="9"/>
  <c r="BK144" i="9"/>
  <c r="BK136" i="9"/>
  <c r="BK132" i="9"/>
  <c r="J230" i="9"/>
  <c r="BK228" i="9"/>
  <c r="BK226" i="9"/>
  <c r="J223" i="9"/>
  <c r="J218" i="9"/>
  <c r="J212" i="9"/>
  <c r="J210" i="9"/>
  <c r="J206" i="9"/>
  <c r="J202" i="9"/>
  <c r="J200" i="9"/>
  <c r="J186" i="9"/>
  <c r="J183" i="9"/>
  <c r="BK168" i="9"/>
  <c r="BK163" i="9"/>
  <c r="BK149" i="9"/>
  <c r="J145" i="9"/>
  <c r="BK140" i="9"/>
  <c r="BK137" i="9"/>
  <c r="J135" i="9"/>
  <c r="BK131" i="9"/>
  <c r="J129" i="9"/>
  <c r="J216" i="9"/>
  <c r="J208" i="9"/>
  <c r="BK199" i="9"/>
  <c r="J194" i="9"/>
  <c r="BK183" i="9"/>
  <c r="J176" i="9"/>
  <c r="BK171" i="9"/>
  <c r="BK167" i="9"/>
  <c r="J164" i="9"/>
  <c r="J158" i="9"/>
  <c r="BK152" i="9"/>
  <c r="J148" i="9"/>
  <c r="J137" i="9"/>
  <c r="BK128" i="9"/>
  <c r="J163" i="10"/>
  <c r="BK154" i="10"/>
  <c r="J150" i="10"/>
  <c r="J148" i="10"/>
  <c r="BK143" i="10"/>
  <c r="BK138" i="10"/>
  <c r="BK131" i="10"/>
  <c r="J123" i="10"/>
  <c r="J155" i="10"/>
  <c r="BK147" i="10"/>
  <c r="J137" i="10"/>
  <c r="BK130" i="10"/>
  <c r="J126" i="10"/>
  <c r="BK122" i="10"/>
  <c r="BK159" i="10"/>
  <c r="J157" i="10"/>
  <c r="J152" i="10"/>
  <c r="J146" i="10"/>
  <c r="BK139" i="10"/>
  <c r="BK134" i="10"/>
  <c r="J131" i="10"/>
  <c r="BK125" i="10"/>
  <c r="BK158" i="10"/>
  <c r="BK150" i="10"/>
  <c r="BK142" i="10"/>
  <c r="BK140" i="10"/>
  <c r="J130" i="10"/>
  <c r="J125" i="10"/>
  <c r="J185" i="11"/>
  <c r="J181" i="11"/>
  <c r="BK165" i="11"/>
  <c r="J135" i="11"/>
  <c r="BK130" i="11"/>
  <c r="BK127" i="11"/>
  <c r="BK187" i="11"/>
  <c r="J182" i="11"/>
  <c r="BK173" i="11"/>
  <c r="J170" i="11"/>
  <c r="BK167" i="11"/>
  <c r="J162" i="11"/>
  <c r="J157" i="11"/>
  <c r="J154" i="11"/>
  <c r="BK148" i="11"/>
  <c r="BK142" i="11"/>
  <c r="J140" i="11"/>
  <c r="BK135" i="11"/>
  <c r="J132" i="11"/>
  <c r="BK182" i="11"/>
  <c r="BK178" i="11"/>
  <c r="BK172" i="11"/>
  <c r="J167" i="11"/>
  <c r="BK162" i="11"/>
  <c r="BK157" i="11"/>
  <c r="J155" i="11"/>
  <c r="J150" i="11"/>
  <c r="BK147" i="11"/>
  <c r="BK144" i="11"/>
  <c r="BK140" i="11"/>
  <c r="J137" i="11"/>
  <c r="BK132" i="11"/>
  <c r="J130" i="11"/>
  <c r="BK124" i="11"/>
  <c r="J179" i="11"/>
  <c r="J172" i="11"/>
  <c r="J168" i="11"/>
  <c r="J160" i="11"/>
  <c r="BK158" i="11"/>
  <c r="BK150" i="11"/>
  <c r="BK146" i="11"/>
  <c r="J129" i="11"/>
  <c r="J148" i="12"/>
  <c r="BK143" i="12"/>
  <c r="J135" i="12"/>
  <c r="J132" i="12"/>
  <c r="BK124" i="12"/>
  <c r="J143" i="12"/>
  <c r="J136" i="12"/>
  <c r="BK127" i="12"/>
  <c r="BK150" i="12"/>
  <c r="BK138" i="12"/>
  <c r="J130" i="12"/>
  <c r="BK126" i="12"/>
  <c r="BK148" i="12"/>
  <c r="J144" i="12"/>
  <c r="J141" i="12"/>
  <c r="BK136" i="12"/>
  <c r="J129" i="12"/>
  <c r="BK125" i="12"/>
  <c r="J155" i="13"/>
  <c r="J147" i="13"/>
  <c r="BK141" i="13"/>
  <c r="J135" i="13"/>
  <c r="BK132" i="13"/>
  <c r="BK126" i="13"/>
  <c r="J151" i="13"/>
  <c r="J142" i="13"/>
  <c r="J129" i="13"/>
  <c r="BK155" i="13"/>
  <c r="J149" i="13"/>
  <c r="BK140" i="13"/>
  <c r="J131" i="13"/>
  <c r="BK127" i="13"/>
  <c r="J153" i="13"/>
  <c r="BK147" i="13"/>
  <c r="BK143" i="13"/>
  <c r="BK139" i="13"/>
  <c r="BK135" i="13"/>
  <c r="BK131" i="13"/>
  <c r="J127" i="13"/>
  <c r="BK125" i="13"/>
  <c r="J138" i="14"/>
  <c r="BK133" i="14"/>
  <c r="J129" i="14"/>
  <c r="BK123" i="14"/>
  <c r="BK135" i="14"/>
  <c r="BK132" i="14"/>
  <c r="BK134" i="14"/>
  <c r="J128" i="14"/>
  <c r="BK138" i="14"/>
  <c r="J130" i="14"/>
  <c r="BK143" i="15"/>
  <c r="J137" i="15"/>
  <c r="J135" i="15"/>
  <c r="J132" i="15"/>
  <c r="BK130" i="15"/>
  <c r="BK145" i="15"/>
  <c r="J139" i="15"/>
  <c r="BK134" i="15"/>
  <c r="BK129" i="15"/>
  <c r="J123" i="15"/>
  <c r="BK142" i="15"/>
  <c r="BK138" i="15"/>
  <c r="J131" i="15"/>
  <c r="J125" i="15"/>
  <c r="BK123" i="15"/>
  <c r="J122" i="16"/>
  <c r="BK124" i="16"/>
  <c r="J125" i="17"/>
  <c r="BK126" i="17"/>
  <c r="J128" i="17"/>
  <c r="BK124" i="17"/>
  <c r="BK155" i="18"/>
  <c r="BK150" i="18"/>
  <c r="BK147" i="18"/>
  <c r="BK140" i="18"/>
  <c r="BK135" i="18"/>
  <c r="BK131" i="18"/>
  <c r="BK126" i="18"/>
  <c r="BK158" i="18"/>
  <c r="J151" i="18"/>
  <c r="BK141" i="18"/>
  <c r="BK132" i="18"/>
  <c r="J163" i="18"/>
  <c r="J153" i="18"/>
  <c r="BK149" i="18"/>
  <c r="BK144" i="18"/>
  <c r="J132" i="18"/>
  <c r="J162" i="18"/>
  <c r="BK159" i="18"/>
  <c r="BK156" i="18"/>
  <c r="BK148" i="18"/>
  <c r="J144" i="18"/>
  <c r="BK138" i="18"/>
  <c r="J131" i="18"/>
  <c r="J187" i="19"/>
  <c r="J176" i="19"/>
  <c r="J170" i="19"/>
  <c r="BK154" i="19"/>
  <c r="J148" i="19"/>
  <c r="BK180" i="19"/>
  <c r="BK173" i="19"/>
  <c r="J161" i="19"/>
  <c r="BK129" i="19"/>
  <c r="BK176" i="19"/>
  <c r="BK170" i="19"/>
  <c r="BK161" i="19"/>
  <c r="J139" i="19"/>
  <c r="J128" i="19"/>
  <c r="J183" i="19"/>
  <c r="J175" i="19"/>
  <c r="J162" i="19"/>
  <c r="BK139" i="19"/>
  <c r="J136" i="20"/>
  <c r="J128" i="20"/>
  <c r="BK126" i="20"/>
  <c r="BK136" i="20"/>
  <c r="BK131" i="20"/>
  <c r="BK128" i="20"/>
  <c r="J127" i="20"/>
  <c r="BK124" i="20"/>
  <c r="BK132" i="20"/>
  <c r="BK130" i="20"/>
  <c r="J124" i="20"/>
  <c r="J132" i="20"/>
  <c r="BK125" i="20"/>
  <c r="J139" i="2"/>
  <c r="BK136" i="2"/>
  <c r="J133" i="2"/>
  <c r="BK127" i="2"/>
  <c r="BK140" i="2"/>
  <c r="BK138" i="2"/>
  <c r="J127" i="2"/>
  <c r="BK299" i="3"/>
  <c r="BK297" i="3"/>
  <c r="J280" i="3"/>
  <c r="J272" i="3"/>
  <c r="BK263" i="3"/>
  <c r="J256" i="3"/>
  <c r="J254" i="3"/>
  <c r="BK250" i="3"/>
  <c r="J244" i="3"/>
  <c r="J222" i="3"/>
  <c r="BK202" i="3"/>
  <c r="J189" i="3"/>
  <c r="J182" i="3"/>
  <c r="J163" i="3"/>
  <c r="BK138" i="3"/>
  <c r="J128" i="3"/>
  <c r="J299" i="3"/>
  <c r="BK291" i="3"/>
  <c r="BK280" i="3"/>
  <c r="BK272" i="3"/>
  <c r="J269" i="3"/>
  <c r="J266" i="3"/>
  <c r="J263" i="3"/>
  <c r="BK254" i="3"/>
  <c r="J248" i="3"/>
  <c r="BK246" i="3"/>
  <c r="BK238" i="3"/>
  <c r="J207" i="3"/>
  <c r="J195" i="3"/>
  <c r="BK167" i="3"/>
  <c r="BK147" i="3"/>
  <c r="J129" i="3"/>
  <c r="J317" i="3"/>
  <c r="J284" i="3"/>
  <c r="BK269" i="3"/>
  <c r="J264" i="3"/>
  <c r="BK244" i="3"/>
  <c r="J190" i="3"/>
  <c r="J180" i="3"/>
  <c r="J165" i="3"/>
  <c r="J145" i="3"/>
  <c r="BK267" i="3"/>
  <c r="BK255" i="3"/>
  <c r="J250" i="3"/>
  <c r="BK245" i="3"/>
  <c r="J238" i="3"/>
  <c r="BK216" i="3"/>
  <c r="BK190" i="3"/>
  <c r="BK180" i="3"/>
  <c r="BK156" i="3"/>
  <c r="J131" i="3"/>
  <c r="BK1017" i="4"/>
  <c r="J1011" i="4"/>
  <c r="BK1009" i="4"/>
  <c r="J893" i="4"/>
  <c r="BK882" i="4"/>
  <c r="J866" i="4"/>
  <c r="J856" i="4"/>
  <c r="BK852" i="4"/>
  <c r="BK848" i="4"/>
  <c r="BK845" i="4"/>
  <c r="BK832" i="4"/>
  <c r="J826" i="4"/>
  <c r="BK819" i="4"/>
  <c r="J813" i="4"/>
  <c r="BK797" i="4"/>
  <c r="BK791" i="4"/>
  <c r="J785" i="4"/>
  <c r="BK776" i="4"/>
  <c r="J767" i="4"/>
  <c r="BK757" i="4"/>
  <c r="BK722" i="4"/>
  <c r="J693" i="4"/>
  <c r="J651" i="4"/>
  <c r="J625" i="4"/>
  <c r="BK615" i="4"/>
  <c r="J609" i="4"/>
  <c r="BK593" i="4"/>
  <c r="BK585" i="4"/>
  <c r="J548" i="4"/>
  <c r="BK541" i="4"/>
  <c r="J519" i="4"/>
  <c r="J502" i="4"/>
  <c r="J474" i="4"/>
  <c r="BK465" i="4"/>
  <c r="BK434" i="4"/>
  <c r="J400" i="4"/>
  <c r="J357" i="4"/>
  <c r="J353" i="4"/>
  <c r="BK270" i="4"/>
  <c r="BK234" i="4"/>
  <c r="BK228" i="4"/>
  <c r="J203" i="4"/>
  <c r="BK161" i="4"/>
  <c r="J149" i="4"/>
  <c r="J144" i="4"/>
  <c r="BK1012" i="4"/>
  <c r="BK1008" i="4"/>
  <c r="BK952" i="4"/>
  <c r="BK946" i="4"/>
  <c r="J918" i="4"/>
  <c r="J882" i="4"/>
  <c r="BK871" i="4"/>
  <c r="BK861" i="4"/>
  <c r="BK826" i="4"/>
  <c r="J822" i="4"/>
  <c r="J806" i="4"/>
  <c r="J799" i="4"/>
  <c r="BK785" i="4"/>
  <c r="J782" i="4"/>
  <c r="J775" i="4"/>
  <c r="BK773" i="4"/>
  <c r="J757" i="4"/>
  <c r="BK727" i="4"/>
  <c r="J669" i="4"/>
  <c r="J645" i="4"/>
  <c r="J623" i="4"/>
  <c r="J607" i="4"/>
  <c r="J597" i="4"/>
  <c r="BK573" i="4"/>
  <c r="BK567" i="4"/>
  <c r="J552" i="4"/>
  <c r="J538" i="4"/>
  <c r="J528" i="4"/>
  <c r="BK504" i="4"/>
  <c r="J498" i="4"/>
  <c r="BK488" i="4"/>
  <c r="J465" i="4"/>
  <c r="BK426" i="4"/>
  <c r="BK344" i="4"/>
  <c r="J315" i="4"/>
  <c r="BK313" i="4"/>
  <c r="BK278" i="4"/>
  <c r="J271" i="4"/>
  <c r="J207" i="4"/>
  <c r="BK202" i="4"/>
  <c r="J154" i="4"/>
  <c r="J147" i="4"/>
  <c r="BK1031" i="4"/>
  <c r="J1030" i="4"/>
  <c r="BK1028" i="4"/>
  <c r="BK1026" i="4"/>
  <c r="BK1024" i="4"/>
  <c r="J1023" i="4"/>
  <c r="J871" i="4"/>
  <c r="BK856" i="4"/>
  <c r="J842" i="4"/>
  <c r="J832" i="4"/>
  <c r="J820" i="4"/>
  <c r="J810" i="4"/>
  <c r="BK804" i="4"/>
  <c r="J798" i="4"/>
  <c r="BK789" i="4"/>
  <c r="J781" i="4"/>
  <c r="J773" i="4"/>
  <c r="BK738" i="4"/>
  <c r="BK693" i="4"/>
  <c r="BK651" i="4"/>
  <c r="BK645" i="4"/>
  <c r="BK629" i="4"/>
  <c r="BK619" i="4"/>
  <c r="BK609" i="4"/>
  <c r="BK584" i="4"/>
  <c r="BK570" i="4"/>
  <c r="J556" i="4"/>
  <c r="J546" i="4"/>
  <c r="J521" i="4"/>
  <c r="J504" i="4"/>
  <c r="BK502" i="4"/>
  <c r="BK498" i="4"/>
  <c r="BK475" i="4"/>
  <c r="J450" i="4"/>
  <c r="J426" i="4"/>
  <c r="J363" i="4"/>
  <c r="BK341" i="4"/>
  <c r="J309" i="4"/>
  <c r="J293" i="4"/>
  <c r="BK268" i="4"/>
  <c r="J1021" i="4"/>
  <c r="BK1016" i="4"/>
  <c r="BK959" i="4"/>
  <c r="J952" i="4"/>
  <c r="J946" i="4"/>
  <c r="BK921" i="4"/>
  <c r="J891" i="4"/>
  <c r="BK854" i="4"/>
  <c r="J851" i="4"/>
  <c r="J845" i="4"/>
  <c r="BK836" i="4"/>
  <c r="J819" i="4"/>
  <c r="J797" i="4"/>
  <c r="BK794" i="4"/>
  <c r="BK788" i="4"/>
  <c r="J783" i="4"/>
  <c r="BK774" i="4"/>
  <c r="BK759" i="4"/>
  <c r="J722" i="4"/>
  <c r="J665" i="4"/>
  <c r="BK635" i="4"/>
  <c r="BK599" i="4"/>
  <c r="J570" i="4"/>
  <c r="BK536" i="4"/>
  <c r="J515" i="4"/>
  <c r="J500" i="4"/>
  <c r="J496" i="4"/>
  <c r="J488" i="4"/>
  <c r="J434" i="4"/>
  <c r="BK415" i="4"/>
  <c r="BK399" i="4"/>
  <c r="BK345" i="4"/>
  <c r="BK333" i="4"/>
  <c r="BK293" i="4"/>
  <c r="BK274" i="4"/>
  <c r="BK271" i="4"/>
  <c r="J265" i="4"/>
  <c r="J234" i="4"/>
  <c r="BK220" i="4"/>
  <c r="J202" i="4"/>
  <c r="BK144" i="4"/>
  <c r="BK179" i="5"/>
  <c r="J174" i="5"/>
  <c r="J169" i="5"/>
  <c r="BK160" i="5"/>
  <c r="BK157" i="5"/>
  <c r="BK154" i="5"/>
  <c r="BK149" i="5"/>
  <c r="BK140" i="5"/>
  <c r="J135" i="5"/>
  <c r="J130" i="5"/>
  <c r="J188" i="5"/>
  <c r="J184" i="5"/>
  <c r="J181" i="5"/>
  <c r="J177" i="5"/>
  <c r="BK169" i="5"/>
  <c r="BK166" i="5"/>
  <c r="J164" i="5"/>
  <c r="J161" i="5"/>
  <c r="BK150" i="5"/>
  <c r="J142" i="5"/>
  <c r="BK138" i="5"/>
  <c r="BK129" i="5"/>
  <c r="BK188" i="5"/>
  <c r="BK184" i="5"/>
  <c r="J180" i="5"/>
  <c r="BK175" i="5"/>
  <c r="BK167" i="5"/>
  <c r="BK164" i="5"/>
  <c r="J152" i="5"/>
  <c r="J146" i="5"/>
  <c r="J143" i="5"/>
  <c r="BK130" i="5"/>
  <c r="BK127" i="5"/>
  <c r="J157" i="5"/>
  <c r="BK148" i="5"/>
  <c r="BK145" i="5"/>
  <c r="J138" i="5"/>
  <c r="BK131" i="5"/>
  <c r="J185" i="6"/>
  <c r="J179" i="6"/>
  <c r="BK174" i="6"/>
  <c r="BK165" i="6"/>
  <c r="J156" i="6"/>
  <c r="J151" i="6"/>
  <c r="J147" i="6"/>
  <c r="BK139" i="6"/>
  <c r="BK135" i="6"/>
  <c r="BK129" i="6"/>
  <c r="BK187" i="6"/>
  <c r="BK181" i="6"/>
  <c r="J176" i="6"/>
  <c r="BK171" i="6"/>
  <c r="J166" i="6"/>
  <c r="BK154" i="6"/>
  <c r="J146" i="6"/>
  <c r="BK137" i="6"/>
  <c r="BK131" i="6"/>
  <c r="BK126" i="6"/>
  <c r="J182" i="6"/>
  <c r="J170" i="6"/>
  <c r="BK164" i="6"/>
  <c r="BK161" i="6"/>
  <c r="J157" i="6"/>
  <c r="BK148" i="6"/>
  <c r="J142" i="6"/>
  <c r="J140" i="6"/>
  <c r="J132" i="6"/>
  <c r="BK188" i="6"/>
  <c r="J186" i="6"/>
  <c r="BK176" i="6"/>
  <c r="BK163" i="6"/>
  <c r="J158" i="6"/>
  <c r="J155" i="6"/>
  <c r="BK147" i="6"/>
  <c r="J143" i="6"/>
  <c r="J139" i="6"/>
  <c r="J134" i="6"/>
  <c r="J129" i="6"/>
  <c r="J125" i="6"/>
  <c r="BK173" i="7"/>
  <c r="BK168" i="7"/>
  <c r="BK162" i="7"/>
  <c r="BK156" i="7"/>
  <c r="BK151" i="7"/>
  <c r="BK148" i="7"/>
  <c r="BK146" i="7"/>
  <c r="BK142" i="7"/>
  <c r="BK125" i="7"/>
  <c r="J173" i="7"/>
  <c r="BK170" i="7"/>
  <c r="BK166" i="7"/>
  <c r="BK164" i="7"/>
  <c r="J159" i="7"/>
  <c r="J157" i="7"/>
  <c r="J153" i="7"/>
  <c r="J149" i="7"/>
  <c r="J146" i="7"/>
  <c r="J144" i="7"/>
  <c r="J141" i="7"/>
  <c r="J139" i="7"/>
  <c r="J137" i="7"/>
  <c r="BK135" i="7"/>
  <c r="J139" i="9"/>
  <c r="J127" i="9"/>
  <c r="J226" i="9"/>
  <c r="J221" i="9"/>
  <c r="BK216" i="9"/>
  <c r="BK210" i="9"/>
  <c r="J204" i="9"/>
  <c r="BK198" i="9"/>
  <c r="J190" i="9"/>
  <c r="BK180" i="9"/>
  <c r="J169" i="9"/>
  <c r="J162" i="9"/>
  <c r="BK157" i="9"/>
  <c r="J152" i="9"/>
  <c r="J150" i="9"/>
  <c r="J146" i="9"/>
  <c r="BK142" i="9"/>
  <c r="BK133" i="9"/>
  <c r="J126" i="9"/>
  <c r="BK221" i="9"/>
  <c r="J219" i="9"/>
  <c r="BK214" i="9"/>
  <c r="BK207" i="9"/>
  <c r="J203" i="9"/>
  <c r="J134" i="9"/>
  <c r="BK130" i="9"/>
  <c r="BK127" i="9"/>
  <c r="J214" i="9"/>
  <c r="BK203" i="9"/>
  <c r="J188" i="9"/>
  <c r="BK182" i="9"/>
  <c r="BK174" i="9"/>
  <c r="J168" i="9"/>
  <c r="BK166" i="9"/>
  <c r="J163" i="9"/>
  <c r="J157" i="9"/>
  <c r="BK145" i="9"/>
  <c r="J140" i="9"/>
  <c r="BK135" i="9"/>
  <c r="BK126" i="9"/>
  <c r="J159" i="10"/>
  <c r="BK152" i="10"/>
  <c r="BK149" i="10"/>
  <c r="BK145" i="10"/>
  <c r="J140" i="10"/>
  <c r="BK136" i="10"/>
  <c r="J129" i="10"/>
  <c r="BK162" i="10"/>
  <c r="BK153" i="10"/>
  <c r="J136" i="10"/>
  <c r="J133" i="10"/>
  <c r="J127" i="10"/>
  <c r="BK123" i="10"/>
  <c r="J158" i="10"/>
  <c r="J153" i="10"/>
  <c r="BK148" i="10"/>
  <c r="BK144" i="10"/>
  <c r="J138" i="10"/>
  <c r="BK133" i="10"/>
  <c r="J128" i="10"/>
  <c r="BK124" i="10"/>
  <c r="J162" i="10"/>
  <c r="BK156" i="10"/>
  <c r="J147" i="10"/>
  <c r="BK141" i="10"/>
  <c r="J132" i="10"/>
  <c r="BK127" i="10"/>
  <c r="BK186" i="11"/>
  <c r="BK183" i="11"/>
  <c r="BK174" i="11"/>
  <c r="BK163" i="11"/>
  <c r="J134" i="11"/>
  <c r="BK129" i="11"/>
  <c r="J124" i="11"/>
  <c r="J183" i="11"/>
  <c r="J176" i="11"/>
  <c r="J174" i="11"/>
  <c r="J169" i="11"/>
  <c r="J166" i="11"/>
  <c r="J164" i="11"/>
  <c r="BK159" i="11"/>
  <c r="BK155" i="11"/>
  <c r="J149" i="11"/>
  <c r="J143" i="11"/>
  <c r="J139" i="11"/>
  <c r="J125" i="11"/>
  <c r="BK181" i="11"/>
  <c r="J177" i="11"/>
  <c r="BK171" i="11"/>
  <c r="BK164" i="11"/>
  <c r="BK160" i="11"/>
  <c r="BK156" i="11"/>
  <c r="J151" i="11"/>
  <c r="J148" i="11"/>
  <c r="J145" i="11"/>
  <c r="BK141" i="11"/>
  <c r="BK137" i="11"/>
  <c r="BK133" i="11"/>
  <c r="J128" i="11"/>
  <c r="J126" i="11"/>
  <c r="BK185" i="11"/>
  <c r="BK176" i="11"/>
  <c r="BK170" i="11"/>
  <c r="J152" i="11"/>
  <c r="BK145" i="11"/>
  <c r="BK151" i="12"/>
  <c r="J145" i="12"/>
  <c r="BK141" i="12"/>
  <c r="J134" i="12"/>
  <c r="BK130" i="12"/>
  <c r="BK144" i="12"/>
  <c r="J137" i="12"/>
  <c r="J128" i="12"/>
  <c r="BK123" i="12"/>
  <c r="J142" i="12"/>
  <c r="J131" i="12"/>
  <c r="J127" i="12"/>
  <c r="J150" i="12"/>
  <c r="J146" i="12"/>
  <c r="J140" i="12"/>
  <c r="BK135" i="12"/>
  <c r="J133" i="12"/>
  <c r="J124" i="12"/>
  <c r="BK151" i="13"/>
  <c r="J146" i="13"/>
  <c r="BK138" i="13"/>
  <c r="J134" i="13"/>
  <c r="J130" i="13"/>
  <c r="BK153" i="13"/>
  <c r="BK149" i="13"/>
  <c r="J139" i="13"/>
  <c r="J156" i="13"/>
  <c r="BK150" i="13"/>
  <c r="J143" i="13"/>
  <c r="BK133" i="13"/>
  <c r="BK128" i="13"/>
  <c r="BK123" i="13"/>
  <c r="BK148" i="13"/>
  <c r="J144" i="13"/>
  <c r="J141" i="13"/>
  <c r="BK134" i="13"/>
  <c r="BK129" i="13"/>
  <c r="J126" i="13"/>
  <c r="J123" i="13"/>
  <c r="J135" i="14"/>
  <c r="BK130" i="14"/>
  <c r="J124" i="14"/>
  <c r="BK137" i="14"/>
  <c r="BK124" i="14"/>
  <c r="J139" i="14"/>
  <c r="J131" i="14"/>
  <c r="BK127" i="14"/>
  <c r="J132" i="14"/>
  <c r="BK125" i="14"/>
  <c r="J142" i="15"/>
  <c r="BK136" i="15"/>
  <c r="BK133" i="15"/>
  <c r="BK128" i="15"/>
  <c r="BK144" i="15"/>
  <c r="BK137" i="15"/>
  <c r="J133" i="15"/>
  <c r="BK127" i="15"/>
  <c r="J144" i="15"/>
  <c r="BK140" i="15"/>
  <c r="BK135" i="15"/>
  <c r="J127" i="15"/>
  <c r="J129" i="15"/>
  <c r="J125" i="16"/>
  <c r="BK125" i="16"/>
  <c r="BK122" i="17"/>
  <c r="J124" i="17"/>
  <c r="J123" i="17"/>
  <c r="BK163" i="18"/>
  <c r="BK151" i="18"/>
  <c r="J148" i="18"/>
  <c r="J142" i="18"/>
  <c r="BK137" i="18"/>
  <c r="J133" i="18"/>
  <c r="BK128" i="18"/>
  <c r="BK161" i="18"/>
  <c r="BK152" i="18"/>
  <c r="BK142" i="18"/>
  <c r="J138" i="18"/>
  <c r="J130" i="18"/>
  <c r="BK160" i="18"/>
  <c r="J156" i="18"/>
  <c r="J146" i="18"/>
  <c r="J137" i="18"/>
  <c r="J129" i="18"/>
  <c r="J161" i="18"/>
  <c r="J158" i="18"/>
  <c r="J155" i="18"/>
  <c r="J147" i="18"/>
  <c r="BK143" i="18"/>
  <c r="J135" i="18"/>
  <c r="BK130" i="18"/>
  <c r="BK185" i="19"/>
  <c r="J178" i="19"/>
  <c r="J173" i="19"/>
  <c r="BK150" i="19"/>
  <c r="J133" i="19"/>
  <c r="BK182" i="19"/>
  <c r="J168" i="19"/>
  <c r="J159" i="19"/>
  <c r="J182" i="19"/>
  <c r="J174" i="19"/>
  <c r="BK162" i="19"/>
  <c r="J150" i="19"/>
  <c r="BK133" i="19"/>
  <c r="BK187" i="19"/>
  <c r="BK177" i="19"/>
  <c r="BK163" i="19"/>
  <c r="J149" i="19"/>
  <c r="J125" i="19"/>
  <c r="J129" i="20"/>
  <c r="BK127" i="20"/>
  <c r="J133" i="20"/>
  <c r="J130" i="20"/>
  <c r="J125" i="20"/>
  <c r="BK122" i="20"/>
  <c r="J131" i="20"/>
  <c r="BK129" i="20"/>
  <c r="J122" i="20"/>
  <c r="J126" i="20"/>
  <c r="BK124" i="2" l="1"/>
  <c r="J124" i="2"/>
  <c r="J98" i="2"/>
  <c r="T124" i="2"/>
  <c r="R128" i="2"/>
  <c r="R132" i="2"/>
  <c r="T137" i="2"/>
  <c r="BK127" i="3"/>
  <c r="J127" i="3" s="1"/>
  <c r="J98" i="3" s="1"/>
  <c r="R127" i="3"/>
  <c r="P273" i="3"/>
  <c r="P126" i="3" s="1"/>
  <c r="P293" i="3"/>
  <c r="P303" i="3"/>
  <c r="P282" i="3" s="1"/>
  <c r="P141" i="4"/>
  <c r="BK160" i="4"/>
  <c r="J160" i="4"/>
  <c r="J99" i="4"/>
  <c r="R160" i="4"/>
  <c r="P216" i="4"/>
  <c r="BK354" i="4"/>
  <c r="J354" i="4"/>
  <c r="J101" i="4"/>
  <c r="R354" i="4"/>
  <c r="P477" i="4"/>
  <c r="BK508" i="4"/>
  <c r="J508" i="4"/>
  <c r="J105" i="4" s="1"/>
  <c r="BK542" i="4"/>
  <c r="J542" i="4"/>
  <c r="J106" i="4"/>
  <c r="R542" i="4"/>
  <c r="P592" i="4"/>
  <c r="BK670" i="4"/>
  <c r="J670" i="4"/>
  <c r="J109" i="4" s="1"/>
  <c r="P670" i="4"/>
  <c r="BK779" i="4"/>
  <c r="J779" i="4"/>
  <c r="J110" i="4" s="1"/>
  <c r="R779" i="4"/>
  <c r="BK792" i="4"/>
  <c r="J792" i="4"/>
  <c r="J111" i="4" s="1"/>
  <c r="T792" i="4"/>
  <c r="R807" i="4"/>
  <c r="P860" i="4"/>
  <c r="T860" i="4"/>
  <c r="R883" i="4"/>
  <c r="P923" i="4"/>
  <c r="BK951" i="4"/>
  <c r="J951" i="4" s="1"/>
  <c r="J116" i="4" s="1"/>
  <c r="R951" i="4"/>
  <c r="P963" i="4"/>
  <c r="BK1007" i="4"/>
  <c r="J1007" i="4"/>
  <c r="J118" i="4"/>
  <c r="R1007" i="4"/>
  <c r="P1025" i="4"/>
  <c r="R126" i="5"/>
  <c r="R125" i="5"/>
  <c r="P134" i="5"/>
  <c r="BK153" i="5"/>
  <c r="J153" i="5"/>
  <c r="J101" i="5"/>
  <c r="T153" i="5"/>
  <c r="P173" i="5"/>
  <c r="T173" i="5"/>
  <c r="R176" i="5"/>
  <c r="R186" i="5"/>
  <c r="P123" i="6"/>
  <c r="BK153" i="6"/>
  <c r="J153" i="6"/>
  <c r="J99" i="6"/>
  <c r="T153" i="6"/>
  <c r="T167" i="6"/>
  <c r="P177" i="6"/>
  <c r="BK123" i="7"/>
  <c r="J123" i="7" s="1"/>
  <c r="J98" i="7" s="1"/>
  <c r="R123" i="7"/>
  <c r="R132" i="7"/>
  <c r="P152" i="7"/>
  <c r="T152" i="7"/>
  <c r="R160" i="7"/>
  <c r="BK124" i="8"/>
  <c r="J124" i="8" s="1"/>
  <c r="J98" i="8" s="1"/>
  <c r="BK127" i="8"/>
  <c r="J127" i="8"/>
  <c r="J99" i="8" s="1"/>
  <c r="T127" i="8"/>
  <c r="P132" i="8"/>
  <c r="P142" i="8"/>
  <c r="T142" i="8"/>
  <c r="R145" i="8"/>
  <c r="P125" i="9"/>
  <c r="R153" i="9"/>
  <c r="T170" i="9"/>
  <c r="R197" i="9"/>
  <c r="T213" i="9"/>
  <c r="T225" i="9"/>
  <c r="BK121" i="10"/>
  <c r="J121" i="10"/>
  <c r="J98" i="10"/>
  <c r="BK160" i="10"/>
  <c r="J160" i="10" s="1"/>
  <c r="J99" i="10" s="1"/>
  <c r="T123" i="11"/>
  <c r="T138" i="11"/>
  <c r="BK153" i="11"/>
  <c r="J153" i="11"/>
  <c r="J100" i="11"/>
  <c r="BK180" i="11"/>
  <c r="J180" i="11" s="1"/>
  <c r="J101" i="11" s="1"/>
  <c r="BK122" i="12"/>
  <c r="J122" i="12"/>
  <c r="J98" i="12" s="1"/>
  <c r="BK139" i="12"/>
  <c r="J139" i="12"/>
  <c r="J99" i="12"/>
  <c r="BK149" i="12"/>
  <c r="J149" i="12"/>
  <c r="J100" i="12"/>
  <c r="T122" i="13"/>
  <c r="T137" i="13"/>
  <c r="T154" i="13"/>
  <c r="T122" i="14"/>
  <c r="T126" i="14"/>
  <c r="T136" i="14"/>
  <c r="BK122" i="15"/>
  <c r="J122" i="15"/>
  <c r="J98" i="15"/>
  <c r="T126" i="15"/>
  <c r="T141" i="15"/>
  <c r="R123" i="16"/>
  <c r="R120" i="16"/>
  <c r="R119" i="16" s="1"/>
  <c r="BK121" i="17"/>
  <c r="J121" i="17"/>
  <c r="J98" i="17"/>
  <c r="BK124" i="18"/>
  <c r="J124" i="18"/>
  <c r="J98" i="18"/>
  <c r="R127" i="18"/>
  <c r="R123" i="18" s="1"/>
  <c r="R122" i="18" s="1"/>
  <c r="P134" i="18"/>
  <c r="R139" i="18"/>
  <c r="P154" i="18"/>
  <c r="BK124" i="19"/>
  <c r="J124" i="19" s="1"/>
  <c r="J98" i="19" s="1"/>
  <c r="BK172" i="19"/>
  <c r="J172" i="19"/>
  <c r="J100" i="19" s="1"/>
  <c r="R181" i="19"/>
  <c r="P124" i="2"/>
  <c r="BK128" i="2"/>
  <c r="J128" i="2" s="1"/>
  <c r="J99" i="2" s="1"/>
  <c r="T128" i="2"/>
  <c r="P132" i="2"/>
  <c r="BK137" i="2"/>
  <c r="J137" i="2"/>
  <c r="J102" i="2"/>
  <c r="R137" i="2"/>
  <c r="R123" i="2" s="1"/>
  <c r="R122" i="2" s="1"/>
  <c r="P127" i="3"/>
  <c r="BK273" i="3"/>
  <c r="J273" i="3"/>
  <c r="J99" i="3" s="1"/>
  <c r="T273" i="3"/>
  <c r="R293" i="3"/>
  <c r="R282" i="3"/>
  <c r="R303" i="3"/>
  <c r="R141" i="4"/>
  <c r="P160" i="4"/>
  <c r="T160" i="4"/>
  <c r="R216" i="4"/>
  <c r="T354" i="4"/>
  <c r="T477" i="4"/>
  <c r="P508" i="4"/>
  <c r="T508" i="4"/>
  <c r="T542" i="4"/>
  <c r="T592" i="4"/>
  <c r="P650" i="4"/>
  <c r="T650" i="4"/>
  <c r="T670" i="4"/>
  <c r="P779" i="4"/>
  <c r="BK807" i="4"/>
  <c r="J807" i="4" s="1"/>
  <c r="J112" i="4" s="1"/>
  <c r="T807" i="4"/>
  <c r="R860" i="4"/>
  <c r="P883" i="4"/>
  <c r="BK923" i="4"/>
  <c r="J923" i="4"/>
  <c r="J115" i="4"/>
  <c r="R923" i="4"/>
  <c r="P951" i="4"/>
  <c r="T951" i="4"/>
  <c r="R963" i="4"/>
  <c r="P1007" i="4"/>
  <c r="BK1025" i="4"/>
  <c r="J1025" i="4"/>
  <c r="J119" i="4"/>
  <c r="R1025" i="4"/>
  <c r="BK126" i="5"/>
  <c r="J126" i="5"/>
  <c r="J98" i="5"/>
  <c r="T126" i="5"/>
  <c r="T125" i="5" s="1"/>
  <c r="R134" i="5"/>
  <c r="P153" i="5"/>
  <c r="BK173" i="5"/>
  <c r="J173" i="5" s="1"/>
  <c r="J102" i="5" s="1"/>
  <c r="R173" i="5"/>
  <c r="P176" i="5"/>
  <c r="BK186" i="5"/>
  <c r="J186" i="5"/>
  <c r="J104" i="5"/>
  <c r="T186" i="5"/>
  <c r="BK123" i="6"/>
  <c r="J123" i="6"/>
  <c r="J98" i="6"/>
  <c r="R123" i="6"/>
  <c r="P153" i="6"/>
  <c r="BK167" i="6"/>
  <c r="J167" i="6"/>
  <c r="J100" i="6" s="1"/>
  <c r="R167" i="6"/>
  <c r="T177" i="6"/>
  <c r="BK132" i="7"/>
  <c r="J132" i="7" s="1"/>
  <c r="J99" i="7" s="1"/>
  <c r="T132" i="7"/>
  <c r="BK160" i="7"/>
  <c r="J160" i="7"/>
  <c r="J101" i="7"/>
  <c r="P160" i="7"/>
  <c r="P124" i="8"/>
  <c r="T124" i="8"/>
  <c r="BK132" i="8"/>
  <c r="J132" i="8" s="1"/>
  <c r="J100" i="8" s="1"/>
  <c r="T132" i="8"/>
  <c r="BK145" i="8"/>
  <c r="J145" i="8" s="1"/>
  <c r="J102" i="8" s="1"/>
  <c r="T145" i="8"/>
  <c r="T125" i="9"/>
  <c r="P153" i="9"/>
  <c r="R170" i="9"/>
  <c r="P197" i="9"/>
  <c r="BK213" i="9"/>
  <c r="J213" i="9" s="1"/>
  <c r="J102" i="9" s="1"/>
  <c r="BK225" i="9"/>
  <c r="J225" i="9"/>
  <c r="J103" i="9" s="1"/>
  <c r="P121" i="10"/>
  <c r="P120" i="10"/>
  <c r="P119" i="10"/>
  <c r="AU103" i="1" s="1"/>
  <c r="P160" i="10"/>
  <c r="R123" i="11"/>
  <c r="R138" i="11"/>
  <c r="T153" i="11"/>
  <c r="T180" i="11"/>
  <c r="P122" i="12"/>
  <c r="P121" i="12"/>
  <c r="P120" i="12" s="1"/>
  <c r="AU105" i="1" s="1"/>
  <c r="P139" i="12"/>
  <c r="P149" i="12"/>
  <c r="BK122" i="13"/>
  <c r="BK137" i="13"/>
  <c r="BK121" i="13" s="1"/>
  <c r="J137" i="13"/>
  <c r="J99" i="13"/>
  <c r="BK154" i="13"/>
  <c r="J154" i="13"/>
  <c r="J100" i="13"/>
  <c r="R122" i="14"/>
  <c r="P126" i="14"/>
  <c r="P136" i="14"/>
  <c r="P122" i="15"/>
  <c r="BK126" i="15"/>
  <c r="J126" i="15" s="1"/>
  <c r="J99" i="15" s="1"/>
  <c r="BK141" i="15"/>
  <c r="J141" i="15"/>
  <c r="J100" i="15" s="1"/>
  <c r="P123" i="16"/>
  <c r="P120" i="16"/>
  <c r="P119" i="16"/>
  <c r="AU109" i="1" s="1"/>
  <c r="R121" i="17"/>
  <c r="R120" i="17"/>
  <c r="R119" i="17"/>
  <c r="T124" i="18"/>
  <c r="T127" i="18"/>
  <c r="R134" i="18"/>
  <c r="P139" i="18"/>
  <c r="P123" i="18" s="1"/>
  <c r="P122" i="18" s="1"/>
  <c r="AU111" i="1" s="1"/>
  <c r="R154" i="18"/>
  <c r="P124" i="19"/>
  <c r="R172" i="19"/>
  <c r="R123" i="19" s="1"/>
  <c r="R122" i="19" s="1"/>
  <c r="T181" i="19"/>
  <c r="R121" i="20"/>
  <c r="R120" i="20"/>
  <c r="R119" i="20"/>
  <c r="BK141" i="4"/>
  <c r="T141" i="4"/>
  <c r="BK216" i="4"/>
  <c r="J216" i="4"/>
  <c r="J100" i="4"/>
  <c r="T216" i="4"/>
  <c r="P354" i="4"/>
  <c r="BK477" i="4"/>
  <c r="J477" i="4"/>
  <c r="J102" i="4" s="1"/>
  <c r="R477" i="4"/>
  <c r="R508" i="4"/>
  <c r="P542" i="4"/>
  <c r="BK592" i="4"/>
  <c r="J592" i="4"/>
  <c r="J107" i="4"/>
  <c r="R592" i="4"/>
  <c r="BK650" i="4"/>
  <c r="J650" i="4"/>
  <c r="J108" i="4"/>
  <c r="R650" i="4"/>
  <c r="R670" i="4"/>
  <c r="T779" i="4"/>
  <c r="P792" i="4"/>
  <c r="R792" i="4"/>
  <c r="P807" i="4"/>
  <c r="BK860" i="4"/>
  <c r="J860" i="4"/>
  <c r="J113" i="4"/>
  <c r="BK883" i="4"/>
  <c r="J883" i="4"/>
  <c r="J114" i="4"/>
  <c r="T883" i="4"/>
  <c r="T923" i="4"/>
  <c r="BK963" i="4"/>
  <c r="J963" i="4"/>
  <c r="J117" i="4"/>
  <c r="T963" i="4"/>
  <c r="T1007" i="4"/>
  <c r="T1025" i="4"/>
  <c r="P126" i="5"/>
  <c r="P125" i="5" s="1"/>
  <c r="BK134" i="5"/>
  <c r="J134" i="5"/>
  <c r="J100" i="5"/>
  <c r="T134" i="5"/>
  <c r="R153" i="5"/>
  <c r="BK176" i="5"/>
  <c r="J176" i="5"/>
  <c r="J103" i="5" s="1"/>
  <c r="T176" i="5"/>
  <c r="P186" i="5"/>
  <c r="T123" i="6"/>
  <c r="T122" i="6" s="1"/>
  <c r="T121" i="6" s="1"/>
  <c r="R153" i="6"/>
  <c r="P167" i="6"/>
  <c r="BK177" i="6"/>
  <c r="J177" i="6"/>
  <c r="J101" i="6"/>
  <c r="R177" i="6"/>
  <c r="P123" i="7"/>
  <c r="T123" i="7"/>
  <c r="P132" i="7"/>
  <c r="BK152" i="7"/>
  <c r="J152" i="7" s="1"/>
  <c r="J100" i="7" s="1"/>
  <c r="R152" i="7"/>
  <c r="T160" i="7"/>
  <c r="R124" i="8"/>
  <c r="P127" i="8"/>
  <c r="R127" i="8"/>
  <c r="R132" i="8"/>
  <c r="BK142" i="8"/>
  <c r="J142" i="8"/>
  <c r="J101" i="8"/>
  <c r="R142" i="8"/>
  <c r="P145" i="8"/>
  <c r="BK125" i="9"/>
  <c r="BK153" i="9"/>
  <c r="J153" i="9"/>
  <c r="J99" i="9" s="1"/>
  <c r="P170" i="9"/>
  <c r="T197" i="9"/>
  <c r="P213" i="9"/>
  <c r="P225" i="9"/>
  <c r="T121" i="10"/>
  <c r="T120" i="10"/>
  <c r="T119" i="10"/>
  <c r="T160" i="10"/>
  <c r="P123" i="11"/>
  <c r="P138" i="11"/>
  <c r="P153" i="11"/>
  <c r="R180" i="11"/>
  <c r="R122" i="12"/>
  <c r="R121" i="12"/>
  <c r="R120" i="12"/>
  <c r="R139" i="12"/>
  <c r="R149" i="12"/>
  <c r="P122" i="13"/>
  <c r="P137" i="13"/>
  <c r="P154" i="13"/>
  <c r="P122" i="14"/>
  <c r="P121" i="14"/>
  <c r="P120" i="14"/>
  <c r="AU107" i="1" s="1"/>
  <c r="R126" i="14"/>
  <c r="R136" i="14"/>
  <c r="R122" i="15"/>
  <c r="R126" i="15"/>
  <c r="R141" i="15"/>
  <c r="BK123" i="16"/>
  <c r="J123" i="16"/>
  <c r="J99" i="16" s="1"/>
  <c r="P121" i="17"/>
  <c r="P120" i="17"/>
  <c r="P119" i="17"/>
  <c r="AU110" i="1" s="1"/>
  <c r="R124" i="18"/>
  <c r="P127" i="18"/>
  <c r="T134" i="18"/>
  <c r="T139" i="18"/>
  <c r="T154" i="18"/>
  <c r="T124" i="19"/>
  <c r="T172" i="19"/>
  <c r="T123" i="19" s="1"/>
  <c r="T122" i="19" s="1"/>
  <c r="P181" i="19"/>
  <c r="BK121" i="20"/>
  <c r="T121" i="20"/>
  <c r="T120" i="20"/>
  <c r="T119" i="20" s="1"/>
  <c r="R124" i="2"/>
  <c r="P128" i="2"/>
  <c r="BK132" i="2"/>
  <c r="J132" i="2"/>
  <c r="J100" i="2"/>
  <c r="T132" i="2"/>
  <c r="P137" i="2"/>
  <c r="T127" i="3"/>
  <c r="T126" i="3"/>
  <c r="R273" i="3"/>
  <c r="BK293" i="3"/>
  <c r="J293" i="3"/>
  <c r="J103" i="3"/>
  <c r="T293" i="3"/>
  <c r="BK303" i="3"/>
  <c r="J303" i="3"/>
  <c r="J105" i="3" s="1"/>
  <c r="T303" i="3"/>
  <c r="T282" i="3" s="1"/>
  <c r="R125" i="9"/>
  <c r="T153" i="9"/>
  <c r="BK170" i="9"/>
  <c r="J170" i="9"/>
  <c r="J100" i="9"/>
  <c r="BK197" i="9"/>
  <c r="J197" i="9" s="1"/>
  <c r="J101" i="9" s="1"/>
  <c r="R213" i="9"/>
  <c r="R225" i="9"/>
  <c r="R121" i="10"/>
  <c r="R160" i="10"/>
  <c r="R120" i="10" s="1"/>
  <c r="R119" i="10" s="1"/>
  <c r="BK123" i="11"/>
  <c r="J123" i="11"/>
  <c r="J98" i="11"/>
  <c r="BK138" i="11"/>
  <c r="J138" i="11" s="1"/>
  <c r="J99" i="11" s="1"/>
  <c r="R153" i="11"/>
  <c r="P180" i="11"/>
  <c r="T122" i="12"/>
  <c r="T139" i="12"/>
  <c r="T121" i="12" s="1"/>
  <c r="T120" i="12" s="1"/>
  <c r="T149" i="12"/>
  <c r="R122" i="13"/>
  <c r="R137" i="13"/>
  <c r="R154" i="13"/>
  <c r="BK122" i="14"/>
  <c r="J122" i="14"/>
  <c r="J98" i="14"/>
  <c r="BK126" i="14"/>
  <c r="J126" i="14" s="1"/>
  <c r="J99" i="14" s="1"/>
  <c r="BK136" i="14"/>
  <c r="J136" i="14"/>
  <c r="J100" i="14" s="1"/>
  <c r="T122" i="15"/>
  <c r="T121" i="15"/>
  <c r="T120" i="15"/>
  <c r="P126" i="15"/>
  <c r="P141" i="15"/>
  <c r="T123" i="16"/>
  <c r="T120" i="16"/>
  <c r="T119" i="16" s="1"/>
  <c r="T121" i="17"/>
  <c r="T120" i="17"/>
  <c r="T119" i="17"/>
  <c r="P124" i="18"/>
  <c r="BK127" i="18"/>
  <c r="J127" i="18"/>
  <c r="J99" i="18"/>
  <c r="BK134" i="18"/>
  <c r="J134" i="18" s="1"/>
  <c r="J100" i="18" s="1"/>
  <c r="BK139" i="18"/>
  <c r="J139" i="18"/>
  <c r="J101" i="18" s="1"/>
  <c r="BK154" i="18"/>
  <c r="J154" i="18"/>
  <c r="J102" i="18"/>
  <c r="R124" i="19"/>
  <c r="P172" i="19"/>
  <c r="BK181" i="19"/>
  <c r="J181" i="19"/>
  <c r="J101" i="19"/>
  <c r="P121" i="20"/>
  <c r="P120" i="20" s="1"/>
  <c r="P119" i="20" s="1"/>
  <c r="AU113" i="1" s="1"/>
  <c r="BK135" i="2"/>
  <c r="J135" i="2" s="1"/>
  <c r="J101" i="2" s="1"/>
  <c r="BK298" i="3"/>
  <c r="J298" i="3"/>
  <c r="J104" i="3" s="1"/>
  <c r="BK121" i="16"/>
  <c r="J121" i="16"/>
  <c r="J98" i="16"/>
  <c r="BK169" i="19"/>
  <c r="J169" i="19"/>
  <c r="J99" i="19"/>
  <c r="BK283" i="3"/>
  <c r="J283" i="3" s="1"/>
  <c r="J101" i="3" s="1"/>
  <c r="BK505" i="4"/>
  <c r="J505" i="4"/>
  <c r="J103" i="4" s="1"/>
  <c r="BK127" i="17"/>
  <c r="J127" i="17"/>
  <c r="J99" i="17"/>
  <c r="BK135" i="20"/>
  <c r="J135" i="20"/>
  <c r="J99" i="20"/>
  <c r="BK290" i="3"/>
  <c r="J290" i="3" s="1"/>
  <c r="J102" i="3" s="1"/>
  <c r="BK186" i="19"/>
  <c r="J186" i="19"/>
  <c r="J102" i="19" s="1"/>
  <c r="E85" i="20"/>
  <c r="J113" i="20"/>
  <c r="BE124" i="20"/>
  <c r="BE127" i="20"/>
  <c r="F92" i="20"/>
  <c r="BE126" i="20"/>
  <c r="BE128" i="20"/>
  <c r="BE131" i="20"/>
  <c r="BE133" i="20"/>
  <c r="BE136" i="20"/>
  <c r="BE125" i="20"/>
  <c r="BE122" i="20"/>
  <c r="BE129" i="20"/>
  <c r="BE130" i="20"/>
  <c r="BE132" i="20"/>
  <c r="BE129" i="19"/>
  <c r="BE149" i="19"/>
  <c r="BE150" i="19"/>
  <c r="BE167" i="19"/>
  <c r="BE170" i="19"/>
  <c r="BE180" i="19"/>
  <c r="J89" i="19"/>
  <c r="E112" i="19"/>
  <c r="BE125" i="19"/>
  <c r="BE139" i="19"/>
  <c r="BE148" i="19"/>
  <c r="BE154" i="19"/>
  <c r="BE185" i="19"/>
  <c r="F119" i="19"/>
  <c r="BE133" i="19"/>
  <c r="BE159" i="19"/>
  <c r="BE162" i="19"/>
  <c r="BE163" i="19"/>
  <c r="BE168" i="19"/>
  <c r="BE174" i="19"/>
  <c r="BE175" i="19"/>
  <c r="BE177" i="19"/>
  <c r="BE183" i="19"/>
  <c r="BE128" i="19"/>
  <c r="BE161" i="19"/>
  <c r="BE173" i="19"/>
  <c r="BE176" i="19"/>
  <c r="BE178" i="19"/>
  <c r="BE182" i="19"/>
  <c r="BE187" i="19"/>
  <c r="E85" i="18"/>
  <c r="BE126" i="18"/>
  <c r="BE129" i="18"/>
  <c r="BE145" i="18"/>
  <c r="BE152" i="18"/>
  <c r="BE162" i="18"/>
  <c r="F92" i="18"/>
  <c r="J116" i="18"/>
  <c r="BE125" i="18"/>
  <c r="BE132" i="18"/>
  <c r="BE133" i="18"/>
  <c r="BE137" i="18"/>
  <c r="BE138" i="18"/>
  <c r="BE141" i="18"/>
  <c r="BE143" i="18"/>
  <c r="BE150" i="18"/>
  <c r="BE151" i="18"/>
  <c r="BE153" i="18"/>
  <c r="BE157" i="18"/>
  <c r="BE161" i="18"/>
  <c r="BE163" i="18"/>
  <c r="BE128" i="18"/>
  <c r="BE130" i="18"/>
  <c r="BE135" i="18"/>
  <c r="BE136" i="18"/>
  <c r="BE142" i="18"/>
  <c r="BE144" i="18"/>
  <c r="BE146" i="18"/>
  <c r="BE147" i="18"/>
  <c r="BE149" i="18"/>
  <c r="BE155" i="18"/>
  <c r="BE159" i="18"/>
  <c r="BE131" i="18"/>
  <c r="BE140" i="18"/>
  <c r="BE148" i="18"/>
  <c r="BE156" i="18"/>
  <c r="BE158" i="18"/>
  <c r="BE160" i="18"/>
  <c r="F92" i="17"/>
  <c r="E109" i="17"/>
  <c r="BE122" i="17"/>
  <c r="BE126" i="17"/>
  <c r="BE128" i="17"/>
  <c r="J89" i="17"/>
  <c r="BE123" i="17"/>
  <c r="BE124" i="17"/>
  <c r="BE125" i="17"/>
  <c r="E85" i="16"/>
  <c r="BE122" i="16"/>
  <c r="BE124" i="16"/>
  <c r="J113" i="16"/>
  <c r="F116" i="16"/>
  <c r="BE125" i="16"/>
  <c r="F92" i="15"/>
  <c r="BE123" i="15"/>
  <c r="BE128" i="15"/>
  <c r="J89" i="15"/>
  <c r="E110" i="15"/>
  <c r="BE129" i="15"/>
  <c r="BE130" i="15"/>
  <c r="BE138" i="15"/>
  <c r="BE144" i="15"/>
  <c r="BE145" i="15"/>
  <c r="BE125" i="15"/>
  <c r="BE127" i="15"/>
  <c r="BE133" i="15"/>
  <c r="BE135" i="15"/>
  <c r="BE137" i="15"/>
  <c r="BE139" i="15"/>
  <c r="BE140" i="15"/>
  <c r="BE143" i="15"/>
  <c r="BE124" i="15"/>
  <c r="BE131" i="15"/>
  <c r="BE132" i="15"/>
  <c r="BE134" i="15"/>
  <c r="BE136" i="15"/>
  <c r="BE142" i="15"/>
  <c r="J89" i="14"/>
  <c r="E110" i="14"/>
  <c r="BE130" i="14"/>
  <c r="BE131" i="14"/>
  <c r="BE132" i="14"/>
  <c r="BE133" i="14"/>
  <c r="BE137" i="14"/>
  <c r="BE139" i="14"/>
  <c r="BE123" i="14"/>
  <c r="BE125" i="14"/>
  <c r="BE135" i="14"/>
  <c r="J122" i="13"/>
  <c r="J98" i="13"/>
  <c r="BE128" i="14"/>
  <c r="BE129" i="14"/>
  <c r="BE134" i="14"/>
  <c r="BE138" i="14"/>
  <c r="F92" i="14"/>
  <c r="BE124" i="14"/>
  <c r="BE127" i="14"/>
  <c r="E85" i="13"/>
  <c r="BE128" i="13"/>
  <c r="BE129" i="13"/>
  <c r="BE133" i="13"/>
  <c r="BE144" i="13"/>
  <c r="BE152" i="13"/>
  <c r="BE153" i="13"/>
  <c r="BE130" i="13"/>
  <c r="BE131" i="13"/>
  <c r="BE135" i="13"/>
  <c r="BE136" i="13"/>
  <c r="BE138" i="13"/>
  <c r="BE146" i="13"/>
  <c r="BE147" i="13"/>
  <c r="BE151" i="13"/>
  <c r="F92" i="13"/>
  <c r="J114" i="13"/>
  <c r="BE125" i="13"/>
  <c r="BE126" i="13"/>
  <c r="BE127" i="13"/>
  <c r="BE132" i="13"/>
  <c r="BE134" i="13"/>
  <c r="BE139" i="13"/>
  <c r="BE140" i="13"/>
  <c r="BE143" i="13"/>
  <c r="BE150" i="13"/>
  <c r="BE123" i="13"/>
  <c r="BE124" i="13"/>
  <c r="BE141" i="13"/>
  <c r="BE142" i="13"/>
  <c r="BE145" i="13"/>
  <c r="BE148" i="13"/>
  <c r="BE149" i="13"/>
  <c r="BE155" i="13"/>
  <c r="BE156" i="13"/>
  <c r="BE123" i="12"/>
  <c r="BE126" i="12"/>
  <c r="BE130" i="12"/>
  <c r="BE131" i="12"/>
  <c r="BE143" i="12"/>
  <c r="J89" i="12"/>
  <c r="BE124" i="12"/>
  <c r="BE127" i="12"/>
  <c r="BE133" i="12"/>
  <c r="BE135" i="12"/>
  <c r="BE140" i="12"/>
  <c r="BE145" i="12"/>
  <c r="BE148" i="12"/>
  <c r="BE151" i="12"/>
  <c r="E85" i="12"/>
  <c r="F92" i="12"/>
  <c r="BE132" i="12"/>
  <c r="BE134" i="12"/>
  <c r="BE141" i="12"/>
  <c r="BE146" i="12"/>
  <c r="BE147" i="12"/>
  <c r="BE150" i="12"/>
  <c r="BE125" i="12"/>
  <c r="BE128" i="12"/>
  <c r="BE129" i="12"/>
  <c r="BE136" i="12"/>
  <c r="BE137" i="12"/>
  <c r="BE138" i="12"/>
  <c r="BE142" i="12"/>
  <c r="BE144" i="12"/>
  <c r="F92" i="11"/>
  <c r="J115" i="11"/>
  <c r="BE124" i="11"/>
  <c r="BE130" i="11"/>
  <c r="BE146" i="11"/>
  <c r="BE149" i="11"/>
  <c r="BE151" i="11"/>
  <c r="BE154" i="11"/>
  <c r="BE155" i="11"/>
  <c r="BE157" i="11"/>
  <c r="BE163" i="11"/>
  <c r="BE164" i="11"/>
  <c r="BE165" i="11"/>
  <c r="BE166" i="11"/>
  <c r="BE167" i="11"/>
  <c r="BE182" i="11"/>
  <c r="E85" i="11"/>
  <c r="BE125" i="11"/>
  <c r="BE128" i="11"/>
  <c r="BE129" i="11"/>
  <c r="BE134" i="11"/>
  <c r="BE135" i="11"/>
  <c r="BE142" i="11"/>
  <c r="BE144" i="11"/>
  <c r="BE145" i="11"/>
  <c r="BE147" i="11"/>
  <c r="BE148" i="11"/>
  <c r="BE152" i="11"/>
  <c r="BE158" i="11"/>
  <c r="BE159" i="11"/>
  <c r="BE173" i="11"/>
  <c r="BE174" i="11"/>
  <c r="BE175" i="11"/>
  <c r="BE183" i="11"/>
  <c r="BE184" i="11"/>
  <c r="BE185" i="11"/>
  <c r="BE186" i="11"/>
  <c r="BE187" i="11"/>
  <c r="BE132" i="11"/>
  <c r="BE136" i="11"/>
  <c r="BE137" i="11"/>
  <c r="BE139" i="11"/>
  <c r="BE140" i="11"/>
  <c r="BE141" i="11"/>
  <c r="BE143" i="11"/>
  <c r="BE150" i="11"/>
  <c r="BE156" i="11"/>
  <c r="BE160" i="11"/>
  <c r="BE161" i="11"/>
  <c r="BE162" i="11"/>
  <c r="BE172" i="11"/>
  <c r="BE178" i="11"/>
  <c r="BE179" i="11"/>
  <c r="BE126" i="11"/>
  <c r="BE127" i="11"/>
  <c r="BE131" i="11"/>
  <c r="BE133" i="11"/>
  <c r="BE168" i="11"/>
  <c r="BE169" i="11"/>
  <c r="BE170" i="11"/>
  <c r="BE171" i="11"/>
  <c r="BE176" i="11"/>
  <c r="BE177" i="11"/>
  <c r="BE181" i="11"/>
  <c r="J125" i="9"/>
  <c r="J98" i="9"/>
  <c r="BE125" i="10"/>
  <c r="BE130" i="10"/>
  <c r="BE135" i="10"/>
  <c r="BE137" i="10"/>
  <c r="BE138" i="10"/>
  <c r="BE144" i="10"/>
  <c r="BE146" i="10"/>
  <c r="BE151" i="10"/>
  <c r="BE158" i="10"/>
  <c r="BE159" i="10"/>
  <c r="BE161" i="10"/>
  <c r="BE163" i="10"/>
  <c r="J89" i="10"/>
  <c r="F92" i="10"/>
  <c r="BE122" i="10"/>
  <c r="BE128" i="10"/>
  <c r="BE136" i="10"/>
  <c r="BE154" i="10"/>
  <c r="BE162" i="10"/>
  <c r="E85" i="10"/>
  <c r="BE124" i="10"/>
  <c r="BE127" i="10"/>
  <c r="BE131" i="10"/>
  <c r="BE133" i="10"/>
  <c r="BE139" i="10"/>
  <c r="BE140" i="10"/>
  <c r="BE141" i="10"/>
  <c r="BE142" i="10"/>
  <c r="BE143" i="10"/>
  <c r="BE145" i="10"/>
  <c r="BE147" i="10"/>
  <c r="BE148" i="10"/>
  <c r="BE149" i="10"/>
  <c r="BE150" i="10"/>
  <c r="BE152" i="10"/>
  <c r="BE155" i="10"/>
  <c r="BE123" i="10"/>
  <c r="BE126" i="10"/>
  <c r="BE129" i="10"/>
  <c r="BE132" i="10"/>
  <c r="BE134" i="10"/>
  <c r="BE153" i="10"/>
  <c r="BE156" i="10"/>
  <c r="BE157" i="10"/>
  <c r="J89" i="9"/>
  <c r="BE129" i="9"/>
  <c r="BE130" i="9"/>
  <c r="BE132" i="9"/>
  <c r="BE145" i="9"/>
  <c r="BE146" i="9"/>
  <c r="BE148" i="9"/>
  <c r="BE149" i="9"/>
  <c r="BE160" i="9"/>
  <c r="BE161" i="9"/>
  <c r="BE176" i="9"/>
  <c r="BE190" i="9"/>
  <c r="BE196" i="9"/>
  <c r="BE201" i="9"/>
  <c r="BE204" i="9"/>
  <c r="BE206" i="9"/>
  <c r="BE215" i="9"/>
  <c r="F92" i="9"/>
  <c r="BE141" i="9"/>
  <c r="BE142" i="9"/>
  <c r="BE143" i="9"/>
  <c r="BE151" i="9"/>
  <c r="BE155" i="9"/>
  <c r="BE159" i="9"/>
  <c r="BE164" i="9"/>
  <c r="BE171" i="9"/>
  <c r="BE174" i="9"/>
  <c r="BE178" i="9"/>
  <c r="BE180" i="9"/>
  <c r="BE198" i="9"/>
  <c r="BE200" i="9"/>
  <c r="BE214" i="9"/>
  <c r="BE216" i="9"/>
  <c r="BE223" i="9"/>
  <c r="BE224" i="9"/>
  <c r="BE226" i="9"/>
  <c r="BE229" i="9"/>
  <c r="BE230" i="9"/>
  <c r="E85" i="9"/>
  <c r="BE126" i="9"/>
  <c r="BE127" i="9"/>
  <c r="BE128" i="9"/>
  <c r="BE138" i="9"/>
  <c r="BE140" i="9"/>
  <c r="BE154" i="9"/>
  <c r="BE158" i="9"/>
  <c r="BE163" i="9"/>
  <c r="BE166" i="9"/>
  <c r="BE167" i="9"/>
  <c r="BE172" i="9"/>
  <c r="BE185" i="9"/>
  <c r="BE194" i="9"/>
  <c r="BE195" i="9"/>
  <c r="BE199" i="9"/>
  <c r="BE202" i="9"/>
  <c r="BE208" i="9"/>
  <c r="BE210" i="9"/>
  <c r="BE211" i="9"/>
  <c r="BE212" i="9"/>
  <c r="BE217" i="9"/>
  <c r="BE218" i="9"/>
  <c r="BE219" i="9"/>
  <c r="BE222" i="9"/>
  <c r="BE227" i="9"/>
  <c r="BE231" i="9"/>
  <c r="BE131" i="9"/>
  <c r="BE133" i="9"/>
  <c r="BE134" i="9"/>
  <c r="BE135" i="9"/>
  <c r="BE136" i="9"/>
  <c r="BE137" i="9"/>
  <c r="BE139" i="9"/>
  <c r="BE144" i="9"/>
  <c r="BE147" i="9"/>
  <c r="BE150" i="9"/>
  <c r="BE152" i="9"/>
  <c r="BE156" i="9"/>
  <c r="BE157" i="9"/>
  <c r="BE162" i="9"/>
  <c r="BE165" i="9"/>
  <c r="BE168" i="9"/>
  <c r="BE169" i="9"/>
  <c r="BE182" i="9"/>
  <c r="BE183" i="9"/>
  <c r="BE186" i="9"/>
  <c r="BE188" i="9"/>
  <c r="BE192" i="9"/>
  <c r="BE203" i="9"/>
  <c r="BE205" i="9"/>
  <c r="BE207" i="9"/>
  <c r="BE209" i="9"/>
  <c r="BE220" i="9"/>
  <c r="BE221" i="9"/>
  <c r="BE228" i="9"/>
  <c r="BE141" i="8"/>
  <c r="BE151" i="8"/>
  <c r="BE152" i="8"/>
  <c r="BE157" i="8"/>
  <c r="J89" i="8"/>
  <c r="BE131" i="8"/>
  <c r="BE133" i="8"/>
  <c r="BE134" i="8"/>
  <c r="BE136" i="8"/>
  <c r="BE137" i="8"/>
  <c r="BE143" i="8"/>
  <c r="BE144" i="8"/>
  <c r="BE147" i="8"/>
  <c r="BE154" i="8"/>
  <c r="BE155" i="8"/>
  <c r="BE125" i="8"/>
  <c r="BE128" i="8"/>
  <c r="BE135" i="8"/>
  <c r="BE138" i="8"/>
  <c r="BE140" i="8"/>
  <c r="BE148" i="8"/>
  <c r="BE156" i="8"/>
  <c r="E85" i="8"/>
  <c r="F92" i="8"/>
  <c r="BE126" i="8"/>
  <c r="BE129" i="8"/>
  <c r="BE130" i="8"/>
  <c r="BE139" i="8"/>
  <c r="BE146" i="8"/>
  <c r="BE149" i="8"/>
  <c r="BE150" i="8"/>
  <c r="BE153" i="8"/>
  <c r="E111" i="7"/>
  <c r="BE142" i="7"/>
  <c r="BE144" i="7"/>
  <c r="BE146" i="7"/>
  <c r="BE150" i="7"/>
  <c r="BE154" i="7"/>
  <c r="BE156" i="7"/>
  <c r="BE158" i="7"/>
  <c r="BE159" i="7"/>
  <c r="BE162" i="7"/>
  <c r="BE168" i="7"/>
  <c r="BE171" i="7"/>
  <c r="BE172" i="7"/>
  <c r="BE173" i="7"/>
  <c r="J89" i="7"/>
  <c r="F118" i="7"/>
  <c r="BE126" i="7"/>
  <c r="BE127" i="7"/>
  <c r="BE128" i="7"/>
  <c r="BE129" i="7"/>
  <c r="BE130" i="7"/>
  <c r="BE131" i="7"/>
  <c r="BE134" i="7"/>
  <c r="BE135" i="7"/>
  <c r="BE136" i="7"/>
  <c r="BE137" i="7"/>
  <c r="BE139" i="7"/>
  <c r="BE140" i="7"/>
  <c r="BE141" i="7"/>
  <c r="BE149" i="7"/>
  <c r="BE151" i="7"/>
  <c r="BE157" i="7"/>
  <c r="BE163" i="7"/>
  <c r="BE164" i="7"/>
  <c r="BE169" i="7"/>
  <c r="BE174" i="7"/>
  <c r="BK122" i="6"/>
  <c r="J122" i="6" s="1"/>
  <c r="J97" i="6" s="1"/>
  <c r="BE124" i="7"/>
  <c r="BE125" i="7"/>
  <c r="BE133" i="7"/>
  <c r="BE138" i="7"/>
  <c r="BE143" i="7"/>
  <c r="BE145" i="7"/>
  <c r="BE147" i="7"/>
  <c r="BE148" i="7"/>
  <c r="BE153" i="7"/>
  <c r="BE155" i="7"/>
  <c r="BE161" i="7"/>
  <c r="BE165" i="7"/>
  <c r="BE166" i="7"/>
  <c r="BE167" i="7"/>
  <c r="BE170" i="7"/>
  <c r="BK125" i="5"/>
  <c r="J125" i="5"/>
  <c r="J97" i="5"/>
  <c r="E85" i="6"/>
  <c r="BE127" i="6"/>
  <c r="BE134" i="6"/>
  <c r="BE135" i="6"/>
  <c r="BE150" i="6"/>
  <c r="BE151" i="6"/>
  <c r="BE152" i="6"/>
  <c r="BE165" i="6"/>
  <c r="BE169" i="6"/>
  <c r="BE170" i="6"/>
  <c r="BE171" i="6"/>
  <c r="BE173" i="6"/>
  <c r="BE181" i="6"/>
  <c r="BE182" i="6"/>
  <c r="BE183" i="6"/>
  <c r="BE184" i="6"/>
  <c r="BE186" i="6"/>
  <c r="BE187" i="6"/>
  <c r="BE126" i="6"/>
  <c r="BE128" i="6"/>
  <c r="BE130" i="6"/>
  <c r="BE131" i="6"/>
  <c r="BE138" i="6"/>
  <c r="BE139" i="6"/>
  <c r="BE145" i="6"/>
  <c r="BE148" i="6"/>
  <c r="BE149" i="6"/>
  <c r="BE154" i="6"/>
  <c r="BE156" i="6"/>
  <c r="BE157" i="6"/>
  <c r="BE159" i="6"/>
  <c r="BE168" i="6"/>
  <c r="BE172" i="6"/>
  <c r="BE174" i="6"/>
  <c r="BE175" i="6"/>
  <c r="BE179" i="6"/>
  <c r="BE180" i="6"/>
  <c r="BE188" i="6"/>
  <c r="J89" i="6"/>
  <c r="F92" i="6"/>
  <c r="BE125" i="6"/>
  <c r="BE133" i="6"/>
  <c r="BE136" i="6"/>
  <c r="BE137" i="6"/>
  <c r="BE140" i="6"/>
  <c r="BE141" i="6"/>
  <c r="BE143" i="6"/>
  <c r="BE144" i="6"/>
  <c r="BE146" i="6"/>
  <c r="BE147" i="6"/>
  <c r="BE155" i="6"/>
  <c r="BE158" i="6"/>
  <c r="BE160" i="6"/>
  <c r="BE163" i="6"/>
  <c r="BE164" i="6"/>
  <c r="BE176" i="6"/>
  <c r="BE178" i="6"/>
  <c r="BE185" i="6"/>
  <c r="BE124" i="6"/>
  <c r="BE129" i="6"/>
  <c r="BE132" i="6"/>
  <c r="BE142" i="6"/>
  <c r="BE161" i="6"/>
  <c r="BE162" i="6"/>
  <c r="BE166" i="6"/>
  <c r="F121" i="5"/>
  <c r="BE127" i="5"/>
  <c r="BE129" i="5"/>
  <c r="BE151" i="5"/>
  <c r="BE158" i="5"/>
  <c r="BE130" i="5"/>
  <c r="BE136" i="5"/>
  <c r="BE138" i="5"/>
  <c r="BE139" i="5"/>
  <c r="BE140" i="5"/>
  <c r="BE142" i="5"/>
  <c r="BE143" i="5"/>
  <c r="BE150" i="5"/>
  <c r="BE152" i="5"/>
  <c r="BE154" i="5"/>
  <c r="BE155" i="5"/>
  <c r="BE157" i="5"/>
  <c r="BE160" i="5"/>
  <c r="BE165" i="5"/>
  <c r="BE170" i="5"/>
  <c r="BE179" i="5"/>
  <c r="BE183" i="5"/>
  <c r="J141" i="4"/>
  <c r="J98" i="4" s="1"/>
  <c r="E85" i="5"/>
  <c r="J89" i="5"/>
  <c r="BE131" i="5"/>
  <c r="BE132" i="5"/>
  <c r="BE135" i="5"/>
  <c r="BE145" i="5"/>
  <c r="BE146" i="5"/>
  <c r="BE147" i="5"/>
  <c r="BE148" i="5"/>
  <c r="BE149" i="5"/>
  <c r="BE156" i="5"/>
  <c r="BE159" i="5"/>
  <c r="BE161" i="5"/>
  <c r="BE166" i="5"/>
  <c r="BE168" i="5"/>
  <c r="BE174" i="5"/>
  <c r="BE175" i="5"/>
  <c r="BE177" i="5"/>
  <c r="BE180" i="5"/>
  <c r="BE181" i="5"/>
  <c r="BE182" i="5"/>
  <c r="BE184" i="5"/>
  <c r="BE185" i="5"/>
  <c r="BE187" i="5"/>
  <c r="BE188" i="5"/>
  <c r="BE189" i="5"/>
  <c r="BE128" i="5"/>
  <c r="BE137" i="5"/>
  <c r="BE141" i="5"/>
  <c r="BE144" i="5"/>
  <c r="BE162" i="5"/>
  <c r="BE163" i="5"/>
  <c r="BE164" i="5"/>
  <c r="BE167" i="5"/>
  <c r="BE169" i="5"/>
  <c r="BE171" i="5"/>
  <c r="BE172" i="5"/>
  <c r="BE178" i="5"/>
  <c r="F92" i="4"/>
  <c r="J133" i="4"/>
  <c r="BE147" i="4"/>
  <c r="BE149" i="4"/>
  <c r="BE166" i="4"/>
  <c r="BE184" i="4"/>
  <c r="BE207" i="4"/>
  <c r="BE268" i="4"/>
  <c r="BE308" i="4"/>
  <c r="BE315" i="4"/>
  <c r="BE319" i="4"/>
  <c r="BE465" i="4"/>
  <c r="BE475" i="4"/>
  <c r="BE502" i="4"/>
  <c r="BE504" i="4"/>
  <c r="BE506" i="4"/>
  <c r="BE528" i="4"/>
  <c r="BE546" i="4"/>
  <c r="BE550" i="4"/>
  <c r="BE552" i="4"/>
  <c r="BE556" i="4"/>
  <c r="BE567" i="4"/>
  <c r="BE571" i="4"/>
  <c r="BE573" i="4"/>
  <c r="BE582" i="4"/>
  <c r="BE597" i="4"/>
  <c r="BE613" i="4"/>
  <c r="BE617" i="4"/>
  <c r="BE619" i="4"/>
  <c r="BE625" i="4"/>
  <c r="BE629" i="4"/>
  <c r="BE635" i="4"/>
  <c r="BE641" i="4"/>
  <c r="BE645" i="4"/>
  <c r="BE649" i="4"/>
  <c r="BE651" i="4"/>
  <c r="BE655" i="4"/>
  <c r="BE671" i="4"/>
  <c r="BE727" i="4"/>
  <c r="BE769" i="4"/>
  <c r="BE772" i="4"/>
  <c r="BE778" i="4"/>
  <c r="BE780" i="4"/>
  <c r="BE781" i="4"/>
  <c r="BE791" i="4"/>
  <c r="BE799" i="4"/>
  <c r="BE800" i="4"/>
  <c r="BE806" i="4"/>
  <c r="BE808" i="4"/>
  <c r="BE815" i="4"/>
  <c r="BE822" i="4"/>
  <c r="BE826" i="4"/>
  <c r="BE828" i="4"/>
  <c r="BE830" i="4"/>
  <c r="BE838" i="4"/>
  <c r="BE846" i="4"/>
  <c r="BE856" i="4"/>
  <c r="BE884" i="4"/>
  <c r="BE889" i="4"/>
  <c r="BE891" i="4"/>
  <c r="BE895" i="4"/>
  <c r="BE916" i="4"/>
  <c r="BE964" i="4"/>
  <c r="BE1008" i="4"/>
  <c r="BE1011" i="4"/>
  <c r="BE1020" i="4"/>
  <c r="E129" i="4"/>
  <c r="BE144" i="4"/>
  <c r="BE152" i="4"/>
  <c r="BE161" i="4"/>
  <c r="BE202" i="4"/>
  <c r="BE203" i="4"/>
  <c r="BE217" i="4"/>
  <c r="BE219" i="4"/>
  <c r="BE228" i="4"/>
  <c r="BE234" i="4"/>
  <c r="BE254" i="4"/>
  <c r="BE270" i="4"/>
  <c r="BE271" i="4"/>
  <c r="BE272" i="4"/>
  <c r="BE314" i="4"/>
  <c r="BE344" i="4"/>
  <c r="BE415" i="4"/>
  <c r="BE417" i="4"/>
  <c r="BE427" i="4"/>
  <c r="BE464" i="4"/>
  <c r="BE472" i="4"/>
  <c r="BE495" i="4"/>
  <c r="BE496" i="4"/>
  <c r="BE499" i="4"/>
  <c r="BE515" i="4"/>
  <c r="BE519" i="4"/>
  <c r="BE527" i="4"/>
  <c r="BE543" i="4"/>
  <c r="BE593" i="4"/>
  <c r="BE599" i="4"/>
  <c r="BE601" i="4"/>
  <c r="BE607" i="4"/>
  <c r="BE615" i="4"/>
  <c r="BE633" i="4"/>
  <c r="BE665" i="4"/>
  <c r="BE704" i="4"/>
  <c r="BE706" i="4"/>
  <c r="BE722" i="4"/>
  <c r="BE753" i="4"/>
  <c r="BE755" i="4"/>
  <c r="BE757" i="4"/>
  <c r="BE759" i="4"/>
  <c r="BE767" i="4"/>
  <c r="BE775" i="4"/>
  <c r="BE776" i="4"/>
  <c r="BE783" i="4"/>
  <c r="BE784" i="4"/>
  <c r="BE785" i="4"/>
  <c r="BE786" i="4"/>
  <c r="BE795" i="4"/>
  <c r="BE796" i="4"/>
  <c r="BE824" i="4"/>
  <c r="BE844" i="4"/>
  <c r="BE859" i="4"/>
  <c r="BE868" i="4"/>
  <c r="BE946" i="4"/>
  <c r="BE952" i="4"/>
  <c r="BE1010" i="4"/>
  <c r="BE1013" i="4"/>
  <c r="BE1015" i="4"/>
  <c r="BE1018" i="4"/>
  <c r="BE1022" i="4"/>
  <c r="BE1023" i="4"/>
  <c r="BE1024" i="4"/>
  <c r="BE1026" i="4"/>
  <c r="BE1027" i="4"/>
  <c r="BE1028" i="4"/>
  <c r="BE1029" i="4"/>
  <c r="BE1030" i="4"/>
  <c r="BE1031" i="4"/>
  <c r="BE142" i="4"/>
  <c r="BE213" i="4"/>
  <c r="BE220" i="4"/>
  <c r="BE229" i="4"/>
  <c r="BE265" i="4"/>
  <c r="BE266" i="4"/>
  <c r="BE274" i="4"/>
  <c r="BE275" i="4"/>
  <c r="BE309" i="4"/>
  <c r="BE345" i="4"/>
  <c r="BE353" i="4"/>
  <c r="BE355" i="4"/>
  <c r="BE363" i="4"/>
  <c r="BE394" i="4"/>
  <c r="BE399" i="4"/>
  <c r="BE400" i="4"/>
  <c r="BE424" i="4"/>
  <c r="BE434" i="4"/>
  <c r="BE442" i="4"/>
  <c r="BE450" i="4"/>
  <c r="BE470" i="4"/>
  <c r="BE500" i="4"/>
  <c r="BE501" i="4"/>
  <c r="BE503" i="4"/>
  <c r="BE509" i="4"/>
  <c r="BE536" i="4"/>
  <c r="BE541" i="4"/>
  <c r="BE568" i="4"/>
  <c r="BE584" i="4"/>
  <c r="BE585" i="4"/>
  <c r="BE587" i="4"/>
  <c r="BE609" i="4"/>
  <c r="BE623" i="4"/>
  <c r="BE661" i="4"/>
  <c r="BE693" i="4"/>
  <c r="BE738" i="4"/>
  <c r="BE761" i="4"/>
  <c r="BE787" i="4"/>
  <c r="BE788" i="4"/>
  <c r="BE789" i="4"/>
  <c r="BE790" i="4"/>
  <c r="BE793" i="4"/>
  <c r="BE797" i="4"/>
  <c r="BE798" i="4"/>
  <c r="BE813" i="4"/>
  <c r="BE817" i="4"/>
  <c r="BE819" i="4"/>
  <c r="BE820" i="4"/>
  <c r="BE832" i="4"/>
  <c r="BE834" i="4"/>
  <c r="BE836" i="4"/>
  <c r="BE840" i="4"/>
  <c r="BE842" i="4"/>
  <c r="BE845" i="4"/>
  <c r="BE847" i="4"/>
  <c r="BE848" i="4"/>
  <c r="BE849" i="4"/>
  <c r="BE850" i="4"/>
  <c r="BE851" i="4"/>
  <c r="BE852" i="4"/>
  <c r="BE853" i="4"/>
  <c r="BE854" i="4"/>
  <c r="BE855" i="4"/>
  <c r="BE878" i="4"/>
  <c r="BE882" i="4"/>
  <c r="BE893" i="4"/>
  <c r="BE921" i="4"/>
  <c r="BE954" i="4"/>
  <c r="BE959" i="4"/>
  <c r="BE1009" i="4"/>
  <c r="BE1014" i="4"/>
  <c r="BE1016" i="4"/>
  <c r="BE1017" i="4"/>
  <c r="BE1019" i="4"/>
  <c r="BE146" i="4"/>
  <c r="BE154" i="4"/>
  <c r="BE171" i="4"/>
  <c r="BE201" i="4"/>
  <c r="BE264" i="4"/>
  <c r="BE276" i="4"/>
  <c r="BE278" i="4"/>
  <c r="BE293" i="4"/>
  <c r="BE312" i="4"/>
  <c r="BE313" i="4"/>
  <c r="BE333" i="4"/>
  <c r="BE341" i="4"/>
  <c r="BE357" i="4"/>
  <c r="BE413" i="4"/>
  <c r="BE426" i="4"/>
  <c r="BE474" i="4"/>
  <c r="BE478" i="4"/>
  <c r="BE488" i="4"/>
  <c r="BE489" i="4"/>
  <c r="BE497" i="4"/>
  <c r="BE498" i="4"/>
  <c r="BE517" i="4"/>
  <c r="BE521" i="4"/>
  <c r="BE530" i="4"/>
  <c r="BE538" i="4"/>
  <c r="BE548" i="4"/>
  <c r="BE554" i="4"/>
  <c r="BE565" i="4"/>
  <c r="BE570" i="4"/>
  <c r="BE591" i="4"/>
  <c r="BE627" i="4"/>
  <c r="BE639" i="4"/>
  <c r="BE659" i="4"/>
  <c r="BE669" i="4"/>
  <c r="BE745" i="4"/>
  <c r="BE773" i="4"/>
  <c r="BE774" i="4"/>
  <c r="BE782" i="4"/>
  <c r="BE794" i="4"/>
  <c r="BE802" i="4"/>
  <c r="BE804" i="4"/>
  <c r="BE810" i="4"/>
  <c r="BE812" i="4"/>
  <c r="BE861" i="4"/>
  <c r="BE866" i="4"/>
  <c r="BE869" i="4"/>
  <c r="BE871" i="4"/>
  <c r="BE876" i="4"/>
  <c r="BE880" i="4"/>
  <c r="BE914" i="4"/>
  <c r="BE918" i="4"/>
  <c r="BE919" i="4"/>
  <c r="BE922" i="4"/>
  <c r="BE924" i="4"/>
  <c r="BE948" i="4"/>
  <c r="BE950" i="4"/>
  <c r="BE1005" i="4"/>
  <c r="BE1012" i="4"/>
  <c r="BE1021" i="4"/>
  <c r="E85" i="3"/>
  <c r="J119" i="3"/>
  <c r="F122" i="3"/>
  <c r="BE216" i="3"/>
  <c r="BE248" i="3"/>
  <c r="BE251" i="3"/>
  <c r="BE252" i="3"/>
  <c r="BE256" i="3"/>
  <c r="BE269" i="3"/>
  <c r="BE274" i="3"/>
  <c r="BE128" i="3"/>
  <c r="BE131" i="3"/>
  <c r="BE158" i="3"/>
  <c r="BE186" i="3"/>
  <c r="BE200" i="3"/>
  <c r="BE202" i="3"/>
  <c r="BE207" i="3"/>
  <c r="BE212" i="3"/>
  <c r="BE214" i="3"/>
  <c r="BE222" i="3"/>
  <c r="BE232" i="3"/>
  <c r="BE245" i="3"/>
  <c r="BE246" i="3"/>
  <c r="BE250" i="3"/>
  <c r="BE255" i="3"/>
  <c r="BE258" i="3"/>
  <c r="BE262" i="3"/>
  <c r="BE270" i="3"/>
  <c r="BE271" i="3"/>
  <c r="BE275" i="3"/>
  <c r="BE278" i="3"/>
  <c r="BE317" i="3"/>
  <c r="BE129" i="3"/>
  <c r="BE133" i="3"/>
  <c r="BE138" i="3"/>
  <c r="BE156" i="3"/>
  <c r="BE163" i="3"/>
  <c r="BE165" i="3"/>
  <c r="BE167" i="3"/>
  <c r="BE171" i="3"/>
  <c r="BE173" i="3"/>
  <c r="BE182" i="3"/>
  <c r="BE185" i="3"/>
  <c r="BE218" i="3"/>
  <c r="BE242" i="3"/>
  <c r="BE243" i="3"/>
  <c r="BE247" i="3"/>
  <c r="BE253" i="3"/>
  <c r="BE263" i="3"/>
  <c r="BE264" i="3"/>
  <c r="BE284" i="3"/>
  <c r="BE291" i="3"/>
  <c r="BE297" i="3"/>
  <c r="BE299" i="3"/>
  <c r="BE304" i="3"/>
  <c r="BE145" i="3"/>
  <c r="BE147" i="3"/>
  <c r="BE175" i="3"/>
  <c r="BE180" i="3"/>
  <c r="BE189" i="3"/>
  <c r="BE190" i="3"/>
  <c r="BE195" i="3"/>
  <c r="BE238" i="3"/>
  <c r="BE244" i="3"/>
  <c r="BE249" i="3"/>
  <c r="BE254" i="3"/>
  <c r="BE265" i="3"/>
  <c r="BE266" i="3"/>
  <c r="BE267" i="3"/>
  <c r="BE268" i="3"/>
  <c r="BE272" i="3"/>
  <c r="BE276" i="3"/>
  <c r="BE280" i="3"/>
  <c r="BE294" i="3"/>
  <c r="BE127" i="2"/>
  <c r="E85" i="2"/>
  <c r="BE125" i="2"/>
  <c r="F92" i="2"/>
  <c r="J116" i="2"/>
  <c r="BE129" i="2"/>
  <c r="BE131" i="2"/>
  <c r="BE134" i="2"/>
  <c r="BE138" i="2"/>
  <c r="BE126" i="2"/>
  <c r="BE133" i="2"/>
  <c r="BE136" i="2"/>
  <c r="BE139" i="2"/>
  <c r="BE140" i="2"/>
  <c r="AW95" i="1"/>
  <c r="BB95" i="1"/>
  <c r="F35" i="3"/>
  <c r="BB96" i="1"/>
  <c r="F36" i="4"/>
  <c r="BC97" i="1" s="1"/>
  <c r="F37" i="4"/>
  <c r="BD97" i="1"/>
  <c r="F37" i="8"/>
  <c r="BD101" i="1" s="1"/>
  <c r="F37" i="9"/>
  <c r="BD102" i="1"/>
  <c r="J34" i="9"/>
  <c r="AW102" i="1" s="1"/>
  <c r="F35" i="10"/>
  <c r="BB103" i="1"/>
  <c r="F36" i="11"/>
  <c r="BC104" i="1" s="1"/>
  <c r="F35" i="12"/>
  <c r="BB105" i="1"/>
  <c r="F34" i="12"/>
  <c r="BA105" i="1" s="1"/>
  <c r="F37" i="13"/>
  <c r="BD106" i="1"/>
  <c r="F35" i="14"/>
  <c r="BB107" i="1" s="1"/>
  <c r="F37" i="14"/>
  <c r="BD107" i="1"/>
  <c r="F34" i="15"/>
  <c r="BA108" i="1" s="1"/>
  <c r="F37" i="15"/>
  <c r="BD108" i="1"/>
  <c r="F35" i="17"/>
  <c r="BB110" i="1" s="1"/>
  <c r="J34" i="18"/>
  <c r="AW111" i="1"/>
  <c r="F34" i="19"/>
  <c r="BA112" i="1" s="1"/>
  <c r="J34" i="20"/>
  <c r="AW113" i="1"/>
  <c r="F37" i="2"/>
  <c r="BD95" i="1" s="1"/>
  <c r="F34" i="3"/>
  <c r="BA96" i="1"/>
  <c r="F35" i="4"/>
  <c r="BB97" i="1" s="1"/>
  <c r="J34" i="5"/>
  <c r="AW98" i="1"/>
  <c r="F35" i="5"/>
  <c r="BB98" i="1" s="1"/>
  <c r="F36" i="5"/>
  <c r="BC98" i="1"/>
  <c r="F35" i="6"/>
  <c r="BB99" i="1" s="1"/>
  <c r="J34" i="7"/>
  <c r="AW100" i="1"/>
  <c r="F37" i="7"/>
  <c r="BD100" i="1" s="1"/>
  <c r="F36" i="8"/>
  <c r="BC101" i="1"/>
  <c r="F35" i="9"/>
  <c r="BB102" i="1" s="1"/>
  <c r="F36" i="10"/>
  <c r="BC103" i="1"/>
  <c r="F37" i="10"/>
  <c r="BD103" i="1" s="1"/>
  <c r="F35" i="11"/>
  <c r="BB104" i="1"/>
  <c r="F37" i="12"/>
  <c r="BD105" i="1" s="1"/>
  <c r="F34" i="13"/>
  <c r="BA106" i="1"/>
  <c r="F36" i="13"/>
  <c r="BC106" i="1" s="1"/>
  <c r="J34" i="15"/>
  <c r="AW108" i="1"/>
  <c r="F37" i="16"/>
  <c r="BD109" i="1" s="1"/>
  <c r="F36" i="16"/>
  <c r="BC109" i="1"/>
  <c r="F34" i="17"/>
  <c r="BA110" i="1" s="1"/>
  <c r="F37" i="18"/>
  <c r="BD111" i="1"/>
  <c r="F34" i="18"/>
  <c r="BA111" i="1" s="1"/>
  <c r="F35" i="19"/>
  <c r="BB112" i="1"/>
  <c r="F36" i="19"/>
  <c r="BC112" i="1" s="1"/>
  <c r="F36" i="2"/>
  <c r="BC95" i="1"/>
  <c r="F36" i="3"/>
  <c r="BC96" i="1" s="1"/>
  <c r="J34" i="3"/>
  <c r="AW96" i="1"/>
  <c r="J34" i="4"/>
  <c r="AW97" i="1" s="1"/>
  <c r="F34" i="6"/>
  <c r="BA99" i="1"/>
  <c r="F37" i="6"/>
  <c r="BD99" i="1" s="1"/>
  <c r="F34" i="7"/>
  <c r="BA100" i="1"/>
  <c r="F36" i="7"/>
  <c r="BC100" i="1" s="1"/>
  <c r="F35" i="8"/>
  <c r="BB101" i="1"/>
  <c r="F34" i="9"/>
  <c r="BA102" i="1" s="1"/>
  <c r="F34" i="10"/>
  <c r="BA103" i="1"/>
  <c r="J34" i="11"/>
  <c r="AW104" i="1" s="1"/>
  <c r="J34" i="12"/>
  <c r="AW105" i="1"/>
  <c r="F36" i="12"/>
  <c r="BC105" i="1" s="1"/>
  <c r="J34" i="13"/>
  <c r="AW106" i="1"/>
  <c r="J34" i="14"/>
  <c r="AW107" i="1" s="1"/>
  <c r="F34" i="14"/>
  <c r="BA107" i="1"/>
  <c r="F36" i="15"/>
  <c r="BC108" i="1" s="1"/>
  <c r="F34" i="16"/>
  <c r="BA109" i="1"/>
  <c r="J34" i="16"/>
  <c r="AW109" i="1" s="1"/>
  <c r="F37" i="17"/>
  <c r="BD110" i="1"/>
  <c r="F36" i="18"/>
  <c r="BC111" i="1" s="1"/>
  <c r="F37" i="19"/>
  <c r="BD112" i="1"/>
  <c r="F36" i="20"/>
  <c r="BC113" i="1" s="1"/>
  <c r="F35" i="20"/>
  <c r="BB113" i="1"/>
  <c r="F34" i="2"/>
  <c r="BA95" i="1" s="1"/>
  <c r="F37" i="3"/>
  <c r="BD96" i="1"/>
  <c r="F34" i="4"/>
  <c r="BA97" i="1" s="1"/>
  <c r="F37" i="5"/>
  <c r="BD98" i="1"/>
  <c r="F34" i="5"/>
  <c r="BA98" i="1" s="1"/>
  <c r="J34" i="6"/>
  <c r="AW99" i="1"/>
  <c r="F36" i="6"/>
  <c r="BC99" i="1" s="1"/>
  <c r="F35" i="7"/>
  <c r="BB100" i="1"/>
  <c r="J34" i="8"/>
  <c r="AW101" i="1" s="1"/>
  <c r="F34" i="8"/>
  <c r="BA101" i="1"/>
  <c r="F36" i="9"/>
  <c r="BC102" i="1" s="1"/>
  <c r="J34" i="10"/>
  <c r="AW103" i="1"/>
  <c r="F34" i="11"/>
  <c r="BA104" i="1" s="1"/>
  <c r="F37" i="11"/>
  <c r="BD104" i="1"/>
  <c r="F35" i="13"/>
  <c r="BB106" i="1" s="1"/>
  <c r="F36" i="14"/>
  <c r="BC107" i="1"/>
  <c r="F35" i="15"/>
  <c r="BB108" i="1"/>
  <c r="F35" i="16"/>
  <c r="BB109" i="1" s="1"/>
  <c r="J34" i="17"/>
  <c r="AW110" i="1"/>
  <c r="F36" i="17"/>
  <c r="BC110" i="1" s="1"/>
  <c r="F35" i="18"/>
  <c r="BB111" i="1"/>
  <c r="J34" i="19"/>
  <c r="AW112" i="1" s="1"/>
  <c r="F37" i="20"/>
  <c r="BD113" i="1"/>
  <c r="F34" i="20"/>
  <c r="BA113" i="1" s="1"/>
  <c r="J121" i="13" l="1"/>
  <c r="J97" i="13" s="1"/>
  <c r="BK120" i="13"/>
  <c r="J120" i="13" s="1"/>
  <c r="BK122" i="11"/>
  <c r="J122" i="11" s="1"/>
  <c r="J97" i="11" s="1"/>
  <c r="R121" i="13"/>
  <c r="R120" i="13" s="1"/>
  <c r="R124" i="9"/>
  <c r="R123" i="9"/>
  <c r="BK120" i="20"/>
  <c r="J120" i="20" s="1"/>
  <c r="J97" i="20" s="1"/>
  <c r="T122" i="7"/>
  <c r="T121" i="7"/>
  <c r="R507" i="4"/>
  <c r="P123" i="19"/>
  <c r="P122" i="19"/>
  <c r="AU112" i="1"/>
  <c r="T124" i="9"/>
  <c r="T123" i="9"/>
  <c r="BK122" i="7"/>
  <c r="BK121" i="7"/>
  <c r="J121" i="7" s="1"/>
  <c r="J30" i="7" s="1"/>
  <c r="AG100" i="1" s="1"/>
  <c r="T121" i="13"/>
  <c r="T120" i="13"/>
  <c r="P122" i="6"/>
  <c r="P121" i="6" s="1"/>
  <c r="AU99" i="1" s="1"/>
  <c r="P121" i="13"/>
  <c r="P120" i="13"/>
  <c r="AU106" i="1" s="1"/>
  <c r="P122" i="7"/>
  <c r="P121" i="7"/>
  <c r="AU100" i="1"/>
  <c r="BK140" i="4"/>
  <c r="J140" i="4"/>
  <c r="J97" i="4"/>
  <c r="R122" i="11"/>
  <c r="R121" i="11" s="1"/>
  <c r="P123" i="8"/>
  <c r="P122" i="8"/>
  <c r="AU101" i="1"/>
  <c r="R133" i="5"/>
  <c r="T507" i="4"/>
  <c r="P125" i="3"/>
  <c r="AU96" i="1"/>
  <c r="P123" i="2"/>
  <c r="P122" i="2"/>
  <c r="AU95" i="1"/>
  <c r="T121" i="14"/>
  <c r="T120" i="14" s="1"/>
  <c r="R126" i="3"/>
  <c r="R125" i="3"/>
  <c r="P122" i="11"/>
  <c r="P121" i="11" s="1"/>
  <c r="AU104" i="1" s="1"/>
  <c r="BK124" i="9"/>
  <c r="J124" i="9"/>
  <c r="J97" i="9" s="1"/>
  <c r="R123" i="8"/>
  <c r="R122" i="8"/>
  <c r="T140" i="4"/>
  <c r="T139" i="4" s="1"/>
  <c r="P121" i="15"/>
  <c r="P120" i="15"/>
  <c r="AU108" i="1"/>
  <c r="R122" i="6"/>
  <c r="R121" i="6"/>
  <c r="P507" i="4"/>
  <c r="R122" i="7"/>
  <c r="R121" i="7" s="1"/>
  <c r="R124" i="5"/>
  <c r="P140" i="4"/>
  <c r="P139" i="4"/>
  <c r="AU97" i="1" s="1"/>
  <c r="T125" i="3"/>
  <c r="R121" i="15"/>
  <c r="R120" i="15"/>
  <c r="T133" i="5"/>
  <c r="T123" i="18"/>
  <c r="T122" i="18"/>
  <c r="R121" i="14"/>
  <c r="R120" i="14" s="1"/>
  <c r="T123" i="8"/>
  <c r="T122" i="8"/>
  <c r="T124" i="5"/>
  <c r="R140" i="4"/>
  <c r="R139" i="4"/>
  <c r="T122" i="11"/>
  <c r="T121" i="11"/>
  <c r="P124" i="9"/>
  <c r="P123" i="9"/>
  <c r="AU102" i="1"/>
  <c r="P133" i="5"/>
  <c r="P124" i="5" s="1"/>
  <c r="AU98" i="1" s="1"/>
  <c r="T123" i="2"/>
  <c r="T122" i="2"/>
  <c r="BK123" i="2"/>
  <c r="J123" i="2"/>
  <c r="J97" i="2"/>
  <c r="BK120" i="10"/>
  <c r="J120" i="10" s="1"/>
  <c r="J97" i="10" s="1"/>
  <c r="BK120" i="17"/>
  <c r="J120" i="17"/>
  <c r="J97" i="17" s="1"/>
  <c r="BK123" i="19"/>
  <c r="J123" i="19"/>
  <c r="J97" i="19"/>
  <c r="BK126" i="3"/>
  <c r="J126" i="3"/>
  <c r="J97" i="3"/>
  <c r="BK133" i="5"/>
  <c r="J133" i="5" s="1"/>
  <c r="J99" i="5" s="1"/>
  <c r="BK121" i="12"/>
  <c r="J121" i="12"/>
  <c r="J97" i="12" s="1"/>
  <c r="BK123" i="18"/>
  <c r="J123" i="18"/>
  <c r="J97" i="18"/>
  <c r="J121" i="20"/>
  <c r="J98" i="20"/>
  <c r="BK507" i="4"/>
  <c r="J507" i="4"/>
  <c r="J104" i="4" s="1"/>
  <c r="BK123" i="8"/>
  <c r="J123" i="8"/>
  <c r="J97" i="8"/>
  <c r="BK121" i="14"/>
  <c r="J121" i="14"/>
  <c r="J97" i="14"/>
  <c r="BK121" i="15"/>
  <c r="J121" i="15" s="1"/>
  <c r="J97" i="15" s="1"/>
  <c r="BK120" i="16"/>
  <c r="J120" i="16"/>
  <c r="J97" i="16" s="1"/>
  <c r="BK282" i="3"/>
  <c r="J282" i="3"/>
  <c r="J100" i="3"/>
  <c r="BK121" i="11"/>
  <c r="J121" i="11"/>
  <c r="J96" i="11"/>
  <c r="BK121" i="6"/>
  <c r="J121" i="6"/>
  <c r="F33" i="3"/>
  <c r="AZ96" i="1" s="1"/>
  <c r="J33" i="5"/>
  <c r="AV98" i="1" s="1"/>
  <c r="AT98" i="1" s="1"/>
  <c r="J33" i="6"/>
  <c r="AV99" i="1"/>
  <c r="AT99" i="1"/>
  <c r="F33" i="7"/>
  <c r="AZ100" i="1" s="1"/>
  <c r="J33" i="8"/>
  <c r="AV101" i="1" s="1"/>
  <c r="AT101" i="1" s="1"/>
  <c r="F33" i="9"/>
  <c r="AZ102" i="1"/>
  <c r="J33" i="10"/>
  <c r="AV103" i="1"/>
  <c r="AT103" i="1" s="1"/>
  <c r="F33" i="11"/>
  <c r="AZ104" i="1" s="1"/>
  <c r="J33" i="12"/>
  <c r="AV105" i="1" s="1"/>
  <c r="AT105" i="1" s="1"/>
  <c r="F33" i="14"/>
  <c r="AZ107" i="1"/>
  <c r="F33" i="15"/>
  <c r="AZ108" i="1"/>
  <c r="J33" i="18"/>
  <c r="AV111" i="1"/>
  <c r="AT111" i="1" s="1"/>
  <c r="J33" i="20"/>
  <c r="AV113" i="1"/>
  <c r="AT113" i="1"/>
  <c r="BB94" i="1"/>
  <c r="W31" i="1"/>
  <c r="J33" i="2"/>
  <c r="AV95" i="1"/>
  <c r="AT95" i="1" s="1"/>
  <c r="J33" i="4"/>
  <c r="AV97" i="1" s="1"/>
  <c r="AT97" i="1" s="1"/>
  <c r="J33" i="14"/>
  <c r="AV107" i="1"/>
  <c r="AT107" i="1" s="1"/>
  <c r="F33" i="16"/>
  <c r="AZ109" i="1" s="1"/>
  <c r="J33" i="17"/>
  <c r="AV110" i="1" s="1"/>
  <c r="AT110" i="1" s="1"/>
  <c r="F33" i="19"/>
  <c r="AZ112" i="1"/>
  <c r="BA94" i="1"/>
  <c r="W30" i="1"/>
  <c r="F33" i="2"/>
  <c r="AZ95" i="1"/>
  <c r="F33" i="4"/>
  <c r="AZ97" i="1"/>
  <c r="J33" i="13"/>
  <c r="AV106" i="1"/>
  <c r="AT106" i="1"/>
  <c r="J33" i="16"/>
  <c r="AV109" i="1"/>
  <c r="AT109" i="1"/>
  <c r="F33" i="17"/>
  <c r="AZ110" i="1" s="1"/>
  <c r="J33" i="19"/>
  <c r="AV112" i="1"/>
  <c r="AT112" i="1"/>
  <c r="BD94" i="1"/>
  <c r="W33" i="1"/>
  <c r="J33" i="3"/>
  <c r="AV96" i="1"/>
  <c r="AT96" i="1" s="1"/>
  <c r="F33" i="5"/>
  <c r="AZ98" i="1"/>
  <c r="F33" i="6"/>
  <c r="AZ99" i="1" s="1"/>
  <c r="J30" i="6"/>
  <c r="AG99" i="1"/>
  <c r="J33" i="7"/>
  <c r="AV100" i="1" s="1"/>
  <c r="AT100" i="1" s="1"/>
  <c r="F33" i="8"/>
  <c r="AZ101" i="1" s="1"/>
  <c r="J33" i="9"/>
  <c r="AV102" i="1"/>
  <c r="AT102" i="1"/>
  <c r="F33" i="10"/>
  <c r="AZ103" i="1"/>
  <c r="J33" i="11"/>
  <c r="AV104" i="1"/>
  <c r="AT104" i="1" s="1"/>
  <c r="F33" i="12"/>
  <c r="AZ105" i="1"/>
  <c r="F33" i="13"/>
  <c r="AZ106" i="1" s="1"/>
  <c r="J33" i="15"/>
  <c r="AV108" i="1"/>
  <c r="AT108" i="1"/>
  <c r="F33" i="18"/>
  <c r="AZ111" i="1"/>
  <c r="F33" i="20"/>
  <c r="AZ113" i="1"/>
  <c r="BC94" i="1"/>
  <c r="W32" i="1"/>
  <c r="AN100" i="1" l="1"/>
  <c r="BK124" i="5"/>
  <c r="J124" i="5" s="1"/>
  <c r="J96" i="5" s="1"/>
  <c r="J96" i="13"/>
  <c r="J30" i="13"/>
  <c r="AG106" i="1" s="1"/>
  <c r="AN106" i="1" s="1"/>
  <c r="J122" i="7"/>
  <c r="J97" i="7"/>
  <c r="J96" i="7"/>
  <c r="BK119" i="10"/>
  <c r="J119" i="10" s="1"/>
  <c r="J96" i="10" s="1"/>
  <c r="BK120" i="12"/>
  <c r="J120" i="12"/>
  <c r="J96" i="12" s="1"/>
  <c r="BK120" i="15"/>
  <c r="J120" i="15"/>
  <c r="J96" i="15"/>
  <c r="BK122" i="2"/>
  <c r="J122" i="2"/>
  <c r="J96" i="2"/>
  <c r="BK123" i="9"/>
  <c r="J123" i="9" s="1"/>
  <c r="J30" i="9" s="1"/>
  <c r="AG102" i="1" s="1"/>
  <c r="BK122" i="8"/>
  <c r="J122" i="8"/>
  <c r="J96" i="8"/>
  <c r="BK139" i="4"/>
  <c r="J139" i="4"/>
  <c r="J96" i="4"/>
  <c r="BK119" i="20"/>
  <c r="J119" i="20" s="1"/>
  <c r="J96" i="20" s="1"/>
  <c r="BK120" i="14"/>
  <c r="J120" i="14"/>
  <c r="J96" i="14" s="1"/>
  <c r="BK119" i="16"/>
  <c r="J119" i="16"/>
  <c r="J96" i="16"/>
  <c r="BK122" i="19"/>
  <c r="J122" i="19"/>
  <c r="J30" i="19" s="1"/>
  <c r="AG112" i="1" s="1"/>
  <c r="BK125" i="3"/>
  <c r="J125" i="3"/>
  <c r="J96" i="3" s="1"/>
  <c r="BK122" i="18"/>
  <c r="J122" i="18"/>
  <c r="J96" i="18"/>
  <c r="BK119" i="17"/>
  <c r="J119" i="17"/>
  <c r="J96" i="17"/>
  <c r="J39" i="13"/>
  <c r="AN99" i="1"/>
  <c r="J96" i="6"/>
  <c r="J39" i="7"/>
  <c r="J39" i="6"/>
  <c r="AU94" i="1"/>
  <c r="AW94" i="1"/>
  <c r="AK30" i="1" s="1"/>
  <c r="J30" i="11"/>
  <c r="AG104" i="1"/>
  <c r="AN104" i="1"/>
  <c r="J30" i="5"/>
  <c r="AG98" i="1"/>
  <c r="AY94" i="1"/>
  <c r="AX94" i="1"/>
  <c r="AZ94" i="1"/>
  <c r="W29" i="1"/>
  <c r="J39" i="9" l="1"/>
  <c r="J39" i="19"/>
  <c r="J96" i="19"/>
  <c r="J96" i="9"/>
  <c r="J39" i="11"/>
  <c r="J39" i="5"/>
  <c r="AN98" i="1"/>
  <c r="AN112" i="1"/>
  <c r="AN102" i="1"/>
  <c r="J30" i="20"/>
  <c r="AG113" i="1"/>
  <c r="J30" i="4"/>
  <c r="AG97" i="1" s="1"/>
  <c r="AN97" i="1" s="1"/>
  <c r="J30" i="17"/>
  <c r="AG110" i="1"/>
  <c r="J30" i="15"/>
  <c r="AG108" i="1"/>
  <c r="J30" i="16"/>
  <c r="AG109" i="1"/>
  <c r="J30" i="14"/>
  <c r="AG107" i="1"/>
  <c r="J30" i="8"/>
  <c r="AG101" i="1"/>
  <c r="J30" i="12"/>
  <c r="AG105" i="1"/>
  <c r="J30" i="18"/>
  <c r="AG111" i="1"/>
  <c r="AN111" i="1" s="1"/>
  <c r="J30" i="2"/>
  <c r="AG95" i="1"/>
  <c r="J30" i="3"/>
  <c r="AG96" i="1" s="1"/>
  <c r="J30" i="10"/>
  <c r="AG103" i="1"/>
  <c r="AV94" i="1"/>
  <c r="AK29" i="1" s="1"/>
  <c r="J39" i="3" l="1"/>
  <c r="J39" i="8"/>
  <c r="J39" i="16"/>
  <c r="J39" i="15"/>
  <c r="J39" i="17"/>
  <c r="J39" i="18"/>
  <c r="J39" i="2"/>
  <c r="J39" i="14"/>
  <c r="J39" i="20"/>
  <c r="J39" i="4"/>
  <c r="J39" i="12"/>
  <c r="J39" i="10"/>
  <c r="AN101" i="1"/>
  <c r="AN103" i="1"/>
  <c r="AN105" i="1"/>
  <c r="AN113" i="1"/>
  <c r="AN95" i="1"/>
  <c r="AN107" i="1"/>
  <c r="AN110" i="1"/>
  <c r="AN109" i="1"/>
  <c r="AN96" i="1"/>
  <c r="AN108" i="1"/>
  <c r="AG94" i="1"/>
  <c r="AN94" i="1" s="1"/>
  <c r="AK26" i="1"/>
  <c r="AT94" i="1"/>
  <c r="AK35" i="1" l="1"/>
</calcChain>
</file>

<file path=xl/sharedStrings.xml><?xml version="1.0" encoding="utf-8"?>
<sst xmlns="http://schemas.openxmlformats.org/spreadsheetml/2006/main" count="23682" uniqueCount="3703">
  <si>
    <t>Export Komplet</t>
  </si>
  <si>
    <t/>
  </si>
  <si>
    <t>2.0</t>
  </si>
  <si>
    <t>ZAMOK</t>
  </si>
  <si>
    <t>False</t>
  </si>
  <si>
    <t>{1dccb24a-60b4-48c4-bfec-163d347f4427}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</si>
  <si>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</si>
  <si>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</si>
  <si>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</si>
  <si>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</si>
  <si>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</si>
  <si>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</si>
  <si>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</si>
  <si>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</si>
  <si>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02_2022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</si>
  <si>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</si>
  <si>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</si>
  <si>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NÁSTAVBA ZŠ JESENIOVA - ROZŠÍŘENÍ ŠKOLNÍ DRUŽINY</t>
  </si>
  <si>
    <t>KSO:</t>
  </si>
  <si>
    <t>801 32</t>
  </si>
  <si>
    <t>CC-CZ:</t>
  </si>
  <si>
    <t>12631</t>
  </si>
  <si>
    <t>Místo:</t>
  </si>
  <si>
    <t>Jeseniova 96/2400, Praha 3</t>
  </si>
  <si>
    <t>Datum:</t>
  </si>
  <si>
    <t>14. 2. 2022</t>
  </si>
  <si>
    <t>Zadavatel:</t>
  </si>
  <si>
    <t>IČ:</t>
  </si>
  <si>
    <t>Městská část Praha 3</t>
  </si>
  <si>
    <t>DIČ:</t>
  </si>
  <si>
    <t>Uchazeč:</t>
  </si>
  <si>
    <t>Vyplň údaj</t>
  </si>
  <si>
    <t>Projektant:</t>
  </si>
  <si>
    <t>ZERO ATELIER s.r.o.</t>
  </si>
  <si>
    <t>True</t>
  </si>
  <si>
    <t>Zpracovatel:</t>
  </si>
  <si>
    <t>Vladimír Mrázek</t>
  </si>
  <si>
    <t>Poznámka:</t>
  </si>
  <si>
    <t>Soupis prací je sestaven s využitím položek Cenové soustavy ÚRS (cenová úroveň 2022/I). Veškeré další informace vymezující popis a podmínky použití těchto položek z Cenové soustavy, které nejsou uvedeny přímo v soupisu prací, jsou neomezeně dálkově k dispozici na webu www.podminky.urs.cz. Položky soupisu prací, které nemají ve sloupci „Cenová soustava“ veden žádný údaj, nepochází z Cenové soustavy ÚRS._x000D_
Soupis prací je zpracován v rozsahu a podrobnosti projektu . Součástí položek uvedených ve výkazu výměr jsou veškeré s nimi spojené práce, které jsou zapotřebí pro provedení kompletní dodávky díla, a to i když nejsou zvlášť  uvedeny ve výkazu výměr. To znamená, že veškeré položky patrné z výkazů, výkresů a technických zpráv je třeba v nabídkové ceně doplnit a ocenit jako kompletně vykonané práce vč materiálu, nářadí a strojů nutných k práci, i když tyto nejsou ve výkazu výměr vypsány zvlášť. V případě, že má zhotovitel pochyby ohledně plánovaných položek ve výkazech, výkresech a technických zprávách, má za povinnost toto sdělit před odevzdáním nabídkové ceny. Po odevzdání nebude brán na zhotovitelem požadované položky navíc zřetel. Výkaz výměr neslouží jako podklad pro objednávky materiálu v rámci dodávky stavby. Veškeré výrobky, pokud jsou uvedeny, jsou uvedeny pouze jako referenční, obecně určující standard, technické parametry, požadované vlastnosti.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</si>
  <si>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</si>
  <si>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</si>
  <si>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</si>
  <si>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</si>
  <si>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</si>
  <si>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</si>
  <si>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</si>
  <si>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</si>
  <si>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</si>
  <si>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</si>
  <si>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</si>
  <si>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</si>
  <si>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</si>
  <si>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</si>
  <si>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</si>
  <si>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</si>
  <si>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</si>
  <si>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</si>
  <si>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</si>
  <si>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</si>
  <si>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</si>
  <si>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</si>
  <si>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</si>
  <si>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</si>
  <si>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</si>
  <si>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</si>
  <si>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</si>
  <si>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</si>
  <si>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</si>
  <si>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</si>
  <si>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</si>
  <si>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</si>
  <si>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</si>
  <si>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</si>
  <si>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</si>
  <si>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</si>
  <si>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</si>
  <si>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</si>
  <si>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</si>
  <si>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</si>
  <si>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</si>
  <si>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</si>
  <si>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</si>
  <si>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</si>
  <si>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</si>
  <si>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</si>
  <si>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VEDLEJŠÍ A OSTATNÍ NÁKLADY</t>
  </si>
  <si>
    <t>STA</t>
  </si>
  <si>
    <t>1</t>
  </si>
  <si>
    <t>{f2661cc7-d3a0-4903-9aba-cc519930c018}</t>
  </si>
  <si>
    <t>2</t>
  </si>
  <si>
    <t>02</t>
  </si>
  <si>
    <t>BOURACÍ PRÁCE</t>
  </si>
  <si>
    <t>{06ee8a99-b984-46b8-881a-c7a7d9d2095c}</t>
  </si>
  <si>
    <t>03</t>
  </si>
  <si>
    <t>STAVEBNÍ PRÁCE</t>
  </si>
  <si>
    <t>{f5ff6f29-2b73-40ab-8783-70470a3224a0}</t>
  </si>
  <si>
    <t>04</t>
  </si>
  <si>
    <t>ZTI</t>
  </si>
  <si>
    <t>{51f9a1ad-ca8e-45ef-9a47-99dff5063418}</t>
  </si>
  <si>
    <t>05</t>
  </si>
  <si>
    <t>VZT</t>
  </si>
  <si>
    <t>{adf088b1-c9b3-46d6-ba45-e45b44ac7f0d}</t>
  </si>
  <si>
    <t>06</t>
  </si>
  <si>
    <t>VYTÁPĚNÍ</t>
  </si>
  <si>
    <t>{3ea794cd-1d67-4253-baf4-76291d247156}</t>
  </si>
  <si>
    <t>07</t>
  </si>
  <si>
    <t>CHLAZENÍ</t>
  </si>
  <si>
    <t>{99829641-9c9e-4207-b5ad-d2790abe4d5f}</t>
  </si>
  <si>
    <t>08</t>
  </si>
  <si>
    <t>ELEKTROINSTALACE - SILNOPROUD</t>
  </si>
  <si>
    <t>{0e89a40d-ca87-4089-8e1e-cb798206c024}</t>
  </si>
  <si>
    <t>09</t>
  </si>
  <si>
    <t>HROMOSVOD</t>
  </si>
  <si>
    <t>{072073db-22f0-46e9-8d78-b46e91185997}</t>
  </si>
  <si>
    <t>10</t>
  </si>
  <si>
    <t>STRUKTUROVANÁ KABELÁŽ (SK)</t>
  </si>
  <si>
    <t>{09f351e0-bf4c-4146-832d-2daf74b05940}</t>
  </si>
  <si>
    <t>11</t>
  </si>
  <si>
    <t>DOMOVNÍ VIDEOTELEFON (DT)</t>
  </si>
  <si>
    <t>{3796e2f7-8fd0-471f-b9d7-551d8bcb52aa}</t>
  </si>
  <si>
    <t>12</t>
  </si>
  <si>
    <t>SPOLEČNÁ TELEVIZNÍ ANTÉNA (STA)</t>
  </si>
  <si>
    <t>{514c7e60-2ee2-4930-814b-5a71606bf9b5}</t>
  </si>
  <si>
    <t>13</t>
  </si>
  <si>
    <t>JEDNOTNÝ ČAS A ŠKOLNÍ ZVONĚNÍ (JČ + ZV)</t>
  </si>
  <si>
    <t>{14673041-9050-461c-be3b-d09b629bf0db}</t>
  </si>
  <si>
    <t>14</t>
  </si>
  <si>
    <t xml:space="preserve">DOMÁCÍ ROZHLAS S NUCENÝM POSLECHEM - (R) </t>
  </si>
  <si>
    <t>{6d6caf62-5e29-4789-875e-261a7dcadd30}</t>
  </si>
  <si>
    <t>ZAŘÍZENÍ AUTONOMNÍ DETEKCE A SIGNALIZACE POŽÁRU</t>
  </si>
  <si>
    <t>{22c1ebbe-8c30-4a0e-8694-6c9f5f5798dd}</t>
  </si>
  <si>
    <t>16</t>
  </si>
  <si>
    <t>AUDIO SYSTÉM - TRUBKOVÁNÍ (AV)</t>
  </si>
  <si>
    <t>{0e45b87a-18c7-4246-95ec-47ab7556e650}</t>
  </si>
  <si>
    <t>17</t>
  </si>
  <si>
    <t>MĚŘENÍ A REGULACE</t>
  </si>
  <si>
    <t>{93c4a410-0ab7-437c-8832-c495d6adc423}</t>
  </si>
  <si>
    <t>18</t>
  </si>
  <si>
    <t>ZEMNÍ PRÁCE, VENKOVNÍ ÚPRAVY</t>
  </si>
  <si>
    <t>{10deefda-a244-4063-b3c2-62d8abac570e}</t>
  </si>
  <si>
    <t>19</t>
  </si>
  <si>
    <t>SADOVÉ ÚPRAVY</t>
  </si>
  <si>
    <t>{da630650-e610-483f-90d5-7f9ede9ddfaf}</t>
  </si>
  <si>
    <t>KRYCÍ LIST SOUPISU PRACÍ</t>
  </si>
  <si>
    <t>Objekt:</t>
  </si>
  <si>
    <t>01 - VEDLEJŠÍ A OSTATNÍ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</si>
  <si>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</si>
  <si>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</si>
  <si>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</si>
  <si>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</si>
  <si>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</si>
  <si>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</si>
  <si>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</si>
  <si>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</si>
  <si>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</si>
  <si>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</si>
  <si>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</si>
  <si>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</si>
  <si>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</si>
  <si>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</si>
  <si>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</si>
  <si>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</si>
  <si>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</si>
  <si>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</si>
  <si>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</si>
  <si>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</si>
  <si>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</si>
  <si>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</si>
  <si>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</si>
  <si>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</si>
  <si>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</si>
  <si>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</si>
  <si>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</si>
  <si>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</si>
  <si>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</si>
  <si>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</si>
  <si>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</si>
  <si>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0115030</t>
  </si>
  <si>
    <t>Vytýčení sítí</t>
  </si>
  <si>
    <t>soubor</t>
  </si>
  <si>
    <t>1024</t>
  </si>
  <si>
    <t>-793720745</t>
  </si>
  <si>
    <t>013254000</t>
  </si>
  <si>
    <t>Dokumentace skutečného provedení stavby</t>
  </si>
  <si>
    <t>-284902791</t>
  </si>
  <si>
    <t>3</t>
  </si>
  <si>
    <t>01325401</t>
  </si>
  <si>
    <t>Dokumentace dílenská</t>
  </si>
  <si>
    <t>647577385</t>
  </si>
  <si>
    <t>VRN3</t>
  </si>
  <si>
    <t>Zařízení staveniště</t>
  </si>
  <si>
    <t>4</t>
  </si>
  <si>
    <t>030001000</t>
  </si>
  <si>
    <t>570388031</t>
  </si>
  <si>
    <t>P</t>
  </si>
  <si>
    <t>Poznámka k položce:_x000D_
V rámci ZS jsou obsaženy veškeré činnosti a opatření nezbytné pro zajištění stavby_x000D__x000D__x000D_
- Náklady na stavební buňky_x000D__x000D__x000D_
- Skládky na staveništi_x000D__x000D_
- Provizorní staveništní komunikace a dočasné zpevněné plochy_x000D__x000D_
- Náklady na provoz a údržbu vybavení staveniště_x000D__x000D__x000D_
- Připojení staveniště na inženýrské sítě_x000D__x000D__x000D_
- Zabezpečení staveniště_x000D__x000D__x000D_
- Energie pro zařízení staveniště_x000D__x000D__x000D_
- Opatření na ochranu pozemků sousedních se staveništěm_x000D__x000D__x000D_
- Informační tabule na staveništi_x000D__x000D__x000D_
- Zrušení zařízení staveniště_x000D__x000D__x000D_
- Rozebrání, bourání a odvoz zařízení staveniště</t>
  </si>
  <si>
    <t>030001101</t>
  </si>
  <si>
    <t>Zdvihací mechanismy - stacionární jeřáb</t>
  </si>
  <si>
    <t>1572741008</t>
  </si>
  <si>
    <t>VRN4</t>
  </si>
  <si>
    <t>Inženýrská činnost</t>
  </si>
  <si>
    <t>6</t>
  </si>
  <si>
    <t>041403000</t>
  </si>
  <si>
    <t>Koordinátor BOZP na staveništi</t>
  </si>
  <si>
    <t>-240833210</t>
  </si>
  <si>
    <t>7</t>
  </si>
  <si>
    <t>042503000</t>
  </si>
  <si>
    <t>Plán BOZP na staveništi</t>
  </si>
  <si>
    <t>-426813713</t>
  </si>
  <si>
    <t>VRN7</t>
  </si>
  <si>
    <t>Provozní vlivy</t>
  </si>
  <si>
    <t>8</t>
  </si>
  <si>
    <t>071103000</t>
  </si>
  <si>
    <t>Provoz investora (náklady na oddělení stavby od provozu školy)</t>
  </si>
  <si>
    <t>-1907514518</t>
  </si>
  <si>
    <t>VRN9</t>
  </si>
  <si>
    <t>Ostatní náklady</t>
  </si>
  <si>
    <t>9</t>
  </si>
  <si>
    <t>09100300</t>
  </si>
  <si>
    <t>Náklady na vzorky</t>
  </si>
  <si>
    <t>1512169426</t>
  </si>
  <si>
    <t>09100302</t>
  </si>
  <si>
    <t>Zábory chodníků a komunikací</t>
  </si>
  <si>
    <t>-365818499</t>
  </si>
  <si>
    <t>09100303</t>
  </si>
  <si>
    <t>DIO</t>
  </si>
  <si>
    <t>-2001175915</t>
  </si>
  <si>
    <t>02 - BOURACÍ PRÁCE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</si>
  <si>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</si>
  <si>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</si>
  <si>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</si>
  <si>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</si>
  <si>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</si>
  <si>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</si>
  <si>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763 - Konstrukce montované</t>
  </si>
  <si>
    <t xml:space="preserve">    776 - Podlahy povlakové</t>
  </si>
  <si>
    <t xml:space="preserve">    784 - Malby</t>
  </si>
  <si>
    <t>HSV</t>
  </si>
  <si>
    <t>Práce a dodávky HSV</t>
  </si>
  <si>
    <t>Ostatní konstrukce a práce, bourání</t>
  </si>
  <si>
    <t>931001</t>
  </si>
  <si>
    <t>1NP - podepření stropní konstrukce - výdřeva</t>
  </si>
  <si>
    <t>-2093072318</t>
  </si>
  <si>
    <t>938903116</t>
  </si>
  <si>
    <t>Vysekání spár hl do 70 mm ve zdivu z cihel</t>
  </si>
  <si>
    <t>m2</t>
  </si>
  <si>
    <t>-258768939</t>
  </si>
  <si>
    <t>VV</t>
  </si>
  <si>
    <t>+2,75*0,1</t>
  </si>
  <si>
    <t>961055101</t>
  </si>
  <si>
    <t>Bourání základů ze ŽB - podezdívka schodiště</t>
  </si>
  <si>
    <t>m3</t>
  </si>
  <si>
    <t>-1889820661</t>
  </si>
  <si>
    <t>+0,25*2,5*1,0</t>
  </si>
  <si>
    <t>961055102</t>
  </si>
  <si>
    <t>Bourání základů ze ŽB - angl dvorky</t>
  </si>
  <si>
    <t>-112088250</t>
  </si>
  <si>
    <t>"dno"</t>
  </si>
  <si>
    <t>+0,20*(1,8*0,5*3+1,0*0,5)</t>
  </si>
  <si>
    <t>"stěny"+0,20*0,60*(3*2,2+1,3+8*0,5)</t>
  </si>
  <si>
    <t>Součet</t>
  </si>
  <si>
    <t>962031132</t>
  </si>
  <si>
    <t>Bourání příček z cihel pálených na MVC tl do 100 mm</t>
  </si>
  <si>
    <t>CS ÚRS 2022 01</t>
  </si>
  <si>
    <t>-905396205</t>
  </si>
  <si>
    <t>"izol přizdívky"</t>
  </si>
  <si>
    <t>"osa 1-2"+1,0*(13,5+2*1,7+2*0,6)</t>
  </si>
  <si>
    <t>"osa C"+2,5*(24,3)</t>
  </si>
  <si>
    <t>"osa 9"+2,5*(18,0)</t>
  </si>
  <si>
    <t>"osa 14"+0,8*(14,9+0,5)</t>
  </si>
  <si>
    <t>962031133</t>
  </si>
  <si>
    <t>Bourání příček z cihel pálených na MVC tl do 150 mm</t>
  </si>
  <si>
    <t>-1832814331</t>
  </si>
  <si>
    <t>"2NP"+3,7*2,4-1,0*2,0</t>
  </si>
  <si>
    <t>962032231</t>
  </si>
  <si>
    <t>Bourání zdiva z cihel pálených nebo vápenopískových na MV nebo MVC přes 1 m3</t>
  </si>
  <si>
    <t>1670261446</t>
  </si>
  <si>
    <t>"1NP"</t>
  </si>
  <si>
    <t>+0,5*3,5*5,3</t>
  </si>
  <si>
    <t>"2NP"</t>
  </si>
  <si>
    <t>"okna"+0,6*2,4*3,2*2</t>
  </si>
  <si>
    <t>"parapety"+0,6*1,0*2,6*3</t>
  </si>
  <si>
    <t>"atiky"+0,3*0,9*(9,7+2*1,9)</t>
  </si>
  <si>
    <t>"střecha - budník"+0,2*1,4*(2*1,2+2*1,6)</t>
  </si>
  <si>
    <t>962032631</t>
  </si>
  <si>
    <t>Bourání zdiva komínového nad střechou z cihel na MV nebo MVC</t>
  </si>
  <si>
    <t>-1223602701</t>
  </si>
  <si>
    <t>+1,0*0,3*0,5</t>
  </si>
  <si>
    <t>96305301</t>
  </si>
  <si>
    <t xml:space="preserve">Bourání ŽB schodišťových ramen a stupňů monolitických </t>
  </si>
  <si>
    <t>1898652791</t>
  </si>
  <si>
    <t>"exterierová schodiště - 1.PP"</t>
  </si>
  <si>
    <t>"východní schodiště"+1.64</t>
  </si>
  <si>
    <t>"mezi osami E-F"+6,3+2,16</t>
  </si>
  <si>
    <t>96305302</t>
  </si>
  <si>
    <t>Bourání zastropení budníku na střeše</t>
  </si>
  <si>
    <t>1333685489</t>
  </si>
  <si>
    <t>+1,7*1,2</t>
  </si>
  <si>
    <t>965041441</t>
  </si>
  <si>
    <t>Bourání mazanin škvárobetonových tl přes 100 mm pl přes 4 m2</t>
  </si>
  <si>
    <t>149089152</t>
  </si>
  <si>
    <t>"střecha"+0,20*(14,0*14,8+5,0*3,5+19,2*13,8+2,0*6,3+1,9*9,9)</t>
  </si>
  <si>
    <t>965042121</t>
  </si>
  <si>
    <t>Bourání podkladů pod dlažby nebo mazanin betonových tl do 100 mm pl do 1 m2</t>
  </si>
  <si>
    <t>34020924</t>
  </si>
  <si>
    <t>"1PP - pilíře"+0,10*0,15*(2*1,1+2*0,9)*3</t>
  </si>
  <si>
    <t>"1NP - pilíře"+0,10*0,15*(2*1,0+2*0,8)</t>
  </si>
  <si>
    <t>965045113</t>
  </si>
  <si>
    <t>Bourání potěrů cementových nebo pískocementových tl do 50 mm pl přes 4 m2</t>
  </si>
  <si>
    <t>1359987134</t>
  </si>
  <si>
    <t>"střecha"+14,0*14,8+5,0*3,5+19,2*13,8+2,0*6,3+1,9*9,9</t>
  </si>
  <si>
    <t>96504512</t>
  </si>
  <si>
    <t>Bourání pěnobetonu tl do 50 mm pl přes 4 m2</t>
  </si>
  <si>
    <t>1372409197</t>
  </si>
  <si>
    <t>966080103</t>
  </si>
  <si>
    <t>Bourání kontaktního zateplení z polystyrenových desek tl přes 60 do 120 mm</t>
  </si>
  <si>
    <t>-522922352</t>
  </si>
  <si>
    <t>+5,2*11,0-2,3*2,0*3</t>
  </si>
  <si>
    <t>+5,2*9,0</t>
  </si>
  <si>
    <t>+5,2*1,0+4,0*7,3</t>
  </si>
  <si>
    <t>968082018</t>
  </si>
  <si>
    <t>Vybourání rámů oken včetně křídel plochy přes 4 m2</t>
  </si>
  <si>
    <t>-1288923578</t>
  </si>
  <si>
    <t>"2.NP" +2,4*2,0*3</t>
  </si>
  <si>
    <t>973031151</t>
  </si>
  <si>
    <t>Vysekání výklenků ve zdivu cihelném na MV nebo MVC pl přes 0,25 m2</t>
  </si>
  <si>
    <t>-1772022144</t>
  </si>
  <si>
    <t>+0,3*0,7*1,7</t>
  </si>
  <si>
    <t>973031344</t>
  </si>
  <si>
    <t>Vysekání kapes ve zdivu cihelném na MV nebo MVC pl do 0,25 m2 hl do 150 mm</t>
  </si>
  <si>
    <t>kus</t>
  </si>
  <si>
    <t>-583637035</t>
  </si>
  <si>
    <t>973041511</t>
  </si>
  <si>
    <t>Vysekání výklenků ve zdivu z betonu pl přes 0,25 m2</t>
  </si>
  <si>
    <t>1097658728</t>
  </si>
  <si>
    <t>+0,15*0,41*3,15</t>
  </si>
  <si>
    <t>20</t>
  </si>
  <si>
    <t>974082112</t>
  </si>
  <si>
    <t>Vysekání rýh pro ploché vodiče v omítce MV nebo MVC stěn š do 30 mm</t>
  </si>
  <si>
    <t>m</t>
  </si>
  <si>
    <t>1103891581</t>
  </si>
  <si>
    <t>977151111</t>
  </si>
  <si>
    <t>Jádrové vrty diamantovými korunkami do stavebních materiálů D do 35 mm</t>
  </si>
  <si>
    <t>112387387</t>
  </si>
  <si>
    <t>"1PP"+0,7</t>
  </si>
  <si>
    <t>"1NP"+0,6*2</t>
  </si>
  <si>
    <t>"1NP/střecha"+2*0,2</t>
  </si>
  <si>
    <t>22</t>
  </si>
  <si>
    <t>977151113</t>
  </si>
  <si>
    <t>Jádrové vrty diamantovými korunkami do stavebních materiálů D přes 40 do 50 mm</t>
  </si>
  <si>
    <t>88750709</t>
  </si>
  <si>
    <t>"1PP/1NP"+0,3*(2+2)</t>
  </si>
  <si>
    <t>"1PP"+2*0,15</t>
  </si>
  <si>
    <t>"1NP/2NP"+2*0,3</t>
  </si>
  <si>
    <t>23</t>
  </si>
  <si>
    <t>977151114</t>
  </si>
  <si>
    <t>Jádrové vrty diamantovými korunkami do stavebních materiálů D přes 50 do 60 mm</t>
  </si>
  <si>
    <t>1040104410</t>
  </si>
  <si>
    <t>"1NP"+0,6</t>
  </si>
  <si>
    <t>24</t>
  </si>
  <si>
    <t>977151115</t>
  </si>
  <si>
    <t>Jádrové vrty diamantovými korunkami do stavebních materiálů D přes 60 do 70 mm</t>
  </si>
  <si>
    <t>-1584371145</t>
  </si>
  <si>
    <t>"1PP"+0,5</t>
  </si>
  <si>
    <t>"1PP/1NP"+0,3*(3)</t>
  </si>
  <si>
    <t>"1NP/střecha"+0,3*3</t>
  </si>
  <si>
    <t>25</t>
  </si>
  <si>
    <t>977151118</t>
  </si>
  <si>
    <t>Jádrové vrty diamantovými korunkami do stavebních materiálů D přes 90 do 100 mm</t>
  </si>
  <si>
    <t>-574082546</t>
  </si>
  <si>
    <t>"1PP/1NP"+0,3*(1)</t>
  </si>
  <si>
    <t>"1NP/střecha"+0,2+0,2</t>
  </si>
  <si>
    <t>26</t>
  </si>
  <si>
    <t>977151121</t>
  </si>
  <si>
    <t>Jádrové vrty diamantovými korunkami do stavebních materiálů D přes 110 do 120 mm</t>
  </si>
  <si>
    <t>1508939351</t>
  </si>
  <si>
    <t>"1NP/střecha"+0,2</t>
  </si>
  <si>
    <t>27</t>
  </si>
  <si>
    <t>977151122</t>
  </si>
  <si>
    <t>Jádrové vrty diamantovými korunkami do stavebních materiálů D přes 120 do 130 mm</t>
  </si>
  <si>
    <t>-1860767127</t>
  </si>
  <si>
    <t>28</t>
  </si>
  <si>
    <t>977211111</t>
  </si>
  <si>
    <t>Řezání stěnovou pilou ŽB kcí s výztuží průměru do 16 mm hl do 200 mm</t>
  </si>
  <si>
    <t>-1394752712</t>
  </si>
  <si>
    <t>"1NP"+2*3,15</t>
  </si>
  <si>
    <t>29</t>
  </si>
  <si>
    <t>977311112</t>
  </si>
  <si>
    <t>Řezání stávajících betonových mazanin nevyztužených hl do 100 mm</t>
  </si>
  <si>
    <t>1790097890</t>
  </si>
  <si>
    <t>"1PP - pilíře"+(2*1,1+2*0,95)*3</t>
  </si>
  <si>
    <t>"1NP - pilíře"+(2*1,0+2*0,8)</t>
  </si>
  <si>
    <t>30</t>
  </si>
  <si>
    <t>978013191</t>
  </si>
  <si>
    <t>Otlučení (osekání) vnitřní vápenné nebo vápenocementové omítky stěn v rozsahu přes 50 do 100 %</t>
  </si>
  <si>
    <t>1688045026</t>
  </si>
  <si>
    <t>"1PP"</t>
  </si>
  <si>
    <t>"pilíře"+2,2*(2*0,74+2*0,65)*3</t>
  </si>
  <si>
    <t>"průvlaky"+3*1,0</t>
  </si>
  <si>
    <t>Mezisoučet</t>
  </si>
  <si>
    <t>"pilíře"+3,15*(2*0,64+2*0,49)</t>
  </si>
  <si>
    <t>"průvlaky"+1,0</t>
  </si>
  <si>
    <t>31</t>
  </si>
  <si>
    <t>978036191</t>
  </si>
  <si>
    <t>Otlučení (osekání) cementových omítek vnějších ploch v rozsahu přes 50 do 100 %</t>
  </si>
  <si>
    <t>-1377961409</t>
  </si>
  <si>
    <t>"soklová om"</t>
  </si>
  <si>
    <t>"pohled východní"+16.8</t>
  </si>
  <si>
    <t>"pohled severní"+5.57</t>
  </si>
  <si>
    <t>"pohled jižní"+0.92</t>
  </si>
  <si>
    <t>32</t>
  </si>
  <si>
    <t>978059541</t>
  </si>
  <si>
    <t>Odsekání a odebrání obkladů stěn z vnitřních obkládaček plochy přes 1 m2</t>
  </si>
  <si>
    <t>-664992396</t>
  </si>
  <si>
    <t>"1NP"+2,0*(1,0+0,3+0,9+1,0+2*0,3)</t>
  </si>
  <si>
    <t>"2NP"+2,0*(2*1,0+3,3)</t>
  </si>
  <si>
    <t>33</t>
  </si>
  <si>
    <t>985131311</t>
  </si>
  <si>
    <t>Ruční dočištění ploch stěn, rubu kleneb a podlah ocelových kartáči</t>
  </si>
  <si>
    <t>-1221505945</t>
  </si>
  <si>
    <t>34</t>
  </si>
  <si>
    <t>988001</t>
  </si>
  <si>
    <t>Demontáž ZTI rozvodů v nutném rozsahu</t>
  </si>
  <si>
    <t>-117459791</t>
  </si>
  <si>
    <t>35</t>
  </si>
  <si>
    <t>988002</t>
  </si>
  <si>
    <t>Demontáž elektroinstalace v nutném rozsahu (svítidla, rozvody)</t>
  </si>
  <si>
    <t>-963651043</t>
  </si>
  <si>
    <t>36</t>
  </si>
  <si>
    <t>9881001</t>
  </si>
  <si>
    <t>Vybourání hromosvodu v nutném rozsahu</t>
  </si>
  <si>
    <t>1659983053</t>
  </si>
  <si>
    <t>37</t>
  </si>
  <si>
    <t>98810011</t>
  </si>
  <si>
    <t>Vybourání klempířských prvků</t>
  </si>
  <si>
    <t>-1107112972</t>
  </si>
  <si>
    <t>38</t>
  </si>
  <si>
    <t>98810012</t>
  </si>
  <si>
    <t>Vybourání drobných prvků na střeše (komínky, VZT, apod)</t>
  </si>
  <si>
    <t>-1453118790</t>
  </si>
  <si>
    <t>39</t>
  </si>
  <si>
    <t>9881002</t>
  </si>
  <si>
    <t>Vybourání branky v oplocení</t>
  </si>
  <si>
    <t>1667094147</t>
  </si>
  <si>
    <t>40</t>
  </si>
  <si>
    <t>9881003</t>
  </si>
  <si>
    <t>Vybourání  oplocení</t>
  </si>
  <si>
    <t>-1654429979</t>
  </si>
  <si>
    <t>41</t>
  </si>
  <si>
    <t>9881004</t>
  </si>
  <si>
    <t>Vybourání mříží angl dvorků</t>
  </si>
  <si>
    <t>-1600463505</t>
  </si>
  <si>
    <t>42</t>
  </si>
  <si>
    <t>9881005</t>
  </si>
  <si>
    <t>Vybourání sestavy vstupních dveří - 2760/2970 mm</t>
  </si>
  <si>
    <t>-91677992</t>
  </si>
  <si>
    <t>43</t>
  </si>
  <si>
    <t>9882001</t>
  </si>
  <si>
    <t>Vybourání ocelového žebříku pro výlez na střechu (horní díl)</t>
  </si>
  <si>
    <t>-705500071</t>
  </si>
  <si>
    <t>44</t>
  </si>
  <si>
    <t>9882002</t>
  </si>
  <si>
    <t>Vybourání zvonkového tabla</t>
  </si>
  <si>
    <t>-1558544683</t>
  </si>
  <si>
    <t>45</t>
  </si>
  <si>
    <t>9882003</t>
  </si>
  <si>
    <t>Vybourání zvýšeného stupínku</t>
  </si>
  <si>
    <t>760224066</t>
  </si>
  <si>
    <t>46</t>
  </si>
  <si>
    <t>9882004</t>
  </si>
  <si>
    <t>Vybourání částečného podhledu/police</t>
  </si>
  <si>
    <t>-2025441503</t>
  </si>
  <si>
    <t>47</t>
  </si>
  <si>
    <t>9882005</t>
  </si>
  <si>
    <t>Vybourání lehké provizorní příčky</t>
  </si>
  <si>
    <t>-156711597</t>
  </si>
  <si>
    <t>"1NP"+3,3*2,0</t>
  </si>
  <si>
    <t>48</t>
  </si>
  <si>
    <t>9882006</t>
  </si>
  <si>
    <t>Vyříznutí pruhu povlakové krytiny u pilíře</t>
  </si>
  <si>
    <t>1594958380</t>
  </si>
  <si>
    <t>+3,7</t>
  </si>
  <si>
    <t>+1,0</t>
  </si>
  <si>
    <t>49</t>
  </si>
  <si>
    <t>9883001</t>
  </si>
  <si>
    <t>Vybourání dveří 1kř vč zárubně</t>
  </si>
  <si>
    <t>-124310739</t>
  </si>
  <si>
    <t>50</t>
  </si>
  <si>
    <t>9883002</t>
  </si>
  <si>
    <t>Vybourání vnitř parapetu okna - dl cca 2600 mm</t>
  </si>
  <si>
    <t>-1966751116</t>
  </si>
  <si>
    <t>51</t>
  </si>
  <si>
    <t>9891001</t>
  </si>
  <si>
    <t>Demontáž a uložení ocelové stříšky</t>
  </si>
  <si>
    <t>-589513078</t>
  </si>
  <si>
    <t>52</t>
  </si>
  <si>
    <t>9891002</t>
  </si>
  <si>
    <t>Demontáž a uložení vjezdové brány a branky</t>
  </si>
  <si>
    <t>-1640508836</t>
  </si>
  <si>
    <t>53</t>
  </si>
  <si>
    <t>98910021</t>
  </si>
  <si>
    <t xml:space="preserve">Demontáž a uložení vjezdové brány </t>
  </si>
  <si>
    <t>-772214482</t>
  </si>
  <si>
    <t>54</t>
  </si>
  <si>
    <t>9891003</t>
  </si>
  <si>
    <t>Demontáž a uložení 1 pole oplocení</t>
  </si>
  <si>
    <t>1899890754</t>
  </si>
  <si>
    <t>55</t>
  </si>
  <si>
    <t>9891004</t>
  </si>
  <si>
    <t>Demontáž a uložení vjezdových vrat vč sloupku</t>
  </si>
  <si>
    <t>-2103291414</t>
  </si>
  <si>
    <t>56</t>
  </si>
  <si>
    <t>9892001</t>
  </si>
  <si>
    <t>Demontáž a uložení venk reflektoru</t>
  </si>
  <si>
    <t>1682539388</t>
  </si>
  <si>
    <t>57</t>
  </si>
  <si>
    <t>9892002</t>
  </si>
  <si>
    <t>Demontáž a uložení inzertní plochy na fasádě</t>
  </si>
  <si>
    <t>1643080805</t>
  </si>
  <si>
    <t>58</t>
  </si>
  <si>
    <t>9892003</t>
  </si>
  <si>
    <t xml:space="preserve">Demontáž a uložení zámečnického pultu pro pojezd jídelních táců </t>
  </si>
  <si>
    <t>-2048418120</t>
  </si>
  <si>
    <t>59</t>
  </si>
  <si>
    <t>9892004</t>
  </si>
  <si>
    <t>Demontáž a uložení umyvadel vč baterie</t>
  </si>
  <si>
    <t>-209474254</t>
  </si>
  <si>
    <t>997</t>
  </si>
  <si>
    <t>Přesun sutě</t>
  </si>
  <si>
    <t>60</t>
  </si>
  <si>
    <t>997013113</t>
  </si>
  <si>
    <t>Vnitrostaveništní doprava suti a vybouraných hmot pro budovy v přes 9 do 12 m s použitím mechanizace</t>
  </si>
  <si>
    <t>t</t>
  </si>
  <si>
    <t>-726344734</t>
  </si>
  <si>
    <t>61</t>
  </si>
  <si>
    <t>997013501</t>
  </si>
  <si>
    <t>Odvoz suti a vybouraných hmot na skládku nebo meziskládku do 1 km se složením</t>
  </si>
  <si>
    <t>-141447611</t>
  </si>
  <si>
    <t>62</t>
  </si>
  <si>
    <t>997013509</t>
  </si>
  <si>
    <t>Příplatek k odvozu suti a vybouraných hmot na skládku ZKD 1 km přes 1 km</t>
  </si>
  <si>
    <t>1421543111</t>
  </si>
  <si>
    <t>Poznámka k položce:_x000D_
+30 km - indexováno v jednotkové ceně</t>
  </si>
  <si>
    <t>63</t>
  </si>
  <si>
    <t>997013631</t>
  </si>
  <si>
    <t>Poplatek za uložení na skládce (skládkovné) stavebního odpadu směsného kód odpadu 17 09 04</t>
  </si>
  <si>
    <t>102048491</t>
  </si>
  <si>
    <t>+344,825-6,345</t>
  </si>
  <si>
    <t>64</t>
  </si>
  <si>
    <t>997013645</t>
  </si>
  <si>
    <t>Poplatek za uložení na skládce (skládkovné) odpadu asfaltového bez dehtu kód odpadu 17 03 02</t>
  </si>
  <si>
    <t>-700070792</t>
  </si>
  <si>
    <t>+5,732+0,613</t>
  </si>
  <si>
    <t>PSV</t>
  </si>
  <si>
    <t>Práce a dodávky PSV</t>
  </si>
  <si>
    <t>711</t>
  </si>
  <si>
    <t>Izolace proti vodě, vlhkosti a plynům</t>
  </si>
  <si>
    <t>65</t>
  </si>
  <si>
    <t>711131821</t>
  </si>
  <si>
    <t>Odstranění izolace proti zemní vlhkosti svislé</t>
  </si>
  <si>
    <t>58063359</t>
  </si>
  <si>
    <t>712</t>
  </si>
  <si>
    <t>Povlakové krytiny</t>
  </si>
  <si>
    <t>66</t>
  </si>
  <si>
    <t>712340832</t>
  </si>
  <si>
    <t>Odstranění povlakové krytiny střech do 10° z pásů NAIP přitavených v plné ploše dvouvrstvé</t>
  </si>
  <si>
    <t>512</t>
  </si>
  <si>
    <t>-857935703</t>
  </si>
  <si>
    <t>+14,0*14,8+5,0*3,5+19,2*13,8+2,0*6,3+1,9*9,9</t>
  </si>
  <si>
    <t>763</t>
  </si>
  <si>
    <t>Konstrukce montované</t>
  </si>
  <si>
    <t>67</t>
  </si>
  <si>
    <t>763131821</t>
  </si>
  <si>
    <t>Demontáž SDK podhledu s dvouvrstvou nosnou kcí z ocelových profilů opláštění jednoduché</t>
  </si>
  <si>
    <t>153534843</t>
  </si>
  <si>
    <t>+5,9*2,4+0,7*(2*2,4+3,7)</t>
  </si>
  <si>
    <t>68</t>
  </si>
  <si>
    <t>7631321</t>
  </si>
  <si>
    <t>Demontáž SDK kapotáže kanalizace</t>
  </si>
  <si>
    <t>-1902982433</t>
  </si>
  <si>
    <t>776</t>
  </si>
  <si>
    <t>Podlahy povlakové</t>
  </si>
  <si>
    <t>69</t>
  </si>
  <si>
    <t>776201811</t>
  </si>
  <si>
    <t>Demontáž lepených povlakových podlah bez podložky ručně, vč soklíku</t>
  </si>
  <si>
    <t>-1150582864</t>
  </si>
  <si>
    <t>"1NP"+5,8*11,8+6,3*5,3</t>
  </si>
  <si>
    <t>"2NP"+6,4*9,6+0,93*3,4+0,5*2,6*3+1,4*2,4</t>
  </si>
  <si>
    <t>784</t>
  </si>
  <si>
    <t>Malby</t>
  </si>
  <si>
    <t>70</t>
  </si>
  <si>
    <t>784121001</t>
  </si>
  <si>
    <t>Oškrabání malby v mísnostech v do 3,80 m</t>
  </si>
  <si>
    <t>-1798360062</t>
  </si>
  <si>
    <t>"1.NP</t>
  </si>
  <si>
    <t>"místnosti s obnovou malby</t>
  </si>
  <si>
    <t>"místnost: 1.01; 107,77"107.77</t>
  </si>
  <si>
    <t>"místnost: 1.02; 29,37"29.37</t>
  </si>
  <si>
    <t>"místnost: 1.03; 51,35"51.35</t>
  </si>
  <si>
    <t>"místnost: Chodba; 92,97"92.97</t>
  </si>
  <si>
    <t>"místnost: 41 Hospodářka; 41,86"41.86</t>
  </si>
  <si>
    <t>"místnost: 34 Údržbář; 51,73"51.73</t>
  </si>
  <si>
    <t>"místnost: Úklid; 6,97"6.97</t>
  </si>
  <si>
    <t>"místnost: WC učitelé; 21,92"21.92</t>
  </si>
  <si>
    <t>"místnost: WC družina; 23,06"23.06</t>
  </si>
  <si>
    <t>71</t>
  </si>
  <si>
    <t>784121011</t>
  </si>
  <si>
    <t>Rozmývání podkladu po oškrabání malby v místnostech v do 3,80 m</t>
  </si>
  <si>
    <t>-1334499865</t>
  </si>
  <si>
    <t>P01_pvc</t>
  </si>
  <si>
    <t>15,36</t>
  </si>
  <si>
    <t>P03_pvc</t>
  </si>
  <si>
    <t>530,54</t>
  </si>
  <si>
    <t>P02_pvc</t>
  </si>
  <si>
    <t>49,4</t>
  </si>
  <si>
    <t>03 - STAVEBNÍ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</si>
  <si>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</si>
  <si>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</si>
  <si>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</si>
  <si>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</si>
  <si>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998 - Přesun hmot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</si>
  <si>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</si>
  <si>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</si>
  <si>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</si>
  <si>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</si>
  <si>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</si>
  <si>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</si>
  <si>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</si>
  <si>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</si>
  <si>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</si>
  <si>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</si>
  <si>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790 - Ostatní výrobky</t>
  </si>
  <si>
    <t xml:space="preserve">    792 - Záchytný systém</t>
  </si>
  <si>
    <t>Zakládání</t>
  </si>
  <si>
    <t>273321511</t>
  </si>
  <si>
    <t>Základové desky ze ŽB bez zvýšených nároků na prostředí tř. C 25/30</t>
  </si>
  <si>
    <t>-845224491</t>
  </si>
  <si>
    <t>"vstup - osa 1-2/A"+0,30*1,5*1,0</t>
  </si>
  <si>
    <t>273351121</t>
  </si>
  <si>
    <t>Zřízení bednění základových desek</t>
  </si>
  <si>
    <t>271617374</t>
  </si>
  <si>
    <t>"vstup - osa 1-2/A"+0,30*(1,5+1,0)</t>
  </si>
  <si>
    <t>273351122</t>
  </si>
  <si>
    <t>Odstranění bednění základových desek</t>
  </si>
  <si>
    <t>770134024</t>
  </si>
  <si>
    <t>273362021</t>
  </si>
  <si>
    <t>Výztuž základových desek svařovanými sítěmi Kari</t>
  </si>
  <si>
    <t>526984648</t>
  </si>
  <si>
    <t>"vstup - osa 1-2/A"+0,003*1,5*1,0*1,1</t>
  </si>
  <si>
    <t>274313811</t>
  </si>
  <si>
    <t>Základové pásy z betonu tř. C 25/30</t>
  </si>
  <si>
    <t>-2011417830</t>
  </si>
  <si>
    <t>"exter schody - osa 9"</t>
  </si>
  <si>
    <t>+0,3*1,0*1,2*2</t>
  </si>
  <si>
    <t>275313811</t>
  </si>
  <si>
    <t>Základové patky z betonu tř. C 25/30</t>
  </si>
  <si>
    <t>-2057671710</t>
  </si>
  <si>
    <t>"pro sloupky"+0,4*0,4*0,9*4</t>
  </si>
  <si>
    <t>279113153</t>
  </si>
  <si>
    <t>Základová zeď tl přes 200 do 250 mm z tvárnic ztraceného bednění včetně výplně z betonu tř. C 25/30</t>
  </si>
  <si>
    <t>85167380</t>
  </si>
  <si>
    <t>"exter schody - osa 1"</t>
  </si>
  <si>
    <t>+1,5*2,4</t>
  </si>
  <si>
    <t>+(1,0*4,5+1,2*0,5+2,1*0,9+1,5*0,6)</t>
  </si>
  <si>
    <t>Svislé a kompletní konstrukce</t>
  </si>
  <si>
    <t>311234241</t>
  </si>
  <si>
    <t>Zdivo jednovrstvé z cihel děrovaných přes P10 do P15 na maltu M10 tl 240 mm</t>
  </si>
  <si>
    <t>1311298317</t>
  </si>
  <si>
    <t>+0,25*1,8*28</t>
  </si>
  <si>
    <t>+0,95*2,4*2</t>
  </si>
  <si>
    <t>31123428</t>
  </si>
  <si>
    <t>Zdivo jednovrstvé z cihel děrovaných P15 na maltu MC 10 tl 380 mm</t>
  </si>
  <si>
    <t>-1055545505</t>
  </si>
  <si>
    <t>+3,25*(0,85+1,1+1,2+1,24+0,7+1,6*2+1,1*2+1,33+0,35+1,1+0,33)</t>
  </si>
  <si>
    <t>+3,25*(0,6+1,2+0,5+1,2*10+0,6+2,0+1,7+0,45+1,2*2+0,9+1,7+1,6+1,1+1,2+0,7)</t>
  </si>
  <si>
    <t>311321411</t>
  </si>
  <si>
    <t>Nosná zeď ze ŽB tř. C 25/30 bez výztuže</t>
  </si>
  <si>
    <t>508511992</t>
  </si>
  <si>
    <t>"St 2.1"</t>
  </si>
  <si>
    <t>+0,32*(3,7*18,3-2,94*16,8)</t>
  </si>
  <si>
    <t>+0,25*2,94*1,29*2</t>
  </si>
  <si>
    <t>"St 2.2"</t>
  </si>
  <si>
    <t>+0,32*(3,7*6,9-2,94*6,3)</t>
  </si>
  <si>
    <t>+0,25*2,94*0,8</t>
  </si>
  <si>
    <t>"St 2.3"</t>
  </si>
  <si>
    <t>+0,32*(3,7*5,8-2,94*5,2)</t>
  </si>
  <si>
    <t>+0,25*2,94*0,5</t>
  </si>
  <si>
    <t>"St 2.4"</t>
  </si>
  <si>
    <t>+0,32*(3,7*2,3-2,94*1,85)</t>
  </si>
  <si>
    <t>311351121</t>
  </si>
  <si>
    <t>Zřízení oboustranného bednění nosných nadzákladových zdí</t>
  </si>
  <si>
    <t>-1879992435</t>
  </si>
  <si>
    <t>+2*(3,7*18,3-2,94*16,8)</t>
  </si>
  <si>
    <t>+2*2,94*1,29*2</t>
  </si>
  <si>
    <t>+0,32*2,94*2+0,25*(2,94*4+2*4,7+4,8)</t>
  </si>
  <si>
    <t>+2*(3,7*6,9-2,94*6,3)</t>
  </si>
  <si>
    <t>+2*2,94*0,8</t>
  </si>
  <si>
    <t>+0,32*2,94+0,25*(2,94*2+4,7)</t>
  </si>
  <si>
    <t>+2*(3,7*5,8-2,94*5,2)</t>
  </si>
  <si>
    <t>+2*2,94*0,5</t>
  </si>
  <si>
    <t>+0,32*2,94+0,25*(2,94*2+5,5)</t>
  </si>
  <si>
    <t>+2*(3,7*2,3-2,94*1,85)</t>
  </si>
  <si>
    <t>+0,32*(2,94+1,85)</t>
  </si>
  <si>
    <t>311351122</t>
  </si>
  <si>
    <t>Odstranění oboustranného bednění nosných nadzákladových zdí</t>
  </si>
  <si>
    <t>336509459</t>
  </si>
  <si>
    <t>311361821</t>
  </si>
  <si>
    <t>Výztuž nosných zdí betonářskou ocelí 10 505</t>
  </si>
  <si>
    <t>750337748</t>
  </si>
  <si>
    <t>314231116</t>
  </si>
  <si>
    <t>Zdivo komínů a ventilací z cihel dl 290 mm pevnosti P7 až P 15 na MC 5 nebo MC 10</t>
  </si>
  <si>
    <t>-164025240</t>
  </si>
  <si>
    <t>"2NP"+0,45*0,45*4,5</t>
  </si>
  <si>
    <t>"střecha"+0,45*0,45*1,0</t>
  </si>
  <si>
    <t>319201</t>
  </si>
  <si>
    <t>Dodatečná izolace zdiva nízkotlakou injektáží - D+M vč všech systémových detailů</t>
  </si>
  <si>
    <t>1095558701</t>
  </si>
  <si>
    <t>"osa 1-2"+(13,5+2*1,7+2*0,6)</t>
  </si>
  <si>
    <t>"osa C"+(24,3)</t>
  </si>
  <si>
    <t>"osa 9"+(18,0)</t>
  </si>
  <si>
    <t>"osa 14"+(14,9+0,5)</t>
  </si>
  <si>
    <t>342244121</t>
  </si>
  <si>
    <t>Příčka z cihel děrovaných do P10 na maltu M5 tloušťky 140 mm</t>
  </si>
  <si>
    <t>-1181393958</t>
  </si>
  <si>
    <t>"přizdívka 201"+3,6*6,4</t>
  </si>
  <si>
    <t>Vodorovné konstrukce</t>
  </si>
  <si>
    <t>41112001</t>
  </si>
  <si>
    <t>Montáž stropních panelů v 160 mm</t>
  </si>
  <si>
    <t>-1748123832</t>
  </si>
  <si>
    <t>+4,6*3,5</t>
  </si>
  <si>
    <t>M</t>
  </si>
  <si>
    <t>593414</t>
  </si>
  <si>
    <t>PREFABRIKOVANÉ PŘEDPJATÉ DUTINOVÉ PANELY TL.160mm</t>
  </si>
  <si>
    <t>491060138</t>
  </si>
  <si>
    <t>41112002</t>
  </si>
  <si>
    <t>Montáž stropních panelů v 400 mm</t>
  </si>
  <si>
    <t>1377718826</t>
  </si>
  <si>
    <t>+13,3*(1,2*5+0,99*2+0,95+0,67+0,74)</t>
  </si>
  <si>
    <t>+6,5*(0,4+0,99)+4,9*(0,93+0,99)</t>
  </si>
  <si>
    <t>+9,1*(1,2)</t>
  </si>
  <si>
    <t>+13,1*(1,2*12+0,99*3+0,92*2+0,63*2+0,66)</t>
  </si>
  <si>
    <t>+3,6*(0,74*2)+8,5*(0,99)</t>
  </si>
  <si>
    <t>+6,3*(1,2)</t>
  </si>
  <si>
    <t>593415</t>
  </si>
  <si>
    <t>PREFABRIKOVANÉ PŘEDPJATÉ DUTINOVÉ PANELY TL.400mm</t>
  </si>
  <si>
    <t>1957321445</t>
  </si>
  <si>
    <t>41112003</t>
  </si>
  <si>
    <t>Zálivka spar panelů C25/30 + zálivková výztuž R10</t>
  </si>
  <si>
    <t>-885019022</t>
  </si>
  <si>
    <t>+13,3*15+6,5+4,8</t>
  </si>
  <si>
    <t>+3,5*6</t>
  </si>
  <si>
    <t>+6,3+13,1*33+3,5+8,5+9,1</t>
  </si>
  <si>
    <t>4113217</t>
  </si>
  <si>
    <t>Stropy deskové z lehčeného betonu LC 20/22</t>
  </si>
  <si>
    <t>1167653754</t>
  </si>
  <si>
    <t>"spodní"</t>
  </si>
  <si>
    <t>+0,10*13,3*(0,63+0,60+0,65)</t>
  </si>
  <si>
    <t>+0,10*6,5*(0,53)</t>
  </si>
  <si>
    <t>+0,10*1,9*(0,93+1,12)</t>
  </si>
  <si>
    <t>+0,10*0,13*(6,5+4,9)</t>
  </si>
  <si>
    <t>+0,10*13,1*(0,6*2+0,81+0,65*2+0,69+0,55+0,56+0,46+0,6)</t>
  </si>
  <si>
    <t>+0,10*8,5*(0,56)</t>
  </si>
  <si>
    <t>"prostupy"-0,10*(0,24*26+0,18+0,10*6+0,46*0,89+0,39*0,8)</t>
  </si>
  <si>
    <t>"horní"</t>
  </si>
  <si>
    <t>411351011</t>
  </si>
  <si>
    <t>Zřízení bednění stropů deskových tl přes 5 do 25 cm bez podpěrné kce</t>
  </si>
  <si>
    <t>1535434285</t>
  </si>
  <si>
    <t>+13,3*(0,63+0,60+0,65)</t>
  </si>
  <si>
    <t>+6,5*(0,53)</t>
  </si>
  <si>
    <t>+1,9*(0,93+1,12)</t>
  </si>
  <si>
    <t>+0,13*(6,5+4,9)</t>
  </si>
  <si>
    <t>+13,1*(0,6*2+0,81+0,65*2+0,69+0,55+0,56+0,46+0,6)</t>
  </si>
  <si>
    <t>+8,5*(0,56)</t>
  </si>
  <si>
    <t>"prostupy"-(0,24*26+0,18+0,10*6+0,46*0,89+0,39*0,8)</t>
  </si>
  <si>
    <t>411351012</t>
  </si>
  <si>
    <t>Odstranění bednění stropů deskových tl přes 5 do 25 cm bez podpěrné kce</t>
  </si>
  <si>
    <t>-495686831</t>
  </si>
  <si>
    <t>411354211</t>
  </si>
  <si>
    <t>Bednění stropů ztracené z truhlíků nebo bedniček</t>
  </si>
  <si>
    <t>912588442</t>
  </si>
  <si>
    <t>41135422</t>
  </si>
  <si>
    <t>Bednění prostupů - kruh</t>
  </si>
  <si>
    <t>-1080477671</t>
  </si>
  <si>
    <t>+2*33</t>
  </si>
  <si>
    <t>41135423</t>
  </si>
  <si>
    <t>Bednění prostupů - obdélník</t>
  </si>
  <si>
    <t>-1717348150</t>
  </si>
  <si>
    <t>+2*2</t>
  </si>
  <si>
    <t>411354311</t>
  </si>
  <si>
    <t>Zřízení podpěrné konstrukce stropů výšky do 4 m tl přes 5 do 15 cm</t>
  </si>
  <si>
    <t>-108307456</t>
  </si>
  <si>
    <t>411354312</t>
  </si>
  <si>
    <t>Odstranění podpěrné konstrukce stropů výšky do 4 m tl přes 5 do 15 cm</t>
  </si>
  <si>
    <t>-1276476312</t>
  </si>
  <si>
    <t>411362021</t>
  </si>
  <si>
    <t>Výztuž stropů svařovanými sítěmi Kari</t>
  </si>
  <si>
    <t>-1827247235</t>
  </si>
  <si>
    <t>+0,0077*111,672*2*1,1</t>
  </si>
  <si>
    <t>4131001</t>
  </si>
  <si>
    <t>Betonový blok C16/20 - v 230 mm</t>
  </si>
  <si>
    <t>1172761388</t>
  </si>
  <si>
    <t>41310011</t>
  </si>
  <si>
    <t>Betonový blok C16/20 - v 050 mm</t>
  </si>
  <si>
    <t>980527211</t>
  </si>
  <si>
    <t>4131002</t>
  </si>
  <si>
    <t>Podbetonávka stropních nosníků</t>
  </si>
  <si>
    <t>106322938</t>
  </si>
  <si>
    <t>"1NP"+2*16+2*17+2*33+2*40</t>
  </si>
  <si>
    <t>417321515</t>
  </si>
  <si>
    <t>Ztužující pásy a věnce ze ŽB tř. C 25/30</t>
  </si>
  <si>
    <t>-119244269</t>
  </si>
  <si>
    <t>"V1"+0,32*0,45*40,0</t>
  </si>
  <si>
    <t>"V2"+0,32*0,45*31,0</t>
  </si>
  <si>
    <t>"V3"+0,32*0,45*24,0</t>
  </si>
  <si>
    <t>"V4"+0,32*0,45*2,0</t>
  </si>
  <si>
    <t>"V5"+0,29*0,45*15,0</t>
  </si>
  <si>
    <t>"V6"+0,40*0,45*15,0</t>
  </si>
  <si>
    <t>"parapet"+0,32*0,78*30,0</t>
  </si>
  <si>
    <t>"V1"+0,32*0,48*(88,0)+0,20*1,09*(88,0)</t>
  </si>
  <si>
    <t>"V2"+0,32*0,88*(37,0)+0,20*0,69*(37,0)</t>
  </si>
  <si>
    <t>417351115</t>
  </si>
  <si>
    <t>Zřízení bednění ztužujících věnců</t>
  </si>
  <si>
    <t>1313789270</t>
  </si>
  <si>
    <t>"V1"+2*0,45*40,0</t>
  </si>
  <si>
    <t>"V2"+2*0,45*31,0</t>
  </si>
  <si>
    <t>"V3"+2*0,45*24,0</t>
  </si>
  <si>
    <t>"V4"+2*0,45*2,0</t>
  </si>
  <si>
    <t>"V5"+2*0,45*15,0</t>
  </si>
  <si>
    <t>"V6"+2*0,45*15,0</t>
  </si>
  <si>
    <t>"parapet"+2*0,78*30,0</t>
  </si>
  <si>
    <t>"V1"+2*1,57*(88,0)</t>
  </si>
  <si>
    <t>"V2"+2*1,57*(37,0)</t>
  </si>
  <si>
    <t>417351116</t>
  </si>
  <si>
    <t>Odstranění bednění ztužujících věnců</t>
  </si>
  <si>
    <t>-999478366</t>
  </si>
  <si>
    <t>413351121</t>
  </si>
  <si>
    <t>Zřízení bednění nosníků a průvlaků bez podpěrné kce výšky přes 100 cm</t>
  </si>
  <si>
    <t>-113049449</t>
  </si>
  <si>
    <t>"spodní hrana"</t>
  </si>
  <si>
    <t>"2NP"+0,32*(1,79*28+5,5+4,6+4,8+2*4,7)</t>
  </si>
  <si>
    <t>413351122</t>
  </si>
  <si>
    <t>Odstranění bednění nosníků a průvlaků bez podpěrné kce výšky přes 100 cm</t>
  </si>
  <si>
    <t>1873627280</t>
  </si>
  <si>
    <t>413352115</t>
  </si>
  <si>
    <t>Zřízení podpěrné konstrukce nosníků výšky podepření do 4 m pro nosník výšky přes 100 cm</t>
  </si>
  <si>
    <t>1892084433</t>
  </si>
  <si>
    <t>413352116</t>
  </si>
  <si>
    <t>Odstranění podpěrné konstrukce nosníků výšky podepření do 4 m pro nosník výšky přes 100 cm</t>
  </si>
  <si>
    <t>-744927736</t>
  </si>
  <si>
    <t>417361821</t>
  </si>
  <si>
    <t>Výztuž ztužujících pásů a věnců betonářskou ocelí 10 505</t>
  </si>
  <si>
    <t>1028647962</t>
  </si>
  <si>
    <t>"1NP"+2,015</t>
  </si>
  <si>
    <t>"2NP - vč zálivkové výztuže"+9,749</t>
  </si>
  <si>
    <t>430321414</t>
  </si>
  <si>
    <t>Schodišťová konstrukce a rampa ze ŽB tř. C 25/30</t>
  </si>
  <si>
    <t>2086185955</t>
  </si>
  <si>
    <t>"deska"+0,18*1,2*(1,5+2,1+2,0)</t>
  </si>
  <si>
    <t>"stupně"+0,15*0,30/2*1,2*11</t>
  </si>
  <si>
    <t>"deska"+0,18*1,37*1,5</t>
  </si>
  <si>
    <t>"stupně"+0,17*0,30/2*1,37*5</t>
  </si>
  <si>
    <t>"exter schody - osa 1/E"</t>
  </si>
  <si>
    <t>"deska"+0,18*1,76*1,3</t>
  </si>
  <si>
    <t>"stupně"+0,16*0,26/2*1,76*4</t>
  </si>
  <si>
    <t>430362021</t>
  </si>
  <si>
    <t>Výztuž schodišťové konstrukce a rampy svařovanými sítěmi Kari</t>
  </si>
  <si>
    <t>-1029414125</t>
  </si>
  <si>
    <t>"deska"+0,0045*1,2*(1,5+2,1+2,0)*1,1</t>
  </si>
  <si>
    <t>"deska"+0,0045*1,37*1,5*1,1</t>
  </si>
  <si>
    <t>"deska"+0,003*1,76*1,3*1,1</t>
  </si>
  <si>
    <t>431351121</t>
  </si>
  <si>
    <t>Zřízení bednění podest schodišť a ramp přímočarých v do 4 m</t>
  </si>
  <si>
    <t>949143509</t>
  </si>
  <si>
    <t>"deska"+1,2*(1,5+2,1+2,0)*1,1</t>
  </si>
  <si>
    <t>431351122</t>
  </si>
  <si>
    <t>Odstranění bednění podest schodišť a ramp přímočarých v do 4 m</t>
  </si>
  <si>
    <t>2041000478</t>
  </si>
  <si>
    <t>434351141</t>
  </si>
  <si>
    <t>Zřízení bednění stupňů přímočarých schodišť</t>
  </si>
  <si>
    <t>1851089461</t>
  </si>
  <si>
    <t>"stupně"+0,5*1,2*11</t>
  </si>
  <si>
    <t>"stupně"+0,5*1,37*5</t>
  </si>
  <si>
    <t>"stupně"+0,5*1,76*4</t>
  </si>
  <si>
    <t>434351142</t>
  </si>
  <si>
    <t>Odstranění bednění stupňů přímočarých schodišť</t>
  </si>
  <si>
    <t>-1752212277</t>
  </si>
  <si>
    <t>Úpravy povrchů, podlahy a osazování výplní</t>
  </si>
  <si>
    <t>611325421</t>
  </si>
  <si>
    <t>Oprava vnitřní vápenocementové štukové omítky stropů v rozsahu plochy do 10 %</t>
  </si>
  <si>
    <t>-1378865473</t>
  </si>
  <si>
    <t>"1NP - chodba"+2,5*8,8+3,4*1,7</t>
  </si>
  <si>
    <t>612321111</t>
  </si>
  <si>
    <t>Vápenocementová omítka hrubá jednovrstvá zatřená vnitřních stěn nanášená ručně</t>
  </si>
  <si>
    <t>-1987862862</t>
  </si>
  <si>
    <t>"2.05"+2,02*1,2</t>
  </si>
  <si>
    <t>"2.11"+0,21*1,8+1,81*0,3*2+2,02*0,2</t>
  </si>
  <si>
    <t>"2.13"+0,21*1,8+1,81*0,3*2+2,02*(0,45+1,0)</t>
  </si>
  <si>
    <t>612321141</t>
  </si>
  <si>
    <t>Vápenocementová omítka štuková dvouvrstvá vnitřních stěn nanášená ručně</t>
  </si>
  <si>
    <t>-1376909325</t>
  </si>
  <si>
    <t>"201"+3,3*(8,5+1,5+0,7+0,7+12,6)</t>
  </si>
  <si>
    <t>-5,5*2,94-4,6*2,94</t>
  </si>
  <si>
    <t>+0,25*(5,5+4,6+4*2,94)</t>
  </si>
  <si>
    <t>"202"+3,3*(12,9+2*5,5)</t>
  </si>
  <si>
    <t>-1,8*2,94*8</t>
  </si>
  <si>
    <t>+0,3*(8*1,8+16*2,94)</t>
  </si>
  <si>
    <t>"204"+3,3*(8,3+8,7)</t>
  </si>
  <si>
    <t>-1,8*2,94*3</t>
  </si>
  <si>
    <t>+0,3*(3*1,8+6*2,94)</t>
  </si>
  <si>
    <t>"205"+3,3*(2*6,9+2*7,3-5,9-2,6-2,5)-1,2*2,02</t>
  </si>
  <si>
    <t>-2,35*2,0*2</t>
  </si>
  <si>
    <t>+0,5*(2*2,35+4*2,0)+0,25*(4*0,84)</t>
  </si>
  <si>
    <t>"206"+3,3*(6,4+1,3+10,4)</t>
  </si>
  <si>
    <t>-1,8*2,94*4</t>
  </si>
  <si>
    <t>+0,3*(4*1,8+8*2,94)</t>
  </si>
  <si>
    <t>"207"+3,3*(5,6)</t>
  </si>
  <si>
    <t>-1,8*2,94*2</t>
  </si>
  <si>
    <t>+0,3*(2*1,8+4*2,94)</t>
  </si>
  <si>
    <t>"208"+3,3*(5,8)</t>
  </si>
  <si>
    <t>"211"+1,3*(2,0)</t>
  </si>
  <si>
    <t>"213"+1,3*(3,3)</t>
  </si>
  <si>
    <t>"217"+3,3*(7,1+7,7+12,7)</t>
  </si>
  <si>
    <t>-1,8*2,94*7</t>
  </si>
  <si>
    <t>+0,3*(7*1,8+14*2,94)</t>
  </si>
  <si>
    <t>"218"+3,3*(18,6)</t>
  </si>
  <si>
    <t>-4,7*2,94*2-4,8*2,94</t>
  </si>
  <si>
    <t>+0,25*(2*4,7+4,8+6*2,94)</t>
  </si>
  <si>
    <t>612325422</t>
  </si>
  <si>
    <t>Oprava vnitřní vápenocementové štukové omítky stěn v rozsahu plochy přes 10 do 30 %</t>
  </si>
  <si>
    <t>-945959068</t>
  </si>
  <si>
    <t>"1NP - chodba"</t>
  </si>
  <si>
    <t>+3,6*(2*8,8+2*2,5+2*1,4)-1,0*2,0*4-0,8*2,0*3-1,6*2,4</t>
  </si>
  <si>
    <t>+3,6*(2*1,4+1,8)+3,9*(2*0,9)+4,2*(2*1,0+1,8)-1,6*2,4*2</t>
  </si>
  <si>
    <t>613142001</t>
  </si>
  <si>
    <t>Potažení vnitřních pilířů nebo sloupů sklovláknitým pletivem vtlačeným do tenkovrstvé hmoty</t>
  </si>
  <si>
    <t>282294119</t>
  </si>
  <si>
    <t>613321141</t>
  </si>
  <si>
    <t>Vápenocementová omítka štuková dvouvrstvá vnitřních pilířů nebo sloupů nanášená ručně</t>
  </si>
  <si>
    <t>-1907321961</t>
  </si>
  <si>
    <t>"pilíře"+3,15*(2*0,64+2*0,49+0,5)</t>
  </si>
  <si>
    <t>"101"+3,6*(4*0,3+2*0,5)</t>
  </si>
  <si>
    <t>"komín 2NP"+4*0,45*3,3</t>
  </si>
  <si>
    <t>619995001</t>
  </si>
  <si>
    <t>Začištění omítek kolem oken, dveří</t>
  </si>
  <si>
    <t>281265937</t>
  </si>
  <si>
    <t>"1PP"+2,8+2*3,0</t>
  </si>
  <si>
    <t>6199951</t>
  </si>
  <si>
    <t>Začištění fasádního systému kolem oken, dveří</t>
  </si>
  <si>
    <t>-235756257</t>
  </si>
  <si>
    <t>622331101</t>
  </si>
  <si>
    <t>Cementová omítka hrubá jednovrstvá nezatřená vnějších stěn nanášená ručně</t>
  </si>
  <si>
    <t>1145131799</t>
  </si>
  <si>
    <t>"pod izolaci"</t>
  </si>
  <si>
    <t>"osa 1-2"+1,2*(13,5+2*1,7+2*0,6)</t>
  </si>
  <si>
    <t>"osa C"+2,7*(24,3)</t>
  </si>
  <si>
    <t>"osa 9"+2,7*(18,0)</t>
  </si>
  <si>
    <t>"osa 14"+1,0*(14,9+0,5)</t>
  </si>
  <si>
    <t>623331141</t>
  </si>
  <si>
    <t>Cementová omítka štuková dvouvrstvá vnějších pilířů nebo sloupů nanášená ručně - komín</t>
  </si>
  <si>
    <t>-616389800</t>
  </si>
  <si>
    <t>+4*0,45*0,6</t>
  </si>
  <si>
    <t>6233391</t>
  </si>
  <si>
    <t>Fasáda - oprava stáv omítek po demontáži a zpětné montáži prvků</t>
  </si>
  <si>
    <t>-1626481063</t>
  </si>
  <si>
    <t>6211101</t>
  </si>
  <si>
    <t xml:space="preserve">Kontaktní zateplovací systém - stěna –  izolant - XPS tl 80 mm - D+M vč všech systémových detailů (penetrace, kotvení, lepení, výztužná síťka, přestěrkování, systémové lišty, apod) </t>
  </si>
  <si>
    <t>-1567502707</t>
  </si>
  <si>
    <t>Poznámka k položce:_x000D_
- finální omítka vykázána zvlášť</t>
  </si>
  <si>
    <t>+0,3*(14,9+0,5)</t>
  </si>
  <si>
    <t>+1,5*0,8+1,3*3,7+1,0*2,2+0,8*2,5+0,5*5,5-1,8*0,8</t>
  </si>
  <si>
    <t>+0,3*24,2-1,0*0,3*2</t>
  </si>
  <si>
    <t>+0,7*(13,6+2*1,7+2*0,6)</t>
  </si>
  <si>
    <t>6211105</t>
  </si>
  <si>
    <t xml:space="preserve">Kontaktní zateplovací systém - stěna –  izolant - mineral tl 100 mm - D+M vč všech systémových detailů (penetrace, kotvení, lepení, výztužná síťka, přestěrkování, systémové lišty, apod) </t>
  </si>
  <si>
    <t>-145046191</t>
  </si>
  <si>
    <t>+3,5*(0,3+14,9+13,8+5,8+6,5+13,6+2*1,7+31,1+6,3)</t>
  </si>
  <si>
    <t>+4,0*6,4</t>
  </si>
  <si>
    <t>"římsa +6,600"+0,7*(14,9+13,8+5,8+6,5+13,6+2*1,7+31,1+6,3)</t>
  </si>
  <si>
    <t>"zesílení"+0,5*5,2*5</t>
  </si>
  <si>
    <t>"otvory"-(2,35*2,0*2+1,79*2,94*28)</t>
  </si>
  <si>
    <t>6211106</t>
  </si>
  <si>
    <t xml:space="preserve">Kontaktní zateplovací systém - stěna –  izolant - mineral tl 160 mm - D+M vč všech systémových detailů (penetrace, kotvení, lepení, výztužná síťka, přestěrkování, systémové lišty, apod) </t>
  </si>
  <si>
    <t>1403348622</t>
  </si>
  <si>
    <t>+0,5*(14,9+13,8+5,8+6,5+13,6+2*1,7+31,1+6,3)</t>
  </si>
  <si>
    <t>+1,5*(14,9+13,8+5,8+6,5+13,6+2*1,7+31,1+6,3)</t>
  </si>
  <si>
    <t>+5,4*(12,4+17,8)</t>
  </si>
  <si>
    <t>"zesílení římsa"+0,25*(14,9+13,8+5,8+6,5+13,6+2*1,7+31,1+6,3+12,4+17,8)</t>
  </si>
  <si>
    <t>-(16,7*2,94+11,3*2,94)</t>
  </si>
  <si>
    <t>622531032</t>
  </si>
  <si>
    <t>Tenkovrstvá silikonová zrnitá omítka zrnitost 3,0 mm vnějších stěn</t>
  </si>
  <si>
    <t>-1386500383</t>
  </si>
  <si>
    <t>+5,8*(0,3+14,9+14,0+18,3+24,3+2*1,7+13,7+31,0+6,3)</t>
  </si>
  <si>
    <t>"zesílení, římsy"</t>
  </si>
  <si>
    <t>+0,15*(14,9+13,8+5,8+6,5+13,6+2*1,7+31,1+6,3+12,4+17,8)</t>
  </si>
  <si>
    <t>+0,10*(14,9+13,8+5,8+6,5+13,6+2*1,7+31,1+6,3+12,4+17,8)</t>
  </si>
  <si>
    <t>+0,10*5,8*2*5</t>
  </si>
  <si>
    <t>"ostění"</t>
  </si>
  <si>
    <t>+0,10*(2*2,35+4*2,0+1,79*28+2,94*56)</t>
  </si>
  <si>
    <t>+0,16*(16,7+11,4+4*2,94)</t>
  </si>
  <si>
    <t>"otvory"</t>
  </si>
  <si>
    <t>-(2,35*2,0*2+1,79*2,94*28)</t>
  </si>
  <si>
    <t>62253104</t>
  </si>
  <si>
    <t>Tenkovrstvá minerální soklová omítka zrnitost 2,0 mm vnějších stěn</t>
  </si>
  <si>
    <t>2098372989</t>
  </si>
  <si>
    <t>629991011</t>
  </si>
  <si>
    <t>Zakrytí výplní otvorů a svislých ploch fólií přilepenou lepící páskou</t>
  </si>
  <si>
    <t>-162756591</t>
  </si>
  <si>
    <t>+2,35*2,0*2</t>
  </si>
  <si>
    <t>+1,79*2,94*28</t>
  </si>
  <si>
    <t>+16,7*3,0+11,4*3,0</t>
  </si>
  <si>
    <t>6313411</t>
  </si>
  <si>
    <t>Mazanina spádová  z betonu lehkého keramického</t>
  </si>
  <si>
    <t>929725596</t>
  </si>
  <si>
    <t>+0,18*P01_pvc</t>
  </si>
  <si>
    <t>6324501</t>
  </si>
  <si>
    <t>Samonivelační potěr tl přes 2 do 5 mm - vyrovnání podkladu</t>
  </si>
  <si>
    <t>-720178443</t>
  </si>
  <si>
    <t>"1NP"+66,4+18,9+17,4</t>
  </si>
  <si>
    <t>633811111</t>
  </si>
  <si>
    <t xml:space="preserve">Broušení nerovností betonových podlah do 2 mm </t>
  </si>
  <si>
    <t>-1978432620</t>
  </si>
  <si>
    <t>63511122</t>
  </si>
  <si>
    <t>Násyp pod podlahy z písku vysušeného</t>
  </si>
  <si>
    <t>1742890673</t>
  </si>
  <si>
    <t>+0,030*P03_pvc+0,030/2*P03_pvc</t>
  </si>
  <si>
    <t>9491001</t>
  </si>
  <si>
    <t>Lešení fasádní vč záchytného ohrazení - montáž, pronájem, demontáž</t>
  </si>
  <si>
    <t>-100616077</t>
  </si>
  <si>
    <t>+9,0*16,0</t>
  </si>
  <si>
    <t>+10,5*16,0</t>
  </si>
  <si>
    <t>+10,0*19,0</t>
  </si>
  <si>
    <t>+9,5*27,0</t>
  </si>
  <si>
    <t>+9,0*15,7</t>
  </si>
  <si>
    <t>+9,0*34,7</t>
  </si>
  <si>
    <t>+9,0*7,2</t>
  </si>
  <si>
    <t>+9,0*6,0</t>
  </si>
  <si>
    <t>949101111</t>
  </si>
  <si>
    <t>Lešení pomocné pro objekty pozemních staveb s lešeňovou podlahou v do 1,9 m zatížení do 150 kg/m2</t>
  </si>
  <si>
    <t>-345993943</t>
  </si>
  <si>
    <t>952901111</t>
  </si>
  <si>
    <t>Vyčištění budov bytové a občanské výstavby při výšce podlaží do 4 m</t>
  </si>
  <si>
    <t>760000087</t>
  </si>
  <si>
    <t>"1PP"+50,0</t>
  </si>
  <si>
    <t>"1NP"+13,0*5,5+6,0*6,5+2,5*9,0+3,5*2,0</t>
  </si>
  <si>
    <t>"2NP"+1,7*9,6+24,2*13,5+13,9*18,0+13,0*7,0+6,7*6,3</t>
  </si>
  <si>
    <t>"3-5NP"+3*10,0</t>
  </si>
  <si>
    <t>72</t>
  </si>
  <si>
    <t>Repase a zpětná montáž ocelové stříšky</t>
  </si>
  <si>
    <t>-1477613727</t>
  </si>
  <si>
    <t>73</t>
  </si>
  <si>
    <t>Repase a zpětná montáž vjezdové brány a branky vč nových sloupků</t>
  </si>
  <si>
    <t>-1917155624</t>
  </si>
  <si>
    <t>74</t>
  </si>
  <si>
    <t>Repase a zpětná montáž vjezdové brány vč nového sloupku</t>
  </si>
  <si>
    <t>305512410</t>
  </si>
  <si>
    <t>75</t>
  </si>
  <si>
    <t>Repase a zpětná montáž 1 pole oplocení</t>
  </si>
  <si>
    <t>-2046801758</t>
  </si>
  <si>
    <t>76</t>
  </si>
  <si>
    <t>Repase a zpětná montáž vjezdových vrat vč nového sloupku</t>
  </si>
  <si>
    <t>533367548</t>
  </si>
  <si>
    <t>77</t>
  </si>
  <si>
    <t>Zpětná montáž venk reflektoru</t>
  </si>
  <si>
    <t>765436904</t>
  </si>
  <si>
    <t>78</t>
  </si>
  <si>
    <t>Zpětná montáž inzertní plochy na fasádě</t>
  </si>
  <si>
    <t>-897358330</t>
  </si>
  <si>
    <t>79</t>
  </si>
  <si>
    <t xml:space="preserve">Zpětná montáž zámečnického pultu pro pojezd jídelních táců </t>
  </si>
  <si>
    <t>1986573333</t>
  </si>
  <si>
    <t>80</t>
  </si>
  <si>
    <t>9893001</t>
  </si>
  <si>
    <t>1NP - vstup/zádveří - výměna dveřního kování</t>
  </si>
  <si>
    <t>-774498853</t>
  </si>
  <si>
    <t>81</t>
  </si>
  <si>
    <t>9893002</t>
  </si>
  <si>
    <t>Stávající odkouření konvektomatu - úprava + přesun do nové polohy</t>
  </si>
  <si>
    <t>-503068735</t>
  </si>
  <si>
    <t>998</t>
  </si>
  <si>
    <t>Přesun hmot</t>
  </si>
  <si>
    <t>82</t>
  </si>
  <si>
    <t>998011002</t>
  </si>
  <si>
    <t>Přesun hmot pro budovy zděné v přes 6 do 12 m</t>
  </si>
  <si>
    <t>-1909449883</t>
  </si>
  <si>
    <t>83</t>
  </si>
  <si>
    <t>711112001</t>
  </si>
  <si>
    <t>Provedení izolace proti zemní vlhkosti svislé za studena nátěrem penetračním</t>
  </si>
  <si>
    <t>436093464</t>
  </si>
  <si>
    <t>84</t>
  </si>
  <si>
    <t>11163150</t>
  </si>
  <si>
    <t>lak penetrační asfaltový</t>
  </si>
  <si>
    <t>1903506344</t>
  </si>
  <si>
    <t>151,33*0,00034 'Přepočtené koeficientem množství</t>
  </si>
  <si>
    <t>85</t>
  </si>
  <si>
    <t>711142559</t>
  </si>
  <si>
    <t>Provedení izolace proti zemní vlhkosti pásy přitavením svislé NAIP</t>
  </si>
  <si>
    <t>-215200278</t>
  </si>
  <si>
    <t>+151,33*2</t>
  </si>
  <si>
    <t>86</t>
  </si>
  <si>
    <t>628551</t>
  </si>
  <si>
    <t xml:space="preserve">pás asfaltový natavitelný modifikovaný SBS </t>
  </si>
  <si>
    <t>-44474497</t>
  </si>
  <si>
    <t>302,66*1,221 'Přepočtené koeficientem množství</t>
  </si>
  <si>
    <t>87</t>
  </si>
  <si>
    <t>71114256</t>
  </si>
  <si>
    <t>Napojení na stávající izolaci</t>
  </si>
  <si>
    <t>1127594026</t>
  </si>
  <si>
    <t>88</t>
  </si>
  <si>
    <t>711161273</t>
  </si>
  <si>
    <t>Provedení izolace proti zemní vlhkosti svislé z nopové fólie</t>
  </si>
  <si>
    <t>-1281391314</t>
  </si>
  <si>
    <t>89</t>
  </si>
  <si>
    <t>28323010</t>
  </si>
  <si>
    <t>fólie profilovaná (nopová) drenážní HDPE s výškou nopů 20mm</t>
  </si>
  <si>
    <t>1469943058</t>
  </si>
  <si>
    <t>136,17*1,221 'Přepočtené koeficientem množství</t>
  </si>
  <si>
    <t>90</t>
  </si>
  <si>
    <t>711491272</t>
  </si>
  <si>
    <t>Provedení doplňků izolace proti vodě na ploše svislé z textilií vrstva ochranná</t>
  </si>
  <si>
    <t>-1189957460</t>
  </si>
  <si>
    <t>"osa 1-2"+0,6*(13,5+2*1,7+2*0,6)</t>
  </si>
  <si>
    <t>"osa C"+0,6*(24,3)</t>
  </si>
  <si>
    <t>"osa 9"+0,6*(18,0)</t>
  </si>
  <si>
    <t>"osa 14"+0,6*(14,9+0,5)</t>
  </si>
  <si>
    <t>91</t>
  </si>
  <si>
    <t>69311172</t>
  </si>
  <si>
    <t>geotextilie 300g/m2</t>
  </si>
  <si>
    <t>1404757314</t>
  </si>
  <si>
    <t>45,48*1,22 'Přepočtené koeficientem množství</t>
  </si>
  <si>
    <t>92</t>
  </si>
  <si>
    <t>71141001</t>
  </si>
  <si>
    <t>Stěrka hydroizolační  vodorovná, vč svislého vytažení - D+M vč všech systémových detailů - výměra = půdorysná plocha</t>
  </si>
  <si>
    <t>-214071281</t>
  </si>
  <si>
    <t>Poznámka k položce:_x000D_
- vytažena 150mm na stěny, styk podlahy se stěnou před aplikací stěrky utěsněn těsnícím páskem  _x000D_
- penetrace</t>
  </si>
  <si>
    <t>"P03"+12,7+6,6+7,0+6,4+11,3+2,2+2,6+1,3</t>
  </si>
  <si>
    <t>93</t>
  </si>
  <si>
    <t>998711202</t>
  </si>
  <si>
    <t>Přesun hmot procentní pro izolace proti vodě, vlhkosti a plynům v objektech v přes 6 do 12 m</t>
  </si>
  <si>
    <t>%</t>
  </si>
  <si>
    <t>-1089008187</t>
  </si>
  <si>
    <t>94</t>
  </si>
  <si>
    <t>712311101</t>
  </si>
  <si>
    <t>Provedení povlakové krytiny střech do 10° za studena lakem penetračním nebo asfaltovým</t>
  </si>
  <si>
    <t>1899018317</t>
  </si>
  <si>
    <t>Poznámka k položce:_x000D_
- POJISTNÁ PROTI ZATEČENÍ</t>
  </si>
  <si>
    <t>95</t>
  </si>
  <si>
    <t>-1449826274</t>
  </si>
  <si>
    <t>521,07*0,00032 'Přepočtené koeficientem množství</t>
  </si>
  <si>
    <t>96</t>
  </si>
  <si>
    <t>712341559</t>
  </si>
  <si>
    <t>Provedení povlakové krytiny střech do 10° pásy NAIP přitavením v plné ploše</t>
  </si>
  <si>
    <t>606423079</t>
  </si>
  <si>
    <t>97</t>
  </si>
  <si>
    <t>628501</t>
  </si>
  <si>
    <t>pás asfaltový natavitelný modifikovaný SBS tl 4,0mm</t>
  </si>
  <si>
    <t>-2051454972</t>
  </si>
  <si>
    <t>521,07*1,1655 'Přepočtené koeficientem množství</t>
  </si>
  <si>
    <t>98</t>
  </si>
  <si>
    <t>712491172</t>
  </si>
  <si>
    <t>Provedení povlakové krytiny střech přes 10° do 30° ochranné textilní vrstvy</t>
  </si>
  <si>
    <t>-1505517667</t>
  </si>
  <si>
    <t>99</t>
  </si>
  <si>
    <t>-291639833</t>
  </si>
  <si>
    <t>100</t>
  </si>
  <si>
    <t>1433414616</t>
  </si>
  <si>
    <t>"střecha 1"+1,7*9,0+28,8*13,0+1,5*5,8-1,5*1,1-0,25*15-0,16*2-0,45*0,45-0,5*0,9-0,4*0,8</t>
  </si>
  <si>
    <t>"střecha 2"+4,6*3,8+13,2*14,2-0,25*11-0,16*3-0,7*0,4</t>
  </si>
  <si>
    <t>"svisle"</t>
  </si>
  <si>
    <t>"střecha 1"+0,5*(2*32,0+2*13,0-4,5)+0,3*(2*1,5+2*1,1+15*1,9+2*1,4+4*0,45+2*0,5+2*0,9+2*0,4+2*0,8)</t>
  </si>
  <si>
    <t>"střecha 2"+0,5*(2*13,2+2*18,2-4,5)+0,3*(11*1,9+3*1,4+2*0,4+2*0,7)</t>
  </si>
  <si>
    <t>101</t>
  </si>
  <si>
    <t>1549975529</t>
  </si>
  <si>
    <t>686,258*0,00032 'Přepočtené koeficientem množství</t>
  </si>
  <si>
    <t>102</t>
  </si>
  <si>
    <t>712331111</t>
  </si>
  <si>
    <t>Provedení povlakové krytiny střech do 10° podkladní vrstvy pásy na sucho samolepící</t>
  </si>
  <si>
    <t>251733355</t>
  </si>
  <si>
    <t>103</t>
  </si>
  <si>
    <t>62866281</t>
  </si>
  <si>
    <t>pás asfaltový samolepicí modifikovaný SBS tl 3,0mm s vložkou ze skleněné tkaniny se spalitelnou fólií nebo jemnozrnným minerálním posypem nebo textilií na horním povrchu</t>
  </si>
  <si>
    <t>93403900</t>
  </si>
  <si>
    <t>729,398*1,1655 'Přepočtené koeficientem množství</t>
  </si>
  <si>
    <t>104</t>
  </si>
  <si>
    <t>-513660136</t>
  </si>
  <si>
    <t>105</t>
  </si>
  <si>
    <t>62832134</t>
  </si>
  <si>
    <t>pás asfaltový natavitelný oxidovaný tl 4,0mm typu V60 S40 s vložkou ze skleněné rohože, s jemnozrnným minerálním posypem</t>
  </si>
  <si>
    <t>1192542144</t>
  </si>
  <si>
    <t>686,258*1,1655 'Přepočtené koeficientem množství</t>
  </si>
  <si>
    <t>106</t>
  </si>
  <si>
    <t>-293497024</t>
  </si>
  <si>
    <t>"střecha 1"+0,8*(2*32,0+2*13,0-4,5)+0,3*(2*1,5+2*1,1+15*1,9+2*1,4+4*0,45+2*0,5+2*0,9+2*0,4+2*0,8)</t>
  </si>
  <si>
    <t>"střecha 2"+0,8*(2*13,2+2*18,2-4,5)+0,3*(11*1,9+3*1,4+2*0,4+2*0,7)</t>
  </si>
  <si>
    <t>107</t>
  </si>
  <si>
    <t>6285301</t>
  </si>
  <si>
    <t>pás asfaltový natavitelný modifikovaný SBS tl 4,0mm (odolný vůči UV záření)</t>
  </si>
  <si>
    <t>1176140631</t>
  </si>
  <si>
    <t>108</t>
  </si>
  <si>
    <t>634167219</t>
  </si>
  <si>
    <t>109</t>
  </si>
  <si>
    <t>-1305288547</t>
  </si>
  <si>
    <t>729,398*1,155 'Přepočtené koeficientem množství</t>
  </si>
  <si>
    <t>110</t>
  </si>
  <si>
    <t>7123913</t>
  </si>
  <si>
    <t>Provedení povlakové krytiny střech do 10° - kačírek tl 80 mm - D+M</t>
  </si>
  <si>
    <t>-1467510615</t>
  </si>
  <si>
    <t>111</t>
  </si>
  <si>
    <t>998712202</t>
  </si>
  <si>
    <t>Přesun hmot procentní pro krytiny povlakové v objektech v přes 6 do 12 m</t>
  </si>
  <si>
    <t>-1842959409</t>
  </si>
  <si>
    <t>713</t>
  </si>
  <si>
    <t>Izolace tepelné</t>
  </si>
  <si>
    <t>112</t>
  </si>
  <si>
    <t>713111111</t>
  </si>
  <si>
    <t>Montáž izolace tepelné vrchem stropů volně kladenými rohožemi, pásy, dílci, deskami</t>
  </si>
  <si>
    <t>1738062031</t>
  </si>
  <si>
    <t>"mezi dobetonávky"+111,672</t>
  </si>
  <si>
    <t>"strop 1NP"+521,07</t>
  </si>
  <si>
    <t>113</t>
  </si>
  <si>
    <t>63152108</t>
  </si>
  <si>
    <t>pás tepelně izolační univerzální λ=0,032-0,033 tl 200mm</t>
  </si>
  <si>
    <t>-1627371560</t>
  </si>
  <si>
    <t>111,672*1,05 'Přepočtené koeficientem množství</t>
  </si>
  <si>
    <t>114</t>
  </si>
  <si>
    <t>63152097</t>
  </si>
  <si>
    <t>pás tepelně izolační univerzální λ=0,032-0,033 tl 60mm</t>
  </si>
  <si>
    <t>-1986713953</t>
  </si>
  <si>
    <t>521,07*1,05 'Přepočtené koeficientem množství</t>
  </si>
  <si>
    <t>115</t>
  </si>
  <si>
    <t>713131141</t>
  </si>
  <si>
    <t>Montáž izolace tepelné stěn základů lepením celoplošně rohoží, pásů, dílců, desek</t>
  </si>
  <si>
    <t>813990330</t>
  </si>
  <si>
    <t>116</t>
  </si>
  <si>
    <t>28376442</t>
  </si>
  <si>
    <t>deska z polystyrénu XPS, hrana rovná a strukturovaný povrch 300kPa tl 80mm</t>
  </si>
  <si>
    <t>1085110925</t>
  </si>
  <si>
    <t>136,17*1,05 'Přepočtené koeficientem množství</t>
  </si>
  <si>
    <t>117</t>
  </si>
  <si>
    <t>713141153</t>
  </si>
  <si>
    <t>Montáž izolace tepelné střech plochých kladené volně 3 vrstvy rohoží, pásů, dílců, desek</t>
  </si>
  <si>
    <t>1122687507</t>
  </si>
  <si>
    <t>118</t>
  </si>
  <si>
    <t>28375914</t>
  </si>
  <si>
    <t>deska EPS 150 pro konstrukce s vysokým zatížením λ=0,035 tl 100mm</t>
  </si>
  <si>
    <t>382825107</t>
  </si>
  <si>
    <t>593,118*1,05 'Přepočtené koeficientem množství</t>
  </si>
  <si>
    <t>119</t>
  </si>
  <si>
    <t>28375915</t>
  </si>
  <si>
    <t>deska EPS 150 pro konstrukce s vysokým zatížením λ=0,035 tl 120mm</t>
  </si>
  <si>
    <t>896679219</t>
  </si>
  <si>
    <t>120</t>
  </si>
  <si>
    <t>2837592</t>
  </si>
  <si>
    <t>deska EPS 150 pro konstrukce s vysokým zatížením λ=0,035 tl 20-260 mm - spádové klíny</t>
  </si>
  <si>
    <t>-917431128</t>
  </si>
  <si>
    <t>121</t>
  </si>
  <si>
    <t>713141211</t>
  </si>
  <si>
    <t>Montáž izolace tepelné střech plochých volně položené atikový klín</t>
  </si>
  <si>
    <t>1167456787</t>
  </si>
  <si>
    <t>"střecha 1"+(2*32,0+2*13,0-4,5)</t>
  </si>
  <si>
    <t>"střecha 2"+(2*13,2+2*18,2-4,5)</t>
  </si>
  <si>
    <t>122</t>
  </si>
  <si>
    <t>63152005</t>
  </si>
  <si>
    <t>klín atikový přechodný plochých střech tl 50x50mm</t>
  </si>
  <si>
    <t>-1227901225</t>
  </si>
  <si>
    <t>143,8*1,05 'Přepočtené koeficientem množství</t>
  </si>
  <si>
    <t>123</t>
  </si>
  <si>
    <t>71313114</t>
  </si>
  <si>
    <t>Montáž izolace tepelné stěn lepením celoplošně rohoží, pásů, dílců, desek - box žaluzie</t>
  </si>
  <si>
    <t>67275865</t>
  </si>
  <si>
    <t>+1,79*19</t>
  </si>
  <si>
    <t>124</t>
  </si>
  <si>
    <t>28376804</t>
  </si>
  <si>
    <t>deska fenolická tepelně izolační fasádní λ=0,020 tl 60mm</t>
  </si>
  <si>
    <t>1820183447</t>
  </si>
  <si>
    <t>+34,01*0,25*1,05</t>
  </si>
  <si>
    <t>125</t>
  </si>
  <si>
    <t>71313115</t>
  </si>
  <si>
    <t>Montáž izolace tepelné stěn lepením celoplošně rohoží, pásů, dílců, desek - atiky - stěna</t>
  </si>
  <si>
    <t>966141676</t>
  </si>
  <si>
    <t>"střecha 1"+(24,0+4*2,0+9,5+30,5+6,0)</t>
  </si>
  <si>
    <t>"střecha 2"+(18,4+13,5+14,5)</t>
  </si>
  <si>
    <t>126</t>
  </si>
  <si>
    <t>28375991</t>
  </si>
  <si>
    <t>deska EPS 150 pro konstrukce s vysokým zatížením λ=0,035 tl 160mm</t>
  </si>
  <si>
    <t>-1825323224</t>
  </si>
  <si>
    <t>+124,4*0,45*1,05</t>
  </si>
  <si>
    <t>127</t>
  </si>
  <si>
    <t>71313116</t>
  </si>
  <si>
    <t>Montáž izolace tepelné vložením rohoží, pásů, dílců, desek - atiky - vrch</t>
  </si>
  <si>
    <t>541192644</t>
  </si>
  <si>
    <t>128</t>
  </si>
  <si>
    <t>28375912</t>
  </si>
  <si>
    <t>deska EPS 150 pro konstrukce s vysokým zatížením λ=0,035 tl 80mm</t>
  </si>
  <si>
    <t>-1851783639</t>
  </si>
  <si>
    <t>+124,4*0,1*1,05</t>
  </si>
  <si>
    <t>129</t>
  </si>
  <si>
    <t>71313117</t>
  </si>
  <si>
    <t>Montáž izolace tepelné stěn lepením celoplošně rohoží, pásů, dílců, desek - dilatace</t>
  </si>
  <si>
    <t>-209621011</t>
  </si>
  <si>
    <t>+4,5+12,8</t>
  </si>
  <si>
    <t>130</t>
  </si>
  <si>
    <t>28375993</t>
  </si>
  <si>
    <t>deska EPS 150 pro konstrukce s vysokým zatížením λ=0,035 tl 200mm</t>
  </si>
  <si>
    <t>114729736</t>
  </si>
  <si>
    <t>+(4,5+12,8)*0,2*1,05</t>
  </si>
  <si>
    <t>+(4,5+12,8)*0,3*1,05</t>
  </si>
  <si>
    <t>131</t>
  </si>
  <si>
    <t>998713202</t>
  </si>
  <si>
    <t>Přesun hmot procentní pro izolace tepelné v objektech v přes 6 do 12 m</t>
  </si>
  <si>
    <t>-918306730</t>
  </si>
  <si>
    <t>762</t>
  </si>
  <si>
    <t>Konstrukce tesařské</t>
  </si>
  <si>
    <t>132</t>
  </si>
  <si>
    <t>762341023</t>
  </si>
  <si>
    <t>Bednění střech rovných sklon do 60° z desek OSB tl 15 mm na pero a drážku šroubovaných na krokve - atika - D+M</t>
  </si>
  <si>
    <t>-1834198497</t>
  </si>
  <si>
    <t>"střecha 1"+0,7*(24,0+4*2,0+9,5+30,5+6,0)</t>
  </si>
  <si>
    <t>"střecha 2"+0,7*(18,4+13,5+14,5)</t>
  </si>
  <si>
    <t>133</t>
  </si>
  <si>
    <t>7623411</t>
  </si>
  <si>
    <t>Bednění střech rovných - atika - hranol 50/80 mm impregnovaný - D+M</t>
  </si>
  <si>
    <t>1230398692</t>
  </si>
  <si>
    <t>"střecha 1"+2*(24,0+4*2,0+9,5+30,5+6,0)</t>
  </si>
  <si>
    <t>"střecha 2"+2*(18,4+13,5+14,5)</t>
  </si>
  <si>
    <t>134</t>
  </si>
  <si>
    <t>76251124</t>
  </si>
  <si>
    <t>Podlahové kce podkladové z desek OSB tl 10 mm - D+M</t>
  </si>
  <si>
    <t>872724958</t>
  </si>
  <si>
    <t>135</t>
  </si>
  <si>
    <t>7625201</t>
  </si>
  <si>
    <t>Podkladová kce z desek OSB tl 10 mm - venk parapety - D+M</t>
  </si>
  <si>
    <t>1381163969</t>
  </si>
  <si>
    <t>+0,16*(11,4+16,7)</t>
  </si>
  <si>
    <t>+0,10*(1,8*28+2,35*2)</t>
  </si>
  <si>
    <t>136</t>
  </si>
  <si>
    <t>7625202</t>
  </si>
  <si>
    <t>Podkladová kce z desek OSB tl 10 mm - římsa - D+M</t>
  </si>
  <si>
    <t>1788096286</t>
  </si>
  <si>
    <t>+0,28*(14,9+14,0+6,0+5,4+24,3+13,9+2*1,8+31,1+6,3)</t>
  </si>
  <si>
    <t>+0,40*(6,8)</t>
  </si>
  <si>
    <t>137</t>
  </si>
  <si>
    <t>998762202</t>
  </si>
  <si>
    <t>Přesun hmot procentní pro kce tesařské v objektech v přes 6 do 12 m</t>
  </si>
  <si>
    <t>2073830618</t>
  </si>
  <si>
    <t>Konstrukce suché výstavby</t>
  </si>
  <si>
    <t>138</t>
  </si>
  <si>
    <t>763111477</t>
  </si>
  <si>
    <t>SDK příčka tl 100 mm profil CW+UW 50 deska s vysokou mechanickou odolností 1xDFRIH2 12,5 a deska 1xA 12,5 s izolací EI 60 Rw do 57 dB</t>
  </si>
  <si>
    <t>1017449181</t>
  </si>
  <si>
    <t>+2,72*(2,4)-1,7*2,0</t>
  </si>
  <si>
    <t>+3,58*(2,4)-1,7*2,0</t>
  </si>
  <si>
    <t>+3,58*(2,0)</t>
  </si>
  <si>
    <t>+3,63*(2,4)-1,7*2,0</t>
  </si>
  <si>
    <t>+3,75*(4,9+1,8+2,7+1,7+1,5+2,2+1,0)-0,8*2,0*4-0,7*2,0*3</t>
  </si>
  <si>
    <t>"3NP"</t>
  </si>
  <si>
    <t>"4NP"</t>
  </si>
  <si>
    <t>"5NP"</t>
  </si>
  <si>
    <t>139</t>
  </si>
  <si>
    <t>763111479</t>
  </si>
  <si>
    <t>SDK příčka tl 125 mm profil CW+UW 75 desky s vysokou mechanickou odolností 1xDFRIH2 12,5 a 1xA 12,5 s izolací EI 60 Rw do 58 dB</t>
  </si>
  <si>
    <t>-1464419723</t>
  </si>
  <si>
    <t>+3,58*(5,8)</t>
  </si>
  <si>
    <t>+3,75*(12,9+8,6+7,0+3,3)-0,9*2,0*3</t>
  </si>
  <si>
    <t>+3,60*(6,4)</t>
  </si>
  <si>
    <t>+2,80*(2,6+2,5)-0,9*2,0</t>
  </si>
  <si>
    <t>+3,75*(4,2+0,7+9,7+18,0+0,7*4+10,1+3,6*2+5,8+6,6+3,7+1,7+0,6)-0,9*2,0*5-3,55*2,05-3,32*2,05</t>
  </si>
  <si>
    <t>140</t>
  </si>
  <si>
    <t>76311335</t>
  </si>
  <si>
    <t xml:space="preserve">SDK příčka instalační tl 205 - 700 mm zdvojený profil CW+UW 75 desky 1xDFRIH2 12,5 a 1xA 12,5 s izolací </t>
  </si>
  <si>
    <t>-481419409</t>
  </si>
  <si>
    <t>"2NP"+3,75*(3,0)</t>
  </si>
  <si>
    <t>141</t>
  </si>
  <si>
    <t>76312147</t>
  </si>
  <si>
    <t>SDK stěna předsazená - instalační  tl 100 mm profil CW+UW desky 1xDFRIH2 12,5 a 1xA 12,5</t>
  </si>
  <si>
    <t>-1281585869</t>
  </si>
  <si>
    <t>"1.01"+0,9*(1,0)</t>
  </si>
  <si>
    <t>"2.02"+0,9*(4,0)</t>
  </si>
  <si>
    <t>"2.04"+0,9*(1,75)</t>
  </si>
  <si>
    <t>"2.05"+0,9*(0,5)</t>
  </si>
  <si>
    <t>"2.06"+0,9*(1,3)</t>
  </si>
  <si>
    <t>"2.07"+2,75*(1,9)</t>
  </si>
  <si>
    <t>"2.08"+0,9*(1,1)</t>
  </si>
  <si>
    <t>"2.11"+0,9*(3,3)</t>
  </si>
  <si>
    <t>"2.15"+0,9*(1,1)</t>
  </si>
  <si>
    <t>"2.17"+0,9*(1,3)</t>
  </si>
  <si>
    <t>142</t>
  </si>
  <si>
    <t>76312148</t>
  </si>
  <si>
    <t>SDK stěna předsazená - instalační  tl 150 mm profil CW+UW desky 1xDFRIH2 12,5 a 1xA 12,5</t>
  </si>
  <si>
    <t>-1859763304</t>
  </si>
  <si>
    <t>"2.13"+0,9*(3,3)</t>
  </si>
  <si>
    <t>"2.16"+2,75*(0,95)</t>
  </si>
  <si>
    <t>143</t>
  </si>
  <si>
    <t>76312252</t>
  </si>
  <si>
    <t>SDK stěna šachtová tl do 100 mm profil UW+CW desky 1xDFRIH2 12,5 a 1xA 12,5</t>
  </si>
  <si>
    <t>932593286</t>
  </si>
  <si>
    <t>"chodba"+3,58*(0,35+0,22)</t>
  </si>
  <si>
    <t>"206"+3,75*(2*1,0+2*0,7)</t>
  </si>
  <si>
    <t>"207"+3,75*(0,6+2*0,3)</t>
  </si>
  <si>
    <t>"208"+3,75*(2*1,1+2*0,7)</t>
  </si>
  <si>
    <t>"215/217"+3,75*(2*2,3+2*1,1)</t>
  </si>
  <si>
    <t>144</t>
  </si>
  <si>
    <t>76312253</t>
  </si>
  <si>
    <t>SDK předstěna tl do 100 mm profil UW+CW desky 1xDFRIH2 12,5 a 1xA 12,5</t>
  </si>
  <si>
    <t>-1015082899</t>
  </si>
  <si>
    <t>"212"+3,75*(0,7+0,4)</t>
  </si>
  <si>
    <t>"209"+3,75*(0,9+0,5+0,6)</t>
  </si>
  <si>
    <t>"217"+3,75*(0,6+0,4+1,0+0,6)</t>
  </si>
  <si>
    <t>"215"+3,75*(0,5+0,3)</t>
  </si>
  <si>
    <t>145</t>
  </si>
  <si>
    <t>763131411</t>
  </si>
  <si>
    <t>SDK podhled desky 1xA 12,5 bez izolace dvouvrstvá spodní kce profil CD+UD</t>
  </si>
  <si>
    <t>523030488</t>
  </si>
  <si>
    <t>+5,9*2,4</t>
  </si>
  <si>
    <t>"svisle"+0,4*(5,9+2*0,42)+0,7*(2,0+3,7)</t>
  </si>
  <si>
    <t>"2NP"+21,5+43,1</t>
  </si>
  <si>
    <t>146</t>
  </si>
  <si>
    <t>763131421</t>
  </si>
  <si>
    <t>SDK podhled desky 2xA 12,5 bez izolace dvouvrstvá spodní kce profil CD+UD</t>
  </si>
  <si>
    <t>-1752902210</t>
  </si>
  <si>
    <t>"2NP"+73,1</t>
  </si>
  <si>
    <t>147</t>
  </si>
  <si>
    <t>763131451</t>
  </si>
  <si>
    <t>SDK podhled deska 1xH2 12,5 bez izolace dvouvrstvá spodní kce profil CD+UD</t>
  </si>
  <si>
    <t>1197853062</t>
  </si>
  <si>
    <t>"2NP"+12,7+6,6+7,0+6,4+11,3+2,2+2,6+1,3</t>
  </si>
  <si>
    <t>148</t>
  </si>
  <si>
    <t>76313146</t>
  </si>
  <si>
    <t>SDK podhled deska 1x AKU perforovaná bez izolace dvouvrstvá spodní kce profil CD+UD</t>
  </si>
  <si>
    <t>1229303602</t>
  </si>
  <si>
    <t>"2NP"+73,3+63,8+60,9+60,8+62,8+86,6</t>
  </si>
  <si>
    <t>149</t>
  </si>
  <si>
    <t>763164531</t>
  </si>
  <si>
    <t>SDK obklad kcí tvaru L š do 0,8 m desky 1xA 12,5</t>
  </si>
  <si>
    <t>1007609549</t>
  </si>
  <si>
    <t>"1NP"+3,6*2</t>
  </si>
  <si>
    <t>150</t>
  </si>
  <si>
    <t>763164551</t>
  </si>
  <si>
    <t>SDK obklad kcí tvaru L š přes 0,8 m desky 1xA 12,5</t>
  </si>
  <si>
    <t>1806396886</t>
  </si>
  <si>
    <t>"205"+5,92*(0,7+0,85)</t>
  </si>
  <si>
    <t>"2.05"+3,75*(0,7+0,4)</t>
  </si>
  <si>
    <t>"2.17"+3,75*(2,0+0,3)</t>
  </si>
  <si>
    <t>151</t>
  </si>
  <si>
    <t>763164631</t>
  </si>
  <si>
    <t>SDK obklad kcí tvaru U š do 1,2 m desky 1xA 12,5</t>
  </si>
  <si>
    <t>-1140093723</t>
  </si>
  <si>
    <t>"1NP"+2,45</t>
  </si>
  <si>
    <t>152</t>
  </si>
  <si>
    <t>763164651</t>
  </si>
  <si>
    <t>SDK obklad kcí tvaru U š přes 1,2 m desky 1xA 12,5</t>
  </si>
  <si>
    <t>-1216634474</t>
  </si>
  <si>
    <t>"201"+3,75*(0,93+2*0,4)</t>
  </si>
  <si>
    <t>153</t>
  </si>
  <si>
    <t>763181311</t>
  </si>
  <si>
    <t>Montáž jednokřídlové kovové zárubně SDK příčka</t>
  </si>
  <si>
    <t>528217033</t>
  </si>
  <si>
    <t>154</t>
  </si>
  <si>
    <t>55331589</t>
  </si>
  <si>
    <t>zárubeň jednokřídlá ocelová pro sádrokartonové příčky tl stěny 75-100mm rozměru 700/1970</t>
  </si>
  <si>
    <t>1721858180</t>
  </si>
  <si>
    <t>155</t>
  </si>
  <si>
    <t>55331590</t>
  </si>
  <si>
    <t>zárubeň jednokřídlá ocelová pro sádrokartonové příčky tl stěny 75-100mm rozměru 800/1970</t>
  </si>
  <si>
    <t>1122593947</t>
  </si>
  <si>
    <t>156</t>
  </si>
  <si>
    <t>763181411</t>
  </si>
  <si>
    <t>Ztužující výplň otvoru pro dveře pro příčky do 2,75 m zátěž křídla do 25 kg</t>
  </si>
  <si>
    <t>-603033669</t>
  </si>
  <si>
    <t>157</t>
  </si>
  <si>
    <t>763251135</t>
  </si>
  <si>
    <t>Sádrovláknitá podlaha tl 40 mm z desek tl 2x10 mm s deskou dřevovláknitou 10 mm a sádrovláknitou 10 mm bez podsypu</t>
  </si>
  <si>
    <t>-183341976</t>
  </si>
  <si>
    <t>158</t>
  </si>
  <si>
    <t>998763402</t>
  </si>
  <si>
    <t>Přesun hmot procentní pro sádrokartonové konstrukce v objektech v přes 6 do 12 m</t>
  </si>
  <si>
    <t>-1957607934</t>
  </si>
  <si>
    <t>764</t>
  </si>
  <si>
    <t>Konstrukce klempířské</t>
  </si>
  <si>
    <t>159</t>
  </si>
  <si>
    <t>7641001</t>
  </si>
  <si>
    <t>K/01 - PARAPETNÍ OPLECHOVÁNÍ OKNA - pozink plech tl 0,6 mm - profil š 450 mm - dl 1780 mm - D+M vč všech systémových detailů a povrchové úpravy - podrobný popis - TABULKA KLEMPÍŘSKÝCH VÝROBKŮ</t>
  </si>
  <si>
    <t>837519443</t>
  </si>
  <si>
    <t>160</t>
  </si>
  <si>
    <t>7641002</t>
  </si>
  <si>
    <t>K/02 - PARAPETNÍ OPLECHOVÁNÍ OKNA - pozink plech tl 0,6 mm - profil š 450 mm - dl 1830 mm - D+M vč všech systémových detailů a povrchové úpravy - podrobný popis - TABULKA KLEMPÍŘSKÝCH VÝROBKŮ</t>
  </si>
  <si>
    <t>-565741425</t>
  </si>
  <si>
    <t>161</t>
  </si>
  <si>
    <t>7641003</t>
  </si>
  <si>
    <t>K/03 - PARAPETNÍ OPLECHOVÁNÍ OKNA - pozink plech tl 0,6 mm - profil š 150 mm - dl 2270 mm - D+M vč všech systémových detailů a povrchové úpravy - podrobný popis - TABULKA KLEMPÍŘSKÝCH VÝROBKŮ</t>
  </si>
  <si>
    <t>1288262310</t>
  </si>
  <si>
    <t>162</t>
  </si>
  <si>
    <t>7641004</t>
  </si>
  <si>
    <t>K/04 - PARAPETNÍ OPLECHOVÁNÍ OKNA - pozink plech tl 0,6 mm - profil š 150 mm - dl 1710 mm - D+M vč všech systémových detailů a povrchové úpravy - podrobný popis - TABULKA KLEMPÍŘSKÝCH VÝROBKŮ</t>
  </si>
  <si>
    <t>81036045</t>
  </si>
  <si>
    <t>163</t>
  </si>
  <si>
    <t>7641005</t>
  </si>
  <si>
    <t>K/05 - PARAPETNÍ OPLECHOVÁNÍ OKNA - pozink plech tl 0,6 mm - profil š 210 mm -  D+M vč všech systémových detailů a povrchové úpravy - podrobný popis - TABULKA KLEMPÍŘSKÝCH VÝROBKŮ</t>
  </si>
  <si>
    <t>-514572698</t>
  </si>
  <si>
    <t>164</t>
  </si>
  <si>
    <t>7641006</t>
  </si>
  <si>
    <t>K/06 - OPLECHOVÁNÍ ŘÍMSY - pozink plech tl 0,6 mm - profil š 200 mm -  D+M vč všech systémových detailů a povrchové úpravy - podrobný popis - TABULKA KLEMPÍŘSKÝCH VÝROBKŮ</t>
  </si>
  <si>
    <t>1974993033</t>
  </si>
  <si>
    <t>165</t>
  </si>
  <si>
    <t>7641007</t>
  </si>
  <si>
    <t>K/07 - DEŠŤOVÝ SVOD - pozink plech tl 0,6 mm - ø 100 mm -  D+M vč všech systémových detailů a povrchové úpravy - podrobný popis - TABULKA KLEMPÍŘSKÝCH VÝROBKŮ</t>
  </si>
  <si>
    <t>-2060434267</t>
  </si>
  <si>
    <t>166</t>
  </si>
  <si>
    <t>7641008</t>
  </si>
  <si>
    <t>K/08 - OPLECHOVÁNÍ ATIKY - pozink plech tl 0,6 mm - profil š 800 mm -  D+M vč všech systémových detailů a povrchové úpravy - podrobný popis - TABULKA KLEMPÍŘSKÝCH VÝROBKŮ</t>
  </si>
  <si>
    <t>-1671874617</t>
  </si>
  <si>
    <t>167</t>
  </si>
  <si>
    <t>7641009</t>
  </si>
  <si>
    <t>K/09 - OPLECHOVÁNÍ PROSTUPUJÍCÍCH TECHNOLOGIÍ STŘECHOU - pozink plech tl 0,6 mm - D+M vč všech systémových detailů a povrchové úpravy - podrobný popis - TABULKA KLEMPÍŘSKÝCH VÝROBKŮ</t>
  </si>
  <si>
    <t>1229685843</t>
  </si>
  <si>
    <t>168</t>
  </si>
  <si>
    <t>7641010</t>
  </si>
  <si>
    <t>K/10 - PARAPETNÍ OPLECHOVÁNÍ OKNA - pozink plech tl 0,6 mm - profil š 330 mm - dl 2260 mm - D+M vč všech systémových detailů a povrchové úpravy - podrobný popis - TABULKA KLEMPÍŘSKÝCH VÝROBKŮ</t>
  </si>
  <si>
    <t>994223874</t>
  </si>
  <si>
    <t>169</t>
  </si>
  <si>
    <t>7641011</t>
  </si>
  <si>
    <t>K/11 - LEMOVÁNÍ - pozink plech tl 0,6 mm - D+M vč všech systémových detailů a povrchové úpravy - podrobný popis - TABULKA KLEMPÍŘSKÝCH VÝROBKŮ</t>
  </si>
  <si>
    <t>307306221</t>
  </si>
  <si>
    <t>170</t>
  </si>
  <si>
    <t>998764202</t>
  </si>
  <si>
    <t>Přesun hmot procentní pro konstrukce klempířské v objektech v přes 6 do 12 m</t>
  </si>
  <si>
    <t>1102292379</t>
  </si>
  <si>
    <t>766</t>
  </si>
  <si>
    <t>Konstrukce truhlářské</t>
  </si>
  <si>
    <t>171</t>
  </si>
  <si>
    <t>7661001</t>
  </si>
  <si>
    <t>O/01 - PROSKLENÁ STĚNA S DVEŘMI - plast - 2760/2970 mm - D+M vč všech systémových detailů, kování a povrchové úpravy - podrobný popis - TABULKA VÝPLNÍ OTVORŮ - OKNA A PROSKLENÉ STĚNY</t>
  </si>
  <si>
    <t>41720776</t>
  </si>
  <si>
    <t>172</t>
  </si>
  <si>
    <t>7661003</t>
  </si>
  <si>
    <t>O/03 - OKNO - plast - 2350/1880 mm - D+M vč všech systémových detailů, kování a povrchové úpravy - podrobný popis - TABULKA VÝPLNÍ OTVORŮ - OKNA A PROSKLENÉ STĚNY</t>
  </si>
  <si>
    <t>-233177822</t>
  </si>
  <si>
    <t>173</t>
  </si>
  <si>
    <t>7661005</t>
  </si>
  <si>
    <t>O/05 - OKNO - plast - 1790/2940 mm - D+M vč všech systémových detailů, kování a povrchové úpravy - podrobný popis - TABULKA VÝPLNÍ OTVORŮ - OKNA A PROSKLENÉ STĚNY</t>
  </si>
  <si>
    <t>-1789048081</t>
  </si>
  <si>
    <t>174</t>
  </si>
  <si>
    <t>7661006</t>
  </si>
  <si>
    <t>O/06 - OKNO - plast - 1790/2940 mm - D+M vč všech systémových detailů, kování a povrchové úpravy - podrobný popis - TABULKA VÝPLNÍ OTVORŮ - OKNA A PROSKLENÉ STĚNY</t>
  </si>
  <si>
    <t>1089904635</t>
  </si>
  <si>
    <t>175</t>
  </si>
  <si>
    <t>7662001</t>
  </si>
  <si>
    <t>T/01 - PARAPETNÍ OBOŽENÍ - deska MDF/lamino s nosem - š 170 mm - dl 1790 mm - D+M vč všech systémových detailů a povrchové úpravy - podrobný popis - TABULKA TRUHLÁŘSKÝCH VÝROBKŮ</t>
  </si>
  <si>
    <t>-1911748937</t>
  </si>
  <si>
    <t>176</t>
  </si>
  <si>
    <t>7662002</t>
  </si>
  <si>
    <t>T/02 - PARAPETNÍ OBOŽENÍ - deska MDF/lamino s nosem - š 250 mm - dl 2350 mm - D+M vč všech systémových detailů a povrchové úpravy - podrobný popis - TABULKA TRUHLÁŘSKÝCH VÝROBKŮ</t>
  </si>
  <si>
    <t>252861908</t>
  </si>
  <si>
    <t>177</t>
  </si>
  <si>
    <t>7662003</t>
  </si>
  <si>
    <t>T/03 - PARAPETNÍ OBOŽENÍ - deska MDF/lamino s nosem - š 270 mm - D+M vč všech systémových detailů a povrchové úpravy - podrobný popis - TABULKA TRUHLÁŘSKÝCH VÝROBKŮ</t>
  </si>
  <si>
    <t>1999343398</t>
  </si>
  <si>
    <t>178</t>
  </si>
  <si>
    <t>7663009</t>
  </si>
  <si>
    <t>D.09 - DVEŘE - dřevěné 1kř, plné - 800/1970 mm - D+M vč všech systémových detailů, kování a povrchové úpravy - podrobný popis - TABULKA VÝPLNÍ OTVORŮ - DVEŘE</t>
  </si>
  <si>
    <t>-560074326</t>
  </si>
  <si>
    <t>Poznámka k položce:_x000D_
- samozavírač_x000D_
- dveřní zarážka_x000D_
- mřížka</t>
  </si>
  <si>
    <t>179</t>
  </si>
  <si>
    <t>7663010</t>
  </si>
  <si>
    <t>D.10 - DVEŘE - dřevěné 1kř, plné - 800/1970 mm - D+M vč všech systémových detailů, kování a povrchové úpravy - podrobný popis - TABULKA VÝPLNÍ OTVORŮ - DVEŘE</t>
  </si>
  <si>
    <t>-1898021335</t>
  </si>
  <si>
    <t>Poznámka k položce:_x000D_
- dveřní zarážka_x000D_
- mřížka</t>
  </si>
  <si>
    <t>180</t>
  </si>
  <si>
    <t>7663011</t>
  </si>
  <si>
    <t>D.11 - DVEŘE - dřevěné 1kř, plné - 700/1970 mm - D+M vč všech systémových detailů, kování a povrchové úpravy - podrobný popis - TABULKA VÝPLNÍ OTVORŮ - DVEŘE</t>
  </si>
  <si>
    <t>1941949906</t>
  </si>
  <si>
    <t>Poznámka k položce:_x000D_
- samozavírač_x000D_
- dveřní zarážka</t>
  </si>
  <si>
    <t>181</t>
  </si>
  <si>
    <t>998766202</t>
  </si>
  <si>
    <t>Přesun hmot procentní pro kce truhlářské v objektech v přes 6 do 12 m</t>
  </si>
  <si>
    <t>894163942</t>
  </si>
  <si>
    <t>767</t>
  </si>
  <si>
    <t>Konstrukce zámečnické</t>
  </si>
  <si>
    <t>182</t>
  </si>
  <si>
    <t>7671001</t>
  </si>
  <si>
    <t>1 PP - OCELOVÉ KONSTRUKCE - ZESÍLENÍ - D+M vč všech systémových detailů a povrchové úpravy</t>
  </si>
  <si>
    <t>kg</t>
  </si>
  <si>
    <t>2102206017</t>
  </si>
  <si>
    <t>+720,63*1,20</t>
  </si>
  <si>
    <t>183</t>
  </si>
  <si>
    <t>7671002</t>
  </si>
  <si>
    <t>1 PP - OCELOVÉ KONSTRUKCE - CHRÁNIČKY - D+M vč všech systémových detailů a povrchové úpravy</t>
  </si>
  <si>
    <t>1573361783</t>
  </si>
  <si>
    <t>+12,63*1,20</t>
  </si>
  <si>
    <t>184</t>
  </si>
  <si>
    <t>76710021</t>
  </si>
  <si>
    <t xml:space="preserve">1 PP - CHEMICKÉ KOTVY M12- D+M vč všech systémových detailů </t>
  </si>
  <si>
    <t>649525960</t>
  </si>
  <si>
    <t>185</t>
  </si>
  <si>
    <t>7671003</t>
  </si>
  <si>
    <t>1 NP - OCELOVÉ KONSTRUKCE - NOSNÍKY - D+M vč všech systémových detailů a povrchové úpravy</t>
  </si>
  <si>
    <t>-44796137</t>
  </si>
  <si>
    <t>+27693,62*1,20</t>
  </si>
  <si>
    <t>186</t>
  </si>
  <si>
    <t>7671004</t>
  </si>
  <si>
    <t>1 NP - OCELOVÉ KONSTRUKCE - ZESÍLENÍ - D+M vč všech systémových detailů a povrchové úpravy</t>
  </si>
  <si>
    <t>-373907545</t>
  </si>
  <si>
    <t>+788,25*1,20</t>
  </si>
  <si>
    <t>187</t>
  </si>
  <si>
    <t>7671005</t>
  </si>
  <si>
    <t>1 NP - OCELOVÉ KONSTRUKCE - TRAPEZOVÝ PLECH (vlna 30 mm, tl 1,0 mm) - D+M vč všech systémových detailů a povrchové úpravy</t>
  </si>
  <si>
    <t>1442846770</t>
  </si>
  <si>
    <t>+623,2*1,20</t>
  </si>
  <si>
    <t>188</t>
  </si>
  <si>
    <t>76710051</t>
  </si>
  <si>
    <t xml:space="preserve">1 NP - CHEMICKÉ KOTVY M12- D+M vč všech systémových detailů </t>
  </si>
  <si>
    <t>2003435839</t>
  </si>
  <si>
    <t>189</t>
  </si>
  <si>
    <t>7671006</t>
  </si>
  <si>
    <t>2 NP - OCELOVÉ KONSTRUKCE - NOSNÍKY - D+M vč všech systémových detailů a povrchové úpravy</t>
  </si>
  <si>
    <t>-1797863082</t>
  </si>
  <si>
    <t>+2675,7*1,20</t>
  </si>
  <si>
    <t>190</t>
  </si>
  <si>
    <t>7671007</t>
  </si>
  <si>
    <t>2 NP - OCELOVÉ KONSTRUKCE - ZESÍLENÍ - D+M vč všech systémových detailů a povrchové úpravy</t>
  </si>
  <si>
    <t>1510016615</t>
  </si>
  <si>
    <t>+557,45*1,20</t>
  </si>
  <si>
    <t>191</t>
  </si>
  <si>
    <t>7672001</t>
  </si>
  <si>
    <t>D.01 - DVEŘE - hliník, 2kř, proskl - požární EW30/DP3-C2 - 1800/2020 mm - D+M vč všech systémových detailů, kování a povrchové úpravy - podrobný popis - TABULKA VÝPLNÍ OTVORŮ - DVEŘE</t>
  </si>
  <si>
    <t>285855601</t>
  </si>
  <si>
    <t>Poznámka k položce:_x000D_
- samozavírače_x000D_
- dveřní zarážky</t>
  </si>
  <si>
    <t>192</t>
  </si>
  <si>
    <t>7672002</t>
  </si>
  <si>
    <t>D.02 - DVEŘE - hliník, 1kř, plné + nadsvětlík - požární EW15/DP3-C2 - 1000/2020+1130 mm - D+M vč všech systémových detailů, kování a povrchové úpravy - podrobný popis - TABULKA VÝPLNÍ OTVORŮ - DVEŘE</t>
  </si>
  <si>
    <t>-1572429951</t>
  </si>
  <si>
    <t>193</t>
  </si>
  <si>
    <t>7672003</t>
  </si>
  <si>
    <t>D.03 - DVEŘE - hliník, 1kř, plné + nadsvětlík - požární EW30/DP3-C2 - 1000/2020+1130 mm - D+M vč všech systémových detailů, kování a povrchové úpravy - podrobný popis - TABULKA VÝPLNÍ OTVORŮ - DVEŘE</t>
  </si>
  <si>
    <t>671557792</t>
  </si>
  <si>
    <t>194</t>
  </si>
  <si>
    <t>7672004</t>
  </si>
  <si>
    <t>D.04 - DVEŘE - hliník, 1kř, plné + nadsvětlík - požární EW15/DP3-C2 - 1000/2020+1130 mm - D+M vč všech systémových detailů, kování a povrchové úpravy - podrobný popis - TABULKA VÝPLNÍ OTVORŮ - DVEŘE</t>
  </si>
  <si>
    <t>704979061</t>
  </si>
  <si>
    <t>195</t>
  </si>
  <si>
    <t>7672005</t>
  </si>
  <si>
    <t>D.05 - DVEŘE - hliník, 1kř, plné + nadsvětlík - 1000/2020+1130 mm - D+M vč všech systémových detailů, kování a povrchové úpravy - podrobný popis - TABULKA VÝPLNÍ OTVORŮ - DVEŘE</t>
  </si>
  <si>
    <t>-562308842</t>
  </si>
  <si>
    <t>Poznámka k položce:_x000D_
- dveřní zarážka</t>
  </si>
  <si>
    <t>196</t>
  </si>
  <si>
    <t>7672006</t>
  </si>
  <si>
    <t>D.06 - DVEŘE - hliník, 1kř, plné + nadsvětlík - 1000/2020+1130 mm - D+M vč všech systémových detailů, kování a povrchové úpravy - podrobný popis - TABULKA VÝPLNÍ OTVORŮ - DVEŘE</t>
  </si>
  <si>
    <t>2008173293</t>
  </si>
  <si>
    <t>197</t>
  </si>
  <si>
    <t>7672007</t>
  </si>
  <si>
    <t>D.07 - DVEŘE - hliník, 1kř, plné + nadsvětlík - 1000/2020+1130 mm - D+M vč všech systémových detailů, kování a povrchové úpravy - podrobný popis - TABULKA VÝPLNÍ OTVORŮ - DVEŘE</t>
  </si>
  <si>
    <t>1987887943</t>
  </si>
  <si>
    <t>198</t>
  </si>
  <si>
    <t>7672008</t>
  </si>
  <si>
    <t>D.08 - DVEŘE - hliník, 1kř, plné + nadsvětlík - 1000/2020+1130 mm - D+M vč všech systémových detailů, kování a povrchové úpravy - podrobný popis - TABULKA VÝPLNÍ OTVORŮ - DVEŘE</t>
  </si>
  <si>
    <t>-121313097</t>
  </si>
  <si>
    <t>199</t>
  </si>
  <si>
    <t>7672012</t>
  </si>
  <si>
    <t>D.12 - PROSKLENÁ STĚNA S DVEŘMI - hliník - požární EW15/DP3-C2 - 2130/3630 mm - D+M vč všech systémových detailů, kování a povrchové úpravy - podrobný popis - TABULKA VÝPLNÍ OTVORŮ - DVEŘE</t>
  </si>
  <si>
    <t>551465003</t>
  </si>
  <si>
    <t>Poznámka k položce:_x000D_
- dveřní zarážka_x000D_
- samozavírač</t>
  </si>
  <si>
    <t>200</t>
  </si>
  <si>
    <t>7672013</t>
  </si>
  <si>
    <t>D.13 - DVEŘE - hliník, 1kř, plné - požární EW15/DP3-C2 - 1000/2020 mm - D+M vč všech systémových detailů, kování a povrchové úpravy - podrobný popis - TABULKA VÝPLNÍ OTVORŮ - DVEŘE</t>
  </si>
  <si>
    <t>1039213549</t>
  </si>
  <si>
    <t>201</t>
  </si>
  <si>
    <t>7674004</t>
  </si>
  <si>
    <t>O/04 - OKNO - hliník - požární EI 30 - 1790/2940 mm - D+M vč všech systémových detailů, kování a povrchové úpravy - podrobný popis - TABULKA VÝPLNÍ OTVORŮ - OKNA A PROSKLENÉ STĚNY</t>
  </si>
  <si>
    <t>2064909295</t>
  </si>
  <si>
    <t>202</t>
  </si>
  <si>
    <t>7674007</t>
  </si>
  <si>
    <t>O/07 - VELKOFORMÁTOVÉ ZASKLENÍ OTVORU - dvojité U profil sklo +okna hliník - část požární EI 30 - 11430/2940 mm - D+M vč všech systémových detailů, kování a povrchové úpravy - podrobný popis - TABULKA VÝPLNÍ OTVORŮ - OKNA A PROSKLENÉ STĚNY</t>
  </si>
  <si>
    <t>501688828</t>
  </si>
  <si>
    <t>203</t>
  </si>
  <si>
    <t>7674008</t>
  </si>
  <si>
    <t>O/08 - VELKOFORMÁTOVÉ ZASKLENÍ OTVORU - dvojité U profil sklo +okna hliník - 16795/2940 mm - D+M vč všech systémových detailů, kování a povrchové úpravy - podrobný popis - TABULKA VÝPLNÍ OTVORŮ - OKNA A PROSKLENÉ STĚNY</t>
  </si>
  <si>
    <t>-542340661</t>
  </si>
  <si>
    <t>204</t>
  </si>
  <si>
    <t>7674009</t>
  </si>
  <si>
    <t>O/09 - INTERIEROVÉ OKNO - PEVNÉ - hliník - 3320/2050 mm - D+M vč všech systémových detailů a povrchové úpravy - podrobný popis - TABULKA VÝPLNÍ OTVORŮ - OKNA A PROSKLENÉ STĚNY</t>
  </si>
  <si>
    <t>1226114369</t>
  </si>
  <si>
    <t>205</t>
  </si>
  <si>
    <t>7674010</t>
  </si>
  <si>
    <t>O/10 - INTERIEROVÉ OKNO - PEVNÉ - hliník - 3280/2050 mm - D+M vč všech systémových detailů a povrchové úpravy - podrobný popis - TABULKA VÝPLNÍ OTVORŮ - OKNA A PROSKLENÉ STĚNY</t>
  </si>
  <si>
    <t>935566960</t>
  </si>
  <si>
    <t>206</t>
  </si>
  <si>
    <t>7674011</t>
  </si>
  <si>
    <t>O/11 - INTERIEROVÉ OKNO - PEVNÉ - hliník - 2670/2050 mm - D+M vč všech systémových detailů a povrchové úpravy - podrobný popis - TABULKA VÝPLNÍ OTVORŮ - OKNA A PROSKLENÉ STĚNY</t>
  </si>
  <si>
    <t>1096927405</t>
  </si>
  <si>
    <t>207</t>
  </si>
  <si>
    <t>7675006</t>
  </si>
  <si>
    <t>O/06 - ZÁBRADLÍ Z BEZPEČ SKLA - v 1000 mm - dl 1790 mm - D+M vč všech systémových detailů, kování a povrchové úpravy - podrobný popis - TABULKA VÝPLNÍ OTVORŮ - OKNA A PROSKLENÉ STĚNY</t>
  </si>
  <si>
    <t>1542329688</t>
  </si>
  <si>
    <t>208</t>
  </si>
  <si>
    <t>7676001</t>
  </si>
  <si>
    <t>Z/01 - MADLO RAMPY - ocel trubka - Ø 40 mm  - dl 6400 mm - D+M vč všech systémových detailů, kotvení a povrchové úpravy - podrobný popis - TABULKA ZÁMEČNICKÝCH VÝROBKŮ</t>
  </si>
  <si>
    <t>-1632242915</t>
  </si>
  <si>
    <t>209</t>
  </si>
  <si>
    <t>7676002</t>
  </si>
  <si>
    <t>Z/02 - ŽEBŘÍK S OCHRANNÝM KOŠEM - dl cca 9600 mm - D+M vč všech systémových detailů, kotvení a povrchové úpravy - podrobný popis - TABULKA ZÁMEČNICKÝCH VÝROBKŮ</t>
  </si>
  <si>
    <t>-609540218</t>
  </si>
  <si>
    <t>210</t>
  </si>
  <si>
    <t>7676003</t>
  </si>
  <si>
    <t>Z/03 - OCELOVÁ KONSTR PRO VZT VENILÁTOR - D+M vč všech systémových detailů, kotvení a povrchové úpravy - podrobný popis - TABULKA ZÁMEČNICKÝCH VÝROBKŮ</t>
  </si>
  <si>
    <t>317704293</t>
  </si>
  <si>
    <t>211</t>
  </si>
  <si>
    <t>7676004</t>
  </si>
  <si>
    <t>Z/04 - OCELOVÁ KONSTR PRO CHLADÍCÍ JEDNOTKU - D+M vč všech systémových detailů, kotvení a povrchové úpravy - podrobný popis - TABULKA ZÁMEČNICKÝCH VÝROBKŮ</t>
  </si>
  <si>
    <t>573051361</t>
  </si>
  <si>
    <t>212</t>
  </si>
  <si>
    <t>7676005</t>
  </si>
  <si>
    <t>Z/05 - OCELOVÁ KONSTR PRO PROMÍTACÍ ZAŘÍZENÍ - D+M vč všech systémových detailů, kotvení a povrchové úpravy - podrobný popis - TABULKA ZÁMEČNICKÝCH VÝROBKŮ</t>
  </si>
  <si>
    <t>523499183</t>
  </si>
  <si>
    <t>213</t>
  </si>
  <si>
    <t>7678001</t>
  </si>
  <si>
    <t xml:space="preserve">Zdvojená systémová podlaha - D+M vč všech systémových detailů </t>
  </si>
  <si>
    <t>1416365535</t>
  </si>
  <si>
    <t>Poznámka k položce:_x000D_
kalciumsulfátová deska, zkosené hrany, desky 600/600 mm, tl. 38mm, stojky ocelové s pozinkovanými sloupky, s rektifikací v. 350 mm</t>
  </si>
  <si>
    <t>214</t>
  </si>
  <si>
    <t>998767202</t>
  </si>
  <si>
    <t>Přesun hmot procentní pro zámečnické konstrukce v objektech v přes 6 do 12 m</t>
  </si>
  <si>
    <t>494375850</t>
  </si>
  <si>
    <t>771</t>
  </si>
  <si>
    <t>Podlahy z dlaždic</t>
  </si>
  <si>
    <t>215</t>
  </si>
  <si>
    <t>77127401</t>
  </si>
  <si>
    <t xml:space="preserve">Montáž obkladů exterier schodišť z dlaždic keramických flexibilní lepidlo </t>
  </si>
  <si>
    <t>-881141286</t>
  </si>
  <si>
    <t>"exter schody - osa 1"+1,37*0,5*5</t>
  </si>
  <si>
    <t>"exter schody - osa 9"+1,2*(2,1+0,45*11)</t>
  </si>
  <si>
    <t>"exter schody - osa 1"+1,76*0,42*4</t>
  </si>
  <si>
    <t>216</t>
  </si>
  <si>
    <t>597619</t>
  </si>
  <si>
    <t>dlažba keramická mrazuvzdorná protiskluzná</t>
  </si>
  <si>
    <t>-1429811417</t>
  </si>
  <si>
    <t>14,842*1,1 'Přepočtené koeficientem množství</t>
  </si>
  <si>
    <t>217</t>
  </si>
  <si>
    <t>771474113</t>
  </si>
  <si>
    <t>Montáž soklů z dlaždic keramických rovných flexibilní lepidlo v přes 90 do 120 mm</t>
  </si>
  <si>
    <t>-1368866223</t>
  </si>
  <si>
    <t>218</t>
  </si>
  <si>
    <t>597611</t>
  </si>
  <si>
    <t>dlažba keramická</t>
  </si>
  <si>
    <t>285864696</t>
  </si>
  <si>
    <t>+12,7*0,1*1,1</t>
  </si>
  <si>
    <t>219</t>
  </si>
  <si>
    <t>771474133</t>
  </si>
  <si>
    <t>Montáž soklů z dlaždic keramických schodišťových stupňovitých flexibilní lepidlo v přes 90 do 120 mm</t>
  </si>
  <si>
    <t>96617421</t>
  </si>
  <si>
    <t>"exter schody - osa 1"+0,5*5*2</t>
  </si>
  <si>
    <t>"exter schody - osa 9"+0,5*11</t>
  </si>
  <si>
    <t>"exter schody - osa 1/E"+0,5*4*2</t>
  </si>
  <si>
    <t>220</t>
  </si>
  <si>
    <t>-337418995</t>
  </si>
  <si>
    <t>+14,5*0,1*1,1</t>
  </si>
  <si>
    <t>221</t>
  </si>
  <si>
    <t>77157412</t>
  </si>
  <si>
    <t xml:space="preserve">Montáž podlah keramických hladkých lepených flexibilním lepidlem </t>
  </si>
  <si>
    <t>760078982</t>
  </si>
  <si>
    <t>222</t>
  </si>
  <si>
    <t>1305784169</t>
  </si>
  <si>
    <t>50,1*1,1 'Přepočtené koeficientem množství</t>
  </si>
  <si>
    <t>223</t>
  </si>
  <si>
    <t>998771202</t>
  </si>
  <si>
    <t>Přesun hmot procentní pro podlahy z dlaždic v objektech v přes 6 do 12 m</t>
  </si>
  <si>
    <t>-364650963</t>
  </si>
  <si>
    <t>224</t>
  </si>
  <si>
    <t>776251111</t>
  </si>
  <si>
    <t>Lepení pásů z přírodního linolea (marmolea) standardním lepidlem</t>
  </si>
  <si>
    <t>-1319974680</t>
  </si>
  <si>
    <t>"P01"+6,4*2,4</t>
  </si>
  <si>
    <t>"P03"+73,1-15,36+73,3+21,5+63,8+60,9+60,8+62,8+86,6+43,1</t>
  </si>
  <si>
    <t>225</t>
  </si>
  <si>
    <t>2841106</t>
  </si>
  <si>
    <t>linoleum přírodní (marmoleum)</t>
  </si>
  <si>
    <t>-1042840812</t>
  </si>
  <si>
    <t>648,6*1,1 'Přepočtené koeficientem množství</t>
  </si>
  <si>
    <t>226</t>
  </si>
  <si>
    <t>776251211</t>
  </si>
  <si>
    <t>Lepení čtverců z přírodního linolea (marmolea) standardním lepidlem</t>
  </si>
  <si>
    <t>-873488201</t>
  </si>
  <si>
    <t>"P02"+49,4</t>
  </si>
  <si>
    <t>227</t>
  </si>
  <si>
    <t>2841107</t>
  </si>
  <si>
    <t>linoleum přírodní (marmoleum), čtverce 500x500mm</t>
  </si>
  <si>
    <t>-1893333047</t>
  </si>
  <si>
    <t>49,4*1,1 'Přepočtené koeficientem množství</t>
  </si>
  <si>
    <t>228</t>
  </si>
  <si>
    <t>776411112</t>
  </si>
  <si>
    <t>Montáž obvodových soklíků výšky do 100 mm</t>
  </si>
  <si>
    <t>-1871345279</t>
  </si>
  <si>
    <t>"101"+(2*12,5+2*5,3+4*0,3)-1,0+8*0,25</t>
  </si>
  <si>
    <t>"102"+(2*5,8+2*3,3)-1,0+2*0,25</t>
  </si>
  <si>
    <t>"103"+(2*5,8+2*3,0)-1,0+2*0,25</t>
  </si>
  <si>
    <t>"201"+(2*8,5+2,4+2,0+7,0+2,5+14,7+2*0,65+4,5+3,0+2*0,4)-0,9*6</t>
  </si>
  <si>
    <t>"202"+(2*12,9+2*5,5)-0,9+0,1*16</t>
  </si>
  <si>
    <t>"203"+(2*6,9+2*3,1)-0,9</t>
  </si>
  <si>
    <t>"204"+(2*8,3+2*8,7)-0,9+0,1*6</t>
  </si>
  <si>
    <t>"205"+(2*6,9+2*7,3)-0,9+0,1*2+0,5*2+0,3*4</t>
  </si>
  <si>
    <t>"206"+(2*6,4+2*10,4)-0,9+0,1*8</t>
  </si>
  <si>
    <t>"207"+(2*5,6+2*10,4+2*0,6)-0,9+0,1*4</t>
  </si>
  <si>
    <t>"208"+(2*6,4+2*10,4+2*0,6)-0,9+0,1*4</t>
  </si>
  <si>
    <t>"217"+(2*12,7+7,7+7,1+0,6+1,2)-0,9+0,1*14</t>
  </si>
  <si>
    <t>"218"+(2*18,7+2*2,2+4*0,65)-0,9*5</t>
  </si>
  <si>
    <t>229</t>
  </si>
  <si>
    <t>-1947819395</t>
  </si>
  <si>
    <t>+425,5*0,1*1,1</t>
  </si>
  <si>
    <t>230</t>
  </si>
  <si>
    <t>284121</t>
  </si>
  <si>
    <t>náběhový podkladní klín</t>
  </si>
  <si>
    <t>271163815</t>
  </si>
  <si>
    <t>+425,5*1,1</t>
  </si>
  <si>
    <t>231</t>
  </si>
  <si>
    <t>776421111</t>
  </si>
  <si>
    <t>Montáž obvodových lišt lepením</t>
  </si>
  <si>
    <t>-1404044180</t>
  </si>
  <si>
    <t>232</t>
  </si>
  <si>
    <t>553431</t>
  </si>
  <si>
    <t>profil ukončovací</t>
  </si>
  <si>
    <t>1526408148</t>
  </si>
  <si>
    <t>425,5*1,1 'Přepočtené koeficientem množství</t>
  </si>
  <si>
    <t>233</t>
  </si>
  <si>
    <t>77642201</t>
  </si>
  <si>
    <t>Doplnění pruhu podlahové krytiny po zesílení pilíře, vč soklu</t>
  </si>
  <si>
    <t>847541735</t>
  </si>
  <si>
    <t>234</t>
  </si>
  <si>
    <t>998776202</t>
  </si>
  <si>
    <t>Přesun hmot procentní pro podlahy povlakové v objektech v přes 6 do 12 m</t>
  </si>
  <si>
    <t>-1700629286</t>
  </si>
  <si>
    <t>781</t>
  </si>
  <si>
    <t>Dokončovací práce - obklady</t>
  </si>
  <si>
    <t>235</t>
  </si>
  <si>
    <t>78147412</t>
  </si>
  <si>
    <t>Montáž obkladů vnitřních keramických hladkých lepených flexibilním lepidlem</t>
  </si>
  <si>
    <t>1494532022</t>
  </si>
  <si>
    <t>"1.01"+1,5*1,3+0,1*(1,0+1,5)</t>
  </si>
  <si>
    <t>"komora"+2,0*0,5</t>
  </si>
  <si>
    <t>"2.02"+4,0*(2,02)+0,10*(4,0+2*0,9)</t>
  </si>
  <si>
    <t>"2.04"+1,75*(2,02)+0,10*(1,75+0,9)</t>
  </si>
  <si>
    <t>"2.06"+1,3*(2,02)+0,10*(1,3+0,9)</t>
  </si>
  <si>
    <t>"2.07"+2,02*(1,9+0,1)</t>
  </si>
  <si>
    <t>"2.08"+1,1*(2,02)+0,10*(1,1+2*0,9)</t>
  </si>
  <si>
    <t>"2.10"+2,02*(2*2,3+2*2,9-0,8*2)</t>
  </si>
  <si>
    <t>"2.11"+2,02*(2*3,8+2*2,0-1,8-0,8)+0,10*3,25+0,21*1,8</t>
  </si>
  <si>
    <t>"2.12"+2,02*(2*2,9+2*2,3-0,8*2)</t>
  </si>
  <si>
    <t>"2.13"+2,02*(2*3,8+2*3,3-1,8-0,8)+0,15*3,25+0,21*1,8</t>
  </si>
  <si>
    <t>"2.14"+2,02*(2*1,3+2*1,6-0,7)</t>
  </si>
  <si>
    <t>"2.15"+2,02*(2*1,35+2*2,0-0,7*2)</t>
  </si>
  <si>
    <t>"2.16"+2,02*(2*1,3+2*0,95-0,7)+0,15*0,95</t>
  </si>
  <si>
    <t>"2.17"+1,9*(2,02)+0,10*(1,3+0,9)</t>
  </si>
  <si>
    <t>236</t>
  </si>
  <si>
    <t>5976104</t>
  </si>
  <si>
    <t>obklad keramický</t>
  </si>
  <si>
    <t>194763077</t>
  </si>
  <si>
    <t>139,1*1,1 'Přepočtené koeficientem množství</t>
  </si>
  <si>
    <t>237</t>
  </si>
  <si>
    <t>5976109</t>
  </si>
  <si>
    <t>ukončující a rohové lišty</t>
  </si>
  <si>
    <t>-307940917</t>
  </si>
  <si>
    <t>1*1,1 'Přepočtené koeficientem množství</t>
  </si>
  <si>
    <t>238</t>
  </si>
  <si>
    <t>998781202</t>
  </si>
  <si>
    <t>Přesun hmot procentní pro obklady keramické v objektech v přes 6 do 12 m</t>
  </si>
  <si>
    <t>1135526976</t>
  </si>
  <si>
    <t>783</t>
  </si>
  <si>
    <t>Dokončovací práce - nátěry</t>
  </si>
  <si>
    <t>239</t>
  </si>
  <si>
    <t>7831001</t>
  </si>
  <si>
    <t>Systémová penetrace podlah</t>
  </si>
  <si>
    <t>-682285162</t>
  </si>
  <si>
    <t>P01_pvc*2+P03_pvc</t>
  </si>
  <si>
    <t>240</t>
  </si>
  <si>
    <t>7832001</t>
  </si>
  <si>
    <t>Olejový nátěr stěn</t>
  </si>
  <si>
    <t>1263525249</t>
  </si>
  <si>
    <t>"chodba"+1,5*(2*8,8+2*2,5+2*3,5)-1,5*(1,8+3*0,8+4*1,0)</t>
  </si>
  <si>
    <t>"lokální doplnění"+20,0</t>
  </si>
  <si>
    <t>241</t>
  </si>
  <si>
    <t>7835001</t>
  </si>
  <si>
    <t>Nátěr zárubní ocelových</t>
  </si>
  <si>
    <t>63810550</t>
  </si>
  <si>
    <t>+4,8*4</t>
  </si>
  <si>
    <t>+4,7*3</t>
  </si>
  <si>
    <t>Dokončovací práce - malby a tapety</t>
  </si>
  <si>
    <t>242</t>
  </si>
  <si>
    <t>7845001</t>
  </si>
  <si>
    <t>Malby stěn a stropů bílé 2nás, vč penetrace</t>
  </si>
  <si>
    <t>-2067709462</t>
  </si>
  <si>
    <t>"1PP - SDK"+20,846</t>
  </si>
  <si>
    <t>"1NP - strop"+66,4+18,9+17,4+2,5*8,8+3,4*1,7</t>
  </si>
  <si>
    <t>"1NP - stěny"</t>
  </si>
  <si>
    <t>"101"+3,6*(2*12,5+2*5,3+4*0,3)</t>
  </si>
  <si>
    <t>"102"+3,6*(2*5,8+2*3,3)</t>
  </si>
  <si>
    <t>"103"+3,6*(2*5,8+2*3,0)</t>
  </si>
  <si>
    <t>"chodba"+2,1*(2*8,8+2*2,5+2*1,4)+2,4*(2*0,9)+2,7*(2*1,1)</t>
  </si>
  <si>
    <t>"2NP - stropy"+P01_pvc+P02_pvc+P03_pvc</t>
  </si>
  <si>
    <t>"2NP - stěny"</t>
  </si>
  <si>
    <t>"201"+3,0*(2*8,5)+3,22*(2,4+2,0+7,0+2,5+14,7+2*0,65+4,5+3,0+2*0,4)</t>
  </si>
  <si>
    <t>"202"+3,22*(2*12,9+2*5,5)-4,0*2,02</t>
  </si>
  <si>
    <t>"203"+3,22*(2*6,9+2*3,1)</t>
  </si>
  <si>
    <t>"204"+3,22*(2*8,3+2*8,7)-1,75*2,02</t>
  </si>
  <si>
    <t>"205"+3,2*(2*6,9+2*7,3)-1,2*2,02</t>
  </si>
  <si>
    <t>"206"+3,22*(2*6,4+2*10,4)-1,3*2,02</t>
  </si>
  <si>
    <t>"207"+3,22*(2*5,6+2*10,4+2*0,6)-1,9*2,02</t>
  </si>
  <si>
    <t>"208"+3,22*(2*6,4+2*10,4+2*0,6)-1,2*2,02</t>
  </si>
  <si>
    <t>"209"+3,22*(2*4,6+2*3,7)</t>
  </si>
  <si>
    <t>"210"+1,2*(2*2,3+2*2,9)</t>
  </si>
  <si>
    <t>"211"+1,2*(2*2,0+2*3,5)</t>
  </si>
  <si>
    <t>"212"+1,2*(2*2,3+2*2,9)</t>
  </si>
  <si>
    <t>"213"+1,2*(2*3,3+2*3,5)</t>
  </si>
  <si>
    <t>"214"+1,2*(2*1,3+2*1,6)</t>
  </si>
  <si>
    <t>"215"+1,2*(2*1,4+2*2,0)</t>
  </si>
  <si>
    <t>"216"+(2*1,3+2*0,9)</t>
  </si>
  <si>
    <t>"217"+3,22*(2*12,7+7,7+7,1+0,6+1,2)-1,9*2,02</t>
  </si>
  <si>
    <t>"218"+3,22*(2*18,7+2*2,2+4*0,65)</t>
  </si>
  <si>
    <t>"příčka SDK 1PP-5NP"</t>
  </si>
  <si>
    <t>+2,1*2,4*2-1,7*2,0*2</t>
  </si>
  <si>
    <t>+(3,6*2,4*2-1,7*2,0*2)*5</t>
  </si>
  <si>
    <t>"pilíře"</t>
  </si>
  <si>
    <t>+44,902</t>
  </si>
  <si>
    <t>"lokální doplnění maleb"+100,0</t>
  </si>
  <si>
    <t>243</t>
  </si>
  <si>
    <t>7845101</t>
  </si>
  <si>
    <t>Malba bílá na beton pod zasklení</t>
  </si>
  <si>
    <t>-180253896</t>
  </si>
  <si>
    <t>"P9"+2,94*1,29*3</t>
  </si>
  <si>
    <t>790</t>
  </si>
  <si>
    <t>Ostatní výrobky</t>
  </si>
  <si>
    <t>244</t>
  </si>
  <si>
    <t>7901001</t>
  </si>
  <si>
    <t>OV/01 - REVIZNÍ DVÍŘKA DO SDK PODHLEDU - 600/600 mm - D+M vč všech systémových detailů a povrchové úpravy - podrobný popis - TABULKA OSTATNÍCH VÝROBKŮ</t>
  </si>
  <si>
    <t>44178516</t>
  </si>
  <si>
    <t>245</t>
  </si>
  <si>
    <t>79010011</t>
  </si>
  <si>
    <t>OV/01b - REVIZNÍ DVÍŘKA DO SDK PODHLEDU - požární EI 30 - 600/600 mm - D+M vč všech systémových detailů a povrchové úpravy - podrobný popis - TABULKA OSTATNÍCH VÝROBKŮ</t>
  </si>
  <si>
    <t>-2086759885</t>
  </si>
  <si>
    <t>246</t>
  </si>
  <si>
    <t>7901002</t>
  </si>
  <si>
    <t>OV/02 - REVIZNÍ DVÍŘKA DO SDK PODHLEDU - 400/400 mm - D+M vč všech systémových detailů a povrchové úpravy - podrobný popis - TABULKA OSTATNÍCH VÝROBKŮ</t>
  </si>
  <si>
    <t>2040898082</t>
  </si>
  <si>
    <t>247</t>
  </si>
  <si>
    <t>7901003</t>
  </si>
  <si>
    <t>OV/03 - SVĚTLOVOD S KRUHOVÝM TUBUSEM - Ø 520 mm - D+M vč všech systémových detailů a povrchové úpravy - podrobný popis - TABULKA OSTATNÍCH VÝROBKŮ</t>
  </si>
  <si>
    <t>654447509</t>
  </si>
  <si>
    <t>248</t>
  </si>
  <si>
    <t>7901004</t>
  </si>
  <si>
    <t>OV/04 - SVĚTLOVOD S KRUHOVÝM TUBUSEM - Ø 320 mm - D+M vč všech systémových detailů a povrchové úpravy - podrobný popis - TABULKA OSTATNÍCH VÝROBKŮ</t>
  </si>
  <si>
    <t>-42595495</t>
  </si>
  <si>
    <t>249</t>
  </si>
  <si>
    <t>7901005</t>
  </si>
  <si>
    <t>OV/05 - HAVARIJNÍ PŘEPAD PLOCHÉ STŘECHY - D+M vč všech systémových detailů a povrchové úpravy - podrobný popis - TABULKA OSTATNÍCH VÝROBKŮ</t>
  </si>
  <si>
    <t>-2123496144</t>
  </si>
  <si>
    <t>250</t>
  </si>
  <si>
    <t>7901006</t>
  </si>
  <si>
    <t>OV/06 - REVIZNÍ DVÍŘKA DO SDK PŘEDSTĚNY - 400/400 mm - D+M vč všech systémových detailů a povrchové úpravy - podrobný popis - TABULKA OSTATNÍCH VÝROBKŮ</t>
  </si>
  <si>
    <t>642827608</t>
  </si>
  <si>
    <t>251</t>
  </si>
  <si>
    <t>7901007</t>
  </si>
  <si>
    <t>OV/07 - REVIZNÍ POKLOP - pro zadláždění - 600/600 mm - D+M vč všech systémových detailů a povrchové úpravy - podrobný popis - TABULKA OSTATNÍCH VÝROBKŮ</t>
  </si>
  <si>
    <t>-1967729339</t>
  </si>
  <si>
    <t>252</t>
  </si>
  <si>
    <t>7901008</t>
  </si>
  <si>
    <t>OV/08 - EXTERIEROVÁ ŽALUZIE - pro okno 1710/2860 mm - D+M vč boxu, všech systémových detailů a povrchové úpravy - podrobný popis - TABULKA OSTATNÍCH VÝROBKŮ</t>
  </si>
  <si>
    <t>-1795917677</t>
  </si>
  <si>
    <t>253</t>
  </si>
  <si>
    <t>7901009</t>
  </si>
  <si>
    <t>OV/09 - DILATAČNÍ PODLAHOVÁ LIŠTA - D+M vč všech systémových detailů a povrchové úpravy - podrobný popis - TABULKA OSTATNÍCH VÝROBKŮ</t>
  </si>
  <si>
    <t>2118741201</t>
  </si>
  <si>
    <t>254</t>
  </si>
  <si>
    <t>790201</t>
  </si>
  <si>
    <t>Místn. 2.11 - Dělící příčka s dveřmi - D+M vč všech systémových detailů a povrchové úpravy</t>
  </si>
  <si>
    <t>328695269</t>
  </si>
  <si>
    <t>255</t>
  </si>
  <si>
    <t>790202</t>
  </si>
  <si>
    <t>Místn. 2.13 - Dělící příčky s dveřmi - D+M vč všech systémových detailů a povrchové úpravy</t>
  </si>
  <si>
    <t>1808609822</t>
  </si>
  <si>
    <t>256</t>
  </si>
  <si>
    <t>790301</t>
  </si>
  <si>
    <t>1NP - Exterierová čistící zona zapuštěná - 820/1250 - D+M vč všech systémových detailů a povrchové úpravy</t>
  </si>
  <si>
    <t>431991781</t>
  </si>
  <si>
    <t>257</t>
  </si>
  <si>
    <t>790302</t>
  </si>
  <si>
    <t>1NP - Interierová čistící zona zapuštěná - 600/1370 - D+M vč všech systémových detailů a povrchové úpravy</t>
  </si>
  <si>
    <t>1275288004</t>
  </si>
  <si>
    <t>258</t>
  </si>
  <si>
    <t>790303</t>
  </si>
  <si>
    <t>Vstup - osa 1-2/A - Exterierová čistící zona zapuštěná - 1500/1000 - D+M vč všech systémových detailů a povrchové úpravy</t>
  </si>
  <si>
    <t>1143321862</t>
  </si>
  <si>
    <t>259</t>
  </si>
  <si>
    <t>790401</t>
  </si>
  <si>
    <t xml:space="preserve">Hasící přístroje - PHP s hasební schopností 21A - D+M vč všech systémových detailů </t>
  </si>
  <si>
    <t>505825147</t>
  </si>
  <si>
    <t>260</t>
  </si>
  <si>
    <t>998790202</t>
  </si>
  <si>
    <t>Přesun hmot procentní pro ostatní výrobky v objektech v přes 6 do 12 m</t>
  </si>
  <si>
    <t>213115670</t>
  </si>
  <si>
    <t>792</t>
  </si>
  <si>
    <t>Záchytný systém</t>
  </si>
  <si>
    <t>261</t>
  </si>
  <si>
    <t>792101</t>
  </si>
  <si>
    <t>kotvicí zařízení typu C  dle ČSN EN 795</t>
  </si>
  <si>
    <t>984445740</t>
  </si>
  <si>
    <t>262</t>
  </si>
  <si>
    <t>792102</t>
  </si>
  <si>
    <t>koncový prvek</t>
  </si>
  <si>
    <t>1822181443</t>
  </si>
  <si>
    <t>263</t>
  </si>
  <si>
    <t>792103</t>
  </si>
  <si>
    <t>středové oko</t>
  </si>
  <si>
    <t>-548629412</t>
  </si>
  <si>
    <t>264</t>
  </si>
  <si>
    <t>792104</t>
  </si>
  <si>
    <t>ID štítek</t>
  </si>
  <si>
    <t>-990357492</t>
  </si>
  <si>
    <t>265</t>
  </si>
  <si>
    <t>792105</t>
  </si>
  <si>
    <t>poddajné kotvicí vedení - nerezové lano 7 mm</t>
  </si>
  <si>
    <t>-1361210918</t>
  </si>
  <si>
    <t>266</t>
  </si>
  <si>
    <t>792106</t>
  </si>
  <si>
    <t>výchozí prohlídka</t>
  </si>
  <si>
    <t>-805468319</t>
  </si>
  <si>
    <t>04 - ZTI</t>
  </si>
  <si>
    <t xml:space="preserve">    8 - Trubní vedení</t>
  </si>
  <si>
    <t xml:space="preserve">    721 - Zdravotechnika - vnitřní kanalizace</t>
  </si>
  <si>
    <t xml:space="preserve">    722 - Zdravotechnika - vnitřní vodovod</t>
  </si>
  <si>
    <t xml:space="preserve">    724 - Zdravotechnika - strojní vybavení</t>
  </si>
  <si>
    <t xml:space="preserve">    725 - Zdravotechnika - zařizovací předměty</t>
  </si>
  <si>
    <t xml:space="preserve">    729 - Zdravotechnika - ostatní</t>
  </si>
  <si>
    <t>Trubní vedení</t>
  </si>
  <si>
    <t>871201</t>
  </si>
  <si>
    <t>Kanalizační potrubí KG včetně tvarovek - DN 150 - D+M</t>
  </si>
  <si>
    <t>1467719992</t>
  </si>
  <si>
    <t>871202</t>
  </si>
  <si>
    <t>Kanalizační potrubí KG včetně tvarovek - DN 200 - D+M</t>
  </si>
  <si>
    <t>1445722712</t>
  </si>
  <si>
    <t>871203</t>
  </si>
  <si>
    <t>Revizní plastová šachta o průměru 1000 mm vč. poklopu, výškla dle řezu - D+M</t>
  </si>
  <si>
    <t>-4399483</t>
  </si>
  <si>
    <t>871204</t>
  </si>
  <si>
    <t>Akumulační betonová  nádrž  objem 13,9 m3 vč. vstupní šachty s poklopem - D+M</t>
  </si>
  <si>
    <t>1598869784</t>
  </si>
  <si>
    <t>871205</t>
  </si>
  <si>
    <t>Filtr na dešťové vody se skokovým efektem DN150, s přepadem do kanalizace DN200,  - D+M</t>
  </si>
  <si>
    <t>1815642920</t>
  </si>
  <si>
    <t>871206</t>
  </si>
  <si>
    <t>Výstražná folie  - D+M</t>
  </si>
  <si>
    <t>104433587</t>
  </si>
  <si>
    <t>721</t>
  </si>
  <si>
    <t>Zdravotechnika - vnitřní kanalizace</t>
  </si>
  <si>
    <t>721-101</t>
  </si>
  <si>
    <t>Dešťová kanalizace - PE-HD svařované trouby včetně tvarovek a závěsů, Průměr110,0 mm; Délka vč.prořezu 15%  -  D+M vč všech systémových detailů</t>
  </si>
  <si>
    <t>-1882435319</t>
  </si>
  <si>
    <t>721-102</t>
  </si>
  <si>
    <t>Odvod kondenzátu - hrdlové trouby včetně tvarovek a závěsů, Průměr40,0 mm; Délka vč. prořezu 15%  -  D+M vč všech systémových detailů</t>
  </si>
  <si>
    <t>285665770</t>
  </si>
  <si>
    <t>721-103</t>
  </si>
  <si>
    <t>Odvod kondenzátu - hrdlové trouby včetně tvarovek a závěsů, Průměr50,0 mm; Délka vč. prořezu 15%  -  D+M vč všech systémových detailů</t>
  </si>
  <si>
    <t>1423642523</t>
  </si>
  <si>
    <t>721-104</t>
  </si>
  <si>
    <t>Splašková kanalizace - hrdlové trouby odhlučněné včetně tvarovek a závěsů, Průměr40,0 mm; Délka vč.prořezu 15%  -  D+M vč všech systémových detailů</t>
  </si>
  <si>
    <t>616315545</t>
  </si>
  <si>
    <t>721-105</t>
  </si>
  <si>
    <t>Splašková kanalizace - hrdlové trouby odhlučněné včetně tvarovek a závěsů, Průměr50,0 mm; Délka vč.prořezu 15%  -  D+M vč všech systémových detailů</t>
  </si>
  <si>
    <t>-506365656</t>
  </si>
  <si>
    <t>721-106</t>
  </si>
  <si>
    <t>Splašková kanalizace - hrdlové trouby odhlučněné včetně tvarovek a závěsů, Průměr75,0 mm; Délka vč.prořezu 15%  -  D+M vč všech systémových detailů</t>
  </si>
  <si>
    <t>59802388</t>
  </si>
  <si>
    <t>721-107</t>
  </si>
  <si>
    <t>Splašková kanalizace - hrdlové trouby odhlučněné včetně tvarovek a závěsů, Průměr110,0 mm; Délka vč.prořezu 15%  -  D+M vč všech systémových detailů</t>
  </si>
  <si>
    <t>2069584083</t>
  </si>
  <si>
    <t>721-108</t>
  </si>
  <si>
    <t>Tuková kanalizace (odvětrání) - hrdlové trouby včetně tvarovek a závěsů, Průměr75,0 mm; Délka vč.prořezu 15%</t>
  </si>
  <si>
    <t>-799612667</t>
  </si>
  <si>
    <t>721-201</t>
  </si>
  <si>
    <t>Automatická zpětná armatura proti vzduté vodě, Vnitřní průměr (DN) 110,0 mm  -  D+M vč všech systémových detailů</t>
  </si>
  <si>
    <t>-653711845</t>
  </si>
  <si>
    <t>721-202</t>
  </si>
  <si>
    <t>Podomítková vodní zápachová uzávěrka pro odvod kondenzátu s přidanou mechanickou zápachovouuzávěrkou, Vnitřní průměr (DN) 40,0 mm  -  D+M vč všech systémových detailů</t>
  </si>
  <si>
    <t>183245760</t>
  </si>
  <si>
    <t>721-203</t>
  </si>
  <si>
    <t>Střešní vtok s vodorovným odtokem DN110, max. průtok 6,0 l/s, Vnitřní průměr (DN) 110,0 mm  -  D+M vč všech systémových detailů</t>
  </si>
  <si>
    <t>-1449142104</t>
  </si>
  <si>
    <t>721-204</t>
  </si>
  <si>
    <t>Ventilační hlavice, Vnitřní průměr (DN) 75,0 mm  -  D+M vč všech systémových detailů</t>
  </si>
  <si>
    <t>-1307505597</t>
  </si>
  <si>
    <t>721-205</t>
  </si>
  <si>
    <t>-214668549</t>
  </si>
  <si>
    <t>721-206</t>
  </si>
  <si>
    <t>Ventilační hlavice, Vnitřní průměr (DN) 110,0 mm  -  D+M vč všech systémových detailů</t>
  </si>
  <si>
    <t>-361089126</t>
  </si>
  <si>
    <t>721-207</t>
  </si>
  <si>
    <t>Podlahová vpust se svislým odtokem DN75 se zápachovou uzávěrkou, max. průtok 0,5 l/s, Vnitřní průměr(DN) 75,0 mm  -  D+M vč všech systémových detailů</t>
  </si>
  <si>
    <t>1575603530</t>
  </si>
  <si>
    <t>721-208</t>
  </si>
  <si>
    <t>Vodní zápachová uzávěrka pro odvod kondenzátu s přidanou mechanickou zápachovou uzávěrkou, Vnitřníprůměr (DN) 40,0 mm  -  D+M vč všech systémových detailů</t>
  </si>
  <si>
    <t>1330159291</t>
  </si>
  <si>
    <t>721290111</t>
  </si>
  <si>
    <t>Zkouška těsnosti potrubí kanalizace vodou DN do 125</t>
  </si>
  <si>
    <t>-552541566</t>
  </si>
  <si>
    <t>998721202</t>
  </si>
  <si>
    <t>Přesun hmot procentní pro vnitřní kanalizace v objektech v přes 6 do 12 m</t>
  </si>
  <si>
    <t>270418516</t>
  </si>
  <si>
    <t>722</t>
  </si>
  <si>
    <t>Zdravotechnika - vnitřní vodovod</t>
  </si>
  <si>
    <t>722-101</t>
  </si>
  <si>
    <t>Vodovodní potrubí PP-RCT včetně tvarovek a závěsů, Vnitřní průměr (DN): 20,0 mm, Typ izolace:Čedičová vata 30 mm + AL fólie; Délka vč. prořezu 15%  -  D+M vč všech systémových detailů</t>
  </si>
  <si>
    <t>-49992701</t>
  </si>
  <si>
    <t>722-102</t>
  </si>
  <si>
    <t>Vodovodní potrubí PP-RCT včetně tvarovek a závěsů, Vnitřní průměr (DN): 20,0 mm, Typ izolace:Mirelon 9mm; Délka vč. prořezu 15%  -  D+M vč všech systémových detailů</t>
  </si>
  <si>
    <t>-1146666952</t>
  </si>
  <si>
    <t>722-103</t>
  </si>
  <si>
    <t>Vodovodní potrubí PP-RCT včetně tvarovek a závěsů, Vnitřní průměr (DN): 20,0 mm, Typ izolace:Čedičová vata 20 mm + AL fólie; Délka vč. prořezu 15%  -  D+M vč všech systémových detailů</t>
  </si>
  <si>
    <t>-317236497</t>
  </si>
  <si>
    <t>722-104</t>
  </si>
  <si>
    <t>Vodovodní potrubí PP-RCT včetně tvarovek a závěsů, Vnitřní průměr (DN): 25,0 mm, Typ izolace:Čedičová vata 20 mm + AL fólie; Délka vč. prořezu 15%  -  D+M vč všech systémových detailů</t>
  </si>
  <si>
    <t>511703159</t>
  </si>
  <si>
    <t>722-105</t>
  </si>
  <si>
    <t>Vodovodní potrubí PP-RCT včetně tvarovek a závěsů, Vnitřní průměr (DN): 32,0 mm, Typ izolace:Čedičová vata 20 mm + AL fólie; Délka vč. prořezu 15%  -  D+M vč všech systémových detailů</t>
  </si>
  <si>
    <t>1601058584</t>
  </si>
  <si>
    <t>722-106</t>
  </si>
  <si>
    <t>Vodovodní potrubí PP-RCT včetně tvarovek a závěsů, Vnitřní průměr (DN): 20,0 mm, Typ izolace:Mirelon 13mm; Délka vč. prořezu 15%  -  D+M vč všech systémových detailů</t>
  </si>
  <si>
    <t>1344766657</t>
  </si>
  <si>
    <t>722-107</t>
  </si>
  <si>
    <t>-1589273363</t>
  </si>
  <si>
    <t>722-108</t>
  </si>
  <si>
    <t>Vodovodní potrubí PP-RCT včetně tvarovek a závěsů, Vnitřní průměr (DN): 25,0 mm, Typ izolace:Čedičová vata 30 mm + AL fólie; Délka vč. prořezu 15%  -  D+M vč všech systémových detailů</t>
  </si>
  <si>
    <t>763153488</t>
  </si>
  <si>
    <t>722-109</t>
  </si>
  <si>
    <t>Vodovodní potrubí PP-RCT včetně tvarovek a závěsů, Vnitřní průměr (DN): 32,0 mm, Typ izolace:Čedičová vata 30 mm + AL fólie; Délka vč. prořezu 15%  -  D+M vč všech systémových detailů</t>
  </si>
  <si>
    <t>-1053039029</t>
  </si>
  <si>
    <t>722-110</t>
  </si>
  <si>
    <t>Vodovodní potrubí PPR včetně tvarovek a závěsů, Vnitřní průměr (DN): 20,0 mm; Délka vč. prořezu 15%  -  D+M vč všech systémových detailů</t>
  </si>
  <si>
    <t>1303092711</t>
  </si>
  <si>
    <t>722-111</t>
  </si>
  <si>
    <t>Vodovodní potrubí PPR včetně tvarovek a ochranného potrubí DN100, Vnitřní průměr (DN): 25,0 mm;Délka vč. prořezu 15%  -  D+M vč všech systémových detailů</t>
  </si>
  <si>
    <t>1065040445</t>
  </si>
  <si>
    <t>722-202</t>
  </si>
  <si>
    <t>Uzavírací kohout, Vnitřní průměr (DN) 20,0 mm  -  D+M vč všech systémových detailů</t>
  </si>
  <si>
    <t>349851902</t>
  </si>
  <si>
    <t>722-203</t>
  </si>
  <si>
    <t>Uzavírací kohout s vypouštěním, Vnitřní průměr (DN) 20,0 mm  -  D+M vč všech systémových detailů</t>
  </si>
  <si>
    <t>-1252970305</t>
  </si>
  <si>
    <t>722-204</t>
  </si>
  <si>
    <t>Uzavírací kohout s vypouštěním, Vnitřní průměr (DN) 32,0 mm  -  D+M vč všech systémových detailů</t>
  </si>
  <si>
    <t>-1112274289</t>
  </si>
  <si>
    <t>722-205</t>
  </si>
  <si>
    <t>Multifunkční termostatický cirkulační ventil MTCV, Vnitřní průměr (DN) 20,0 mm  -  D+M vč všech systémových detailů</t>
  </si>
  <si>
    <t>-1618233994</t>
  </si>
  <si>
    <t>722-206</t>
  </si>
  <si>
    <t xml:space="preserve">Ventil mrazuvzdorný s připojením na hadici, Vnitřní průměr (DN) 20,0 mm  -  D+M vč všech systémových detailů </t>
  </si>
  <si>
    <t>1601005456</t>
  </si>
  <si>
    <t>722290226</t>
  </si>
  <si>
    <t>Zkouška těsnosti vodovodního potrubí DN do 50</t>
  </si>
  <si>
    <t>2006579461</t>
  </si>
  <si>
    <t>722290234</t>
  </si>
  <si>
    <t>Proplach a dezinfekce vodovodního potrubí DN do 80</t>
  </si>
  <si>
    <t>1713744478</t>
  </si>
  <si>
    <t>998722202</t>
  </si>
  <si>
    <t>Přesun hmot procentní pro vnitřní vodovod v objektech v přes 6 do 12 m</t>
  </si>
  <si>
    <t>1755789156</t>
  </si>
  <si>
    <t>724</t>
  </si>
  <si>
    <t>Zdravotechnika - strojní vybavení</t>
  </si>
  <si>
    <t>724-101</t>
  </si>
  <si>
    <t>Provozní jednotka na využití dešťových vod s integrovaným čerpadlem a systémem pro připojení pitné vody, včetně plovákového spínače Max. průtok: 80 l/min  -  D+M vč všech systémových detailů</t>
  </si>
  <si>
    <t>kpl</t>
  </si>
  <si>
    <t>-2061560077</t>
  </si>
  <si>
    <t>998724202</t>
  </si>
  <si>
    <t>Přesun hmot procentní pro strojní vybavení v objektech v přes 6 do 12 m</t>
  </si>
  <si>
    <t>-824399109</t>
  </si>
  <si>
    <t>725</t>
  </si>
  <si>
    <t>Zdravotechnika - zařizovací předměty</t>
  </si>
  <si>
    <t>7251001</t>
  </si>
  <si>
    <t>Montáž zařizovacích předmětů</t>
  </si>
  <si>
    <t>566260989</t>
  </si>
  <si>
    <t>6421001</t>
  </si>
  <si>
    <t>Umyvadlový sifon</t>
  </si>
  <si>
    <t>1652409309</t>
  </si>
  <si>
    <t>6421002</t>
  </si>
  <si>
    <t>Umyvadlo</t>
  </si>
  <si>
    <t>-2043704172</t>
  </si>
  <si>
    <t>6421003</t>
  </si>
  <si>
    <t>Závěsná výlevka vč sifonu</t>
  </si>
  <si>
    <t>213227017</t>
  </si>
  <si>
    <t>6421004</t>
  </si>
  <si>
    <t>Závěsný klozet se sedátkem včetně montážního prvku s nádržkou a příslušenství</t>
  </si>
  <si>
    <t>1467578811</t>
  </si>
  <si>
    <t>6421005</t>
  </si>
  <si>
    <t>Pisoár včetně montážního prvku s nádržkou a příslušenství</t>
  </si>
  <si>
    <t>-1911882569</t>
  </si>
  <si>
    <t>6421006</t>
  </si>
  <si>
    <t>Baterie umyvadlová stojánková páková</t>
  </si>
  <si>
    <t>-1328228192</t>
  </si>
  <si>
    <t>6421007</t>
  </si>
  <si>
    <t>Nástěnná baterie páková s prodlouženým ramínkem</t>
  </si>
  <si>
    <t>-585364811</t>
  </si>
  <si>
    <t>998725202</t>
  </si>
  <si>
    <t>Přesun hmot procentní pro zařizovací předměty v objektech v přes 6 do 12 m</t>
  </si>
  <si>
    <t>1723228477</t>
  </si>
  <si>
    <t>729</t>
  </si>
  <si>
    <t>Zdravotechnika - ostatní</t>
  </si>
  <si>
    <t>729-101</t>
  </si>
  <si>
    <t>Protipožární manžety</t>
  </si>
  <si>
    <t>-297360085</t>
  </si>
  <si>
    <t>729-102</t>
  </si>
  <si>
    <t>Protipožární tmel</t>
  </si>
  <si>
    <t>1694429126</t>
  </si>
  <si>
    <t>729-201</t>
  </si>
  <si>
    <t>Stavební přípomoce</t>
  </si>
  <si>
    <t>-298689024</t>
  </si>
  <si>
    <t>05 - VZT</t>
  </si>
  <si>
    <t>M - M - Vzduchotechnika</t>
  </si>
  <si>
    <t xml:space="preserve">    24-M-01 - Zařízení 1 - Větrání učeben a heren</t>
  </si>
  <si>
    <t xml:space="preserve">    24-M-02 - Zařízení 2 - Větrání hygienického zázemí</t>
  </si>
  <si>
    <t xml:space="preserve">    24-M-03 - Odskoky stávajícího potrubí</t>
  </si>
  <si>
    <t xml:space="preserve">    24-M-04 - Ostatní</t>
  </si>
  <si>
    <t>M - Vzduchotechnika</t>
  </si>
  <si>
    <t>24-M-01</t>
  </si>
  <si>
    <t>Zařízení 1 - Větrání učeben a heren</t>
  </si>
  <si>
    <t>01-101</t>
  </si>
  <si>
    <t>Montáž zařízení</t>
  </si>
  <si>
    <t>-1300809416</t>
  </si>
  <si>
    <t>4291001</t>
  </si>
  <si>
    <t>Odvodní akusticky izolovaný ventilátor vybavený oběžným kolem s dozadu zahnutými lopatkami, ECmotorem s externím rotorem a zabudovanou řídící jednotkou, Qv=3550</t>
  </si>
  <si>
    <t>1063428649</t>
  </si>
  <si>
    <t>4291002</t>
  </si>
  <si>
    <t>- pružné spojky pro čtyřhranné potrubí 100/548-548</t>
  </si>
  <si>
    <t>-1678904150</t>
  </si>
  <si>
    <t>4291003</t>
  </si>
  <si>
    <t>- ochranné stříšky na ventilátor</t>
  </si>
  <si>
    <t>2034177133</t>
  </si>
  <si>
    <t>4291004</t>
  </si>
  <si>
    <t>- tlumiče chvění pod ventilátor</t>
  </si>
  <si>
    <t>1942509305</t>
  </si>
  <si>
    <t>4291005</t>
  </si>
  <si>
    <t>Odvodní akusticky izolovaný ventilátor vybavený oběžným kolem s dozadu zahnutými lopatkami, ECmotorem s externím rotorem a zabudovanou řídící jednotkou, Qv=2550</t>
  </si>
  <si>
    <t>-1122500901</t>
  </si>
  <si>
    <t>-1987206631</t>
  </si>
  <si>
    <t>1384457149</t>
  </si>
  <si>
    <t>-1181012359</t>
  </si>
  <si>
    <t>4291006</t>
  </si>
  <si>
    <t>Kompletní buňkový tlumič hluku 750x500/2000 mm z originálních buněk 5x250x500x2000 mm</t>
  </si>
  <si>
    <t>1842365811</t>
  </si>
  <si>
    <t>4291007</t>
  </si>
  <si>
    <t>Síto v rámečku na konec potrubí 750x710 mm</t>
  </si>
  <si>
    <t>-75968208</t>
  </si>
  <si>
    <t>4291009</t>
  </si>
  <si>
    <t>Požární klapka 630x250 mm, se servopohonem na 230 V AC, s mechanickou havirijní  funkcí (pohon spružinovým zpětným chodem)</t>
  </si>
  <si>
    <t>-537183670</t>
  </si>
  <si>
    <t>4291010</t>
  </si>
  <si>
    <t>Požární klapka O 250 mm, se servopohonem na 230 V AC, s mechanickou havirijní  funkcí (pohon spružinovým zpětným chodem)</t>
  </si>
  <si>
    <t>-984716982</t>
  </si>
  <si>
    <t>4291011</t>
  </si>
  <si>
    <t>Požární klapka O 280 mm, se servopohonem na 230 V AC, s mechanickou havirijní  funkcí (pohon spružinovým zpětným chodem)</t>
  </si>
  <si>
    <t>-57945072</t>
  </si>
  <si>
    <t>4291012</t>
  </si>
  <si>
    <t>Požární lamelová klapka 200x300 mm, se servopohonem na 230 V AC, s mechanickou havirijní  funkcí(pohon s pružinovým zpětným chodem), včetně krycích mřížek</t>
  </si>
  <si>
    <t>-445697388</t>
  </si>
  <si>
    <t>4291013</t>
  </si>
  <si>
    <t>Regulační klapka o250 mm do spiro potrubí pro ovládání servopohonem (servopohon dodávkou profeseMaR)</t>
  </si>
  <si>
    <t>1143370494</t>
  </si>
  <si>
    <t>4291014</t>
  </si>
  <si>
    <t>Regulační klapka o280 mm do spiro potrubí pro ovládání servopohonem (servopohon dodávkou profeseMaR)</t>
  </si>
  <si>
    <t>218646981</t>
  </si>
  <si>
    <t>4291015</t>
  </si>
  <si>
    <t>Krycí mřížka v rámečku na konec potrubí 500x250 mm</t>
  </si>
  <si>
    <t>-425566037</t>
  </si>
  <si>
    <t>4291016</t>
  </si>
  <si>
    <t>Krycí mřížka v rámečku na konec potrubí 400x250 mm</t>
  </si>
  <si>
    <t>161115679</t>
  </si>
  <si>
    <t>4291008</t>
  </si>
  <si>
    <t>Komfortní odvodní dvouřadá obdélníková vyústka s regulací na čtyřhrané potrubí 825x75 mm. Viditelná část vyústky RAL dle PD interiéru.</t>
  </si>
  <si>
    <t>1066119639</t>
  </si>
  <si>
    <t>4291017</t>
  </si>
  <si>
    <t>Komfortní odvodní dvouřadá obdélníková vyústka s regulací na čtyřhrané potrubí 425x125 mm. Viditelná část vyústky RAL dle PD interiéru.</t>
  </si>
  <si>
    <t>490917876</t>
  </si>
  <si>
    <t>4291018</t>
  </si>
  <si>
    <t>Stropní difuzor 600x600 (dekorační panel) bez plenumboxu pro odvod vzduchu, RAL dle PD interiéru.</t>
  </si>
  <si>
    <t>624996997</t>
  </si>
  <si>
    <t>4291019</t>
  </si>
  <si>
    <t>Čtyřhranné potrubí s tvarovkami (sk. I z pozinkovaného ocelového plechu)</t>
  </si>
  <si>
    <t>-1049652885</t>
  </si>
  <si>
    <t>4291020</t>
  </si>
  <si>
    <t>Kruhové potrubí SPIRO včetně tvarovek O 125</t>
  </si>
  <si>
    <t>873177672</t>
  </si>
  <si>
    <t>4291021</t>
  </si>
  <si>
    <t>Kruhové potrubí SPIRO včetně tvarovek O 250</t>
  </si>
  <si>
    <t>-288794562</t>
  </si>
  <si>
    <t>4291022</t>
  </si>
  <si>
    <t>Kruhové potrubí SPIRO včetně tvarovek O 280</t>
  </si>
  <si>
    <t>-560407089</t>
  </si>
  <si>
    <t>4291023</t>
  </si>
  <si>
    <t>Izolace VZT potrubí protipožární 30 min</t>
  </si>
  <si>
    <t>385780312</t>
  </si>
  <si>
    <t>4291024</t>
  </si>
  <si>
    <t>Tepelné izolace tl. 60 mm - minerální plsť s hliníkovou folií napovrchu, připevňovaná na samolepící trny k potrubí a oplechováním do venkovního prostředí</t>
  </si>
  <si>
    <t>957507434</t>
  </si>
  <si>
    <t>4291025</t>
  </si>
  <si>
    <t>Spojovací, těsnící, montážní a závěsný materiál</t>
  </si>
  <si>
    <t>-1389239128</t>
  </si>
  <si>
    <t>24-M-02</t>
  </si>
  <si>
    <t>Zařízení 2 - Větrání hygienického zázemí</t>
  </si>
  <si>
    <t>02-101</t>
  </si>
  <si>
    <t>1630690062</t>
  </si>
  <si>
    <t>4292001</t>
  </si>
  <si>
    <t xml:space="preserve">Diagonální tříotáčkový ventilátor do kruhového potrubí o200 mm, Qv=565 m3/h, dpext=200 Pa; skříň zplastu s montážní konzolí; </t>
  </si>
  <si>
    <t>1172416071</t>
  </si>
  <si>
    <t>4292002</t>
  </si>
  <si>
    <t>- spojovací manžeta o200 mm</t>
  </si>
  <si>
    <t>-1634931513</t>
  </si>
  <si>
    <t>4292003</t>
  </si>
  <si>
    <t>- tlumič hluku do kruhového potrubí o200 mm, délka 1000 mm</t>
  </si>
  <si>
    <t>-1743836040</t>
  </si>
  <si>
    <t>4292004</t>
  </si>
  <si>
    <t>- zpětná klapka o200 mm do spiro potrubí</t>
  </si>
  <si>
    <t>-194454161</t>
  </si>
  <si>
    <t>4292005</t>
  </si>
  <si>
    <t>Protidešťová štříška se síťkou do spiro potrubí, pozink, o200 mm</t>
  </si>
  <si>
    <t>-1784125820</t>
  </si>
  <si>
    <t>4292006</t>
  </si>
  <si>
    <t>Plastový odvodní talířový ventil; včetně montážního rámečku a zděře o100 mm.</t>
  </si>
  <si>
    <t>-623866505</t>
  </si>
  <si>
    <t>4292007</t>
  </si>
  <si>
    <t>Kruhové potrubí SPIRO včetně tvarovek O 100</t>
  </si>
  <si>
    <t>1431285920</t>
  </si>
  <si>
    <t>4292008</t>
  </si>
  <si>
    <t>-677963377</t>
  </si>
  <si>
    <t>4292009</t>
  </si>
  <si>
    <t>Kruhové potrubí SPIRO včetně tvarovek O 180</t>
  </si>
  <si>
    <t>455745250</t>
  </si>
  <si>
    <t>4292010</t>
  </si>
  <si>
    <t>Kruhové potrubí SPIRO včetně tvarovek O 200</t>
  </si>
  <si>
    <t>-284703702</t>
  </si>
  <si>
    <t>4292011</t>
  </si>
  <si>
    <t>Velmi ohebná hadice se spirálově vinutou kostrou z oceloveho drátu mezi dvěma vrtstvami několikavrstvého hliníkového laminátu o100 mm</t>
  </si>
  <si>
    <t>-673563821</t>
  </si>
  <si>
    <t>4292012</t>
  </si>
  <si>
    <t>760807599</t>
  </si>
  <si>
    <t>24-M-03</t>
  </si>
  <si>
    <t>Odskoky stávajícího potrubí</t>
  </si>
  <si>
    <t>03-101</t>
  </si>
  <si>
    <t>Montáž potrubí</t>
  </si>
  <si>
    <t>1952998642</t>
  </si>
  <si>
    <t>4293001</t>
  </si>
  <si>
    <t>Kruhové potrubí SPIRO včetně tvarovek O 100 vč. požární izolace</t>
  </si>
  <si>
    <t>2027279635</t>
  </si>
  <si>
    <t>4293002</t>
  </si>
  <si>
    <t>Kruhové potrubí SPIRO včetně tvarovek O 125 vč. požární izolace</t>
  </si>
  <si>
    <t>1509146798</t>
  </si>
  <si>
    <t>4293003</t>
  </si>
  <si>
    <t>Kruhové potrubí SPIRO včetně tvarovek O 160 vč. požární izolace</t>
  </si>
  <si>
    <t>-1450688181</t>
  </si>
  <si>
    <t>4293004</t>
  </si>
  <si>
    <t>Kruhové potrubí SPIRO včetně tvarovek O 315 vč. požární izolace</t>
  </si>
  <si>
    <t>1172275332</t>
  </si>
  <si>
    <t>4293005</t>
  </si>
  <si>
    <t>Protidešťová štříška se síťkou do spiro potrubí, pozink, o100 mm</t>
  </si>
  <si>
    <t>-1321037115</t>
  </si>
  <si>
    <t>4293006</t>
  </si>
  <si>
    <t>Protidešťová štříška se síťkou do spiro potrubí, pozink, o125 mm</t>
  </si>
  <si>
    <t>713178190</t>
  </si>
  <si>
    <t>4293007</t>
  </si>
  <si>
    <t>Protidešťová štříška se síťkou do spiro potrubí, pozink, o160 mm</t>
  </si>
  <si>
    <t>-898945548</t>
  </si>
  <si>
    <t>4293008</t>
  </si>
  <si>
    <t>Protidešťová štříška se síťkou do spiro potrubí, pozink, o315 mm</t>
  </si>
  <si>
    <t>16728082</t>
  </si>
  <si>
    <t>24-M-04</t>
  </si>
  <si>
    <t>Ostatní</t>
  </si>
  <si>
    <t>04-101</t>
  </si>
  <si>
    <t>Zkušební provoz</t>
  </si>
  <si>
    <t>-880788915</t>
  </si>
  <si>
    <t>04-102</t>
  </si>
  <si>
    <t>Manuál pro obsluhu a údržbu (2-krát výtisky + 1-krát digitálně)</t>
  </si>
  <si>
    <t>1851230445</t>
  </si>
  <si>
    <t>04-103</t>
  </si>
  <si>
    <t>Zaregulování potrubní sítě na projektované parametry</t>
  </si>
  <si>
    <t>764052943</t>
  </si>
  <si>
    <t>04-104</t>
  </si>
  <si>
    <t>Měření hluku včetně protokolu</t>
  </si>
  <si>
    <t>1874319069</t>
  </si>
  <si>
    <t>04-105</t>
  </si>
  <si>
    <t>Zaškolení obsluhy a údržby</t>
  </si>
  <si>
    <t>1318860583</t>
  </si>
  <si>
    <t>04-106</t>
  </si>
  <si>
    <t>Požární ucpávky (utěsnění prostupů potrubí hranicí požárního úseku hmotou třídy  EI - UC) propotrubí a požární klapky</t>
  </si>
  <si>
    <t>203604753</t>
  </si>
  <si>
    <t>04-107</t>
  </si>
  <si>
    <t>Orientační štítky, označení zařízení a potrubí dle ČSN 13 0072</t>
  </si>
  <si>
    <t>-1402846233</t>
  </si>
  <si>
    <t>04-108</t>
  </si>
  <si>
    <t>Spoluúčast na zprovoznění MaR a komplexních zkouškách</t>
  </si>
  <si>
    <t>-1837378728</t>
  </si>
  <si>
    <t>04-109</t>
  </si>
  <si>
    <t>Provozní a havarijní řád</t>
  </si>
  <si>
    <t>1625894705</t>
  </si>
  <si>
    <t>04-201</t>
  </si>
  <si>
    <t>1751680601</t>
  </si>
  <si>
    <t>04-202</t>
  </si>
  <si>
    <t>-1495110708</t>
  </si>
  <si>
    <t>06 - VYTÁPĚNÍ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</si>
  <si>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</si>
  <si>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</si>
  <si>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</si>
  <si>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739 - Ostatní</t>
  </si>
  <si>
    <t>733</t>
  </si>
  <si>
    <t>Ústřední vytápění - rozvodné potrubí</t>
  </si>
  <si>
    <t>7332231</t>
  </si>
  <si>
    <t>Potrubí měděné spojované pájením D 15x1 mm - D+M vč tvarovek</t>
  </si>
  <si>
    <t>1740042369</t>
  </si>
  <si>
    <t>7332232</t>
  </si>
  <si>
    <t>Potrubí měděné spojované pájením D 18x1 mm - D+M vč tvarovek</t>
  </si>
  <si>
    <t>-1765345215</t>
  </si>
  <si>
    <t>7332233</t>
  </si>
  <si>
    <t>Potrubí měděné spojované pájením D 22x1 mm - D+M vč tvarovek</t>
  </si>
  <si>
    <t>-1157696111</t>
  </si>
  <si>
    <t>7332234</t>
  </si>
  <si>
    <t>Potrubí měděné spojované pájením D 28x1,5 mm - D+M vč tvarovek</t>
  </si>
  <si>
    <t>1632114982</t>
  </si>
  <si>
    <t>7332235</t>
  </si>
  <si>
    <t>Potrubí měděné spojované pájením D 35x1,5 mm - D+M vč tvarovek</t>
  </si>
  <si>
    <t>-2025037892</t>
  </si>
  <si>
    <t>733811241</t>
  </si>
  <si>
    <t>Ochrana potrubí ústředního vytápění termoizolačními trubicemi z PE tl přes 13 do 20 mm DN do 22 mm</t>
  </si>
  <si>
    <t>1487233983</t>
  </si>
  <si>
    <t>733811242</t>
  </si>
  <si>
    <t>Ochrana potrubí ústředního vytápění termoizolačními trubicemi z PE tl přes 13 do 20 mm DN přes 32 do 45 mm</t>
  </si>
  <si>
    <t>-601838289</t>
  </si>
  <si>
    <t>998733202</t>
  </si>
  <si>
    <t>Přesun hmot procentní pro rozvody potrubí v objektech v přes 6 do 12 m</t>
  </si>
  <si>
    <t>-120831009</t>
  </si>
  <si>
    <t>734</t>
  </si>
  <si>
    <t>Ústřední vytápění - armatury</t>
  </si>
  <si>
    <t>734101</t>
  </si>
  <si>
    <t>Montáž armatur</t>
  </si>
  <si>
    <t>1760638718</t>
  </si>
  <si>
    <t>5511001</t>
  </si>
  <si>
    <t>Připojovací rohové šroubení vč. svěrného šroubení pro desková otopná tělesa s integrovanýmtermostatickým ventilem s připojovací roztečí 50 mm</t>
  </si>
  <si>
    <t>-2032534622</t>
  </si>
  <si>
    <t>5511002</t>
  </si>
  <si>
    <t>Připojovací rohové šroubení s automatickym omezením průtoku vč. svěrného šroubení pro desková otopnátělesa s integrovaným termostatickým ventilem s připojovací roztečí 50 mm</t>
  </si>
  <si>
    <t>-980845805</t>
  </si>
  <si>
    <t>5511003</t>
  </si>
  <si>
    <t>Automatický vyvažovací ventil pro průtok 90-450 l/h umožňující dvě funkce - regulaci průtoku audržování konstantního průtoku nezávisle na diferenčním tlaku, vč. izolace</t>
  </si>
  <si>
    <t>1397830597</t>
  </si>
  <si>
    <t>5511004</t>
  </si>
  <si>
    <t>Elektrotermický pohon k automatickému vyvažovacímu ventilu 24VAC regulace 0-10V</t>
  </si>
  <si>
    <t>2043965307</t>
  </si>
  <si>
    <t>5511005</t>
  </si>
  <si>
    <t>Elektrotermický pohon k termostatickému ventilu v OT 24VAC on/off</t>
  </si>
  <si>
    <t>-881270522</t>
  </si>
  <si>
    <t>5511006</t>
  </si>
  <si>
    <t>Kulový uzávěr DN32 s páčkou a vnitřními závity materiál tělesa: mosaz MS 58 potažená niklem achromem, koule: poniklovaná a pochromovaná, těsnění: 2 PTFE podložky a vitonový O-kroužek teplotapoužití do 120°C, tlak 1,6MPa</t>
  </si>
  <si>
    <t>-1264763679</t>
  </si>
  <si>
    <t>5511007</t>
  </si>
  <si>
    <t>Elektronické ob. čerpadlo vč. šroubení čí příruby  a tepelné izolace Q= 2,2 m3/hod při H=7,5 m v.s.;230V/ 50 Hz</t>
  </si>
  <si>
    <t>-1730529856</t>
  </si>
  <si>
    <t>5511008</t>
  </si>
  <si>
    <t>3cestný směš. ventil vč. šroubení a servopohonu 24 V AC/DC, 0-10V spojité řizení, DN25, kvs=6,3 m3/h</t>
  </si>
  <si>
    <t>1892647470</t>
  </si>
  <si>
    <t>5511009</t>
  </si>
  <si>
    <t>Zavitový filtr DN32, PN16, standartní síto, materiál tělesa: mosaz vč. těsnění</t>
  </si>
  <si>
    <t>1018610234</t>
  </si>
  <si>
    <t>5511010</t>
  </si>
  <si>
    <t>Závitová zpětná klapka DN32, PN 16 vč. šroubení a těsnění</t>
  </si>
  <si>
    <t>110743445</t>
  </si>
  <si>
    <t>5511011</t>
  </si>
  <si>
    <t>Vyvažovací ventil závitový DN32 s měřícími ventilky PN20 s vypouštěním materiál tělesa: AMETAL,těsnění: O-kroužek, teplota použití do +120°C</t>
  </si>
  <si>
    <t>-764718949</t>
  </si>
  <si>
    <t>5511012</t>
  </si>
  <si>
    <t>Teploměr přímý 80, rozsah 0 až +120°C, včetně příslušenství: jímky, návarku DN 15, PN16</t>
  </si>
  <si>
    <t>1703977800</t>
  </si>
  <si>
    <t>5511013</t>
  </si>
  <si>
    <t>Manometr 80, včetně příslušenství: manometrový kohout třícestný, těsnění, matice M 20x1,5,tlakoměrová přípojka M 20x1,5 L/P, (koleno) přivařovací rozsah 0-600 kPa</t>
  </si>
  <si>
    <t>1570883263</t>
  </si>
  <si>
    <t>5511014</t>
  </si>
  <si>
    <t>Vypouštěcí kulový uzávěr DN15, vnější závit kulový uzávěr se šroubovým spojem a štěrbinovýmovládáním, mosazný nástavec na hadici, zátka, materiál tělesa: mosaz, těsnění: guma koule: mosazpotažena chromem a zabroušena teplota použití do 100°C, tlak 1,5MPa</t>
  </si>
  <si>
    <t>-1589544146</t>
  </si>
  <si>
    <t>5511015</t>
  </si>
  <si>
    <t>Automatický odvzdušňovací ventil DN15</t>
  </si>
  <si>
    <t>1152498187</t>
  </si>
  <si>
    <t>5511016</t>
  </si>
  <si>
    <t>Membránová expanzní nádoba kotlového okruhu Reflex NG 35, PN6 vč. uzavírací armatury se zajištěním,šroubení, držáku, atd.</t>
  </si>
  <si>
    <t>1355049243</t>
  </si>
  <si>
    <t>734102</t>
  </si>
  <si>
    <t>Úprava - navrtávka stávajícího rozdělvače/sběrače a doplnění o jeden vývod</t>
  </si>
  <si>
    <t>701296924</t>
  </si>
  <si>
    <t>998734202</t>
  </si>
  <si>
    <t>Přesun hmot procentní pro armatury v objektech v přes 6 do 12 m</t>
  </si>
  <si>
    <t>1709669103</t>
  </si>
  <si>
    <t>735</t>
  </si>
  <si>
    <t>Ústřední vytápění - otopná tělesa</t>
  </si>
  <si>
    <t>7351001</t>
  </si>
  <si>
    <t>Montáž otopných těles</t>
  </si>
  <si>
    <t>1873230104</t>
  </si>
  <si>
    <t>4841001</t>
  </si>
  <si>
    <t>těleso otopné - VK22-900x900</t>
  </si>
  <si>
    <t>297394051</t>
  </si>
  <si>
    <t>4841002</t>
  </si>
  <si>
    <t>těleso otopné - VK33-900x900</t>
  </si>
  <si>
    <t>-926071538</t>
  </si>
  <si>
    <t>4841003</t>
  </si>
  <si>
    <t>těleso otopné - VK11-600x600</t>
  </si>
  <si>
    <t>2091423680</t>
  </si>
  <si>
    <t>4841004</t>
  </si>
  <si>
    <t>těleso otopné - VK22-600x800</t>
  </si>
  <si>
    <t>1420625441</t>
  </si>
  <si>
    <t>4841005</t>
  </si>
  <si>
    <t>těleso otopné - VK11-600x1200</t>
  </si>
  <si>
    <t>1273755175</t>
  </si>
  <si>
    <t>998735202</t>
  </si>
  <si>
    <t>Přesun hmot procentní pro otopná tělesa v objektech v přes 6 do 12 m</t>
  </si>
  <si>
    <t>1954344923</t>
  </si>
  <si>
    <t>739</t>
  </si>
  <si>
    <t>739-101</t>
  </si>
  <si>
    <t>Požární ucpávky</t>
  </si>
  <si>
    <t>665136628</t>
  </si>
  <si>
    <t>739-102</t>
  </si>
  <si>
    <t>571259529</t>
  </si>
  <si>
    <t>739-103</t>
  </si>
  <si>
    <t>Nosné konstrukce, pevné body</t>
  </si>
  <si>
    <t>2007067384</t>
  </si>
  <si>
    <t>739-104</t>
  </si>
  <si>
    <t>Závěsy potrubí, konzole, objímky, pomocný montážní materiál apod.</t>
  </si>
  <si>
    <t>-833466871</t>
  </si>
  <si>
    <t>739-105</t>
  </si>
  <si>
    <t>Zaregulování otopné soustavy vč. protokolu</t>
  </si>
  <si>
    <t>810100376</t>
  </si>
  <si>
    <t>739-106</t>
  </si>
  <si>
    <t>Propláchnutí systému, tlakové zkoušky vč. protokolů</t>
  </si>
  <si>
    <t>120115781</t>
  </si>
  <si>
    <t>739-107</t>
  </si>
  <si>
    <t>Topná zkouška dle ČSN 06 0310</t>
  </si>
  <si>
    <t>384589805</t>
  </si>
  <si>
    <t>739-108</t>
  </si>
  <si>
    <t>Ostatní revizní zkoušky a testy</t>
  </si>
  <si>
    <t>1822616197</t>
  </si>
  <si>
    <t>739-109</t>
  </si>
  <si>
    <t>Spoluúčast na zprovoznění MaR</t>
  </si>
  <si>
    <t>-1570161636</t>
  </si>
  <si>
    <t>739-110</t>
  </si>
  <si>
    <t>43528515</t>
  </si>
  <si>
    <t>739-111</t>
  </si>
  <si>
    <t>Zaškolení obsluhy a zkušební provoz</t>
  </si>
  <si>
    <t>-316759471</t>
  </si>
  <si>
    <t>739-112</t>
  </si>
  <si>
    <t>Doprava, transport</t>
  </si>
  <si>
    <t>987523333</t>
  </si>
  <si>
    <t>739-113</t>
  </si>
  <si>
    <t>Prodloužení stávajícího komína vč. následné revize</t>
  </si>
  <si>
    <t>1416732566</t>
  </si>
  <si>
    <t>739-114</t>
  </si>
  <si>
    <t>-1926901350</t>
  </si>
  <si>
    <t>07 - CHLAZENÍ</t>
  </si>
  <si>
    <t>M - Chlazení</t>
  </si>
  <si>
    <t xml:space="preserve">    24-M-01 - Venkovní jednotky</t>
  </si>
  <si>
    <t xml:space="preserve">    24-M-02 - Vnitřní jednotky</t>
  </si>
  <si>
    <t xml:space="preserve">    24-M-03 - Potrubí a rozbočky</t>
  </si>
  <si>
    <t xml:space="preserve">    24-M-04 - Příslušenství a chladivo</t>
  </si>
  <si>
    <t xml:space="preserve">    24-M-05 - Ostatní</t>
  </si>
  <si>
    <t>Chlazení</t>
  </si>
  <si>
    <t>Venkovní jednotky</t>
  </si>
  <si>
    <t>24-01-101</t>
  </si>
  <si>
    <t>Montáž jednotek</t>
  </si>
  <si>
    <t>950079169</t>
  </si>
  <si>
    <t>Venkovní chladící jednotka typu VRV pro chlazení o chladícím výkonu 61,5 kW, třífázové napojení</t>
  </si>
  <si>
    <t>-1561582542</t>
  </si>
  <si>
    <t>Vnitřní jednotky</t>
  </si>
  <si>
    <t>24-02-101</t>
  </si>
  <si>
    <t>746686232</t>
  </si>
  <si>
    <t>Vnitřní chladící jednotka VRV kazetová 4-výdechová 3,6 kW, vč. krycího panelu</t>
  </si>
  <si>
    <t>-1813007324</t>
  </si>
  <si>
    <t>Vnitřní chladící jednotka VRV kazetová 4-výdechová 5,6 kW, vč. krycího panelu</t>
  </si>
  <si>
    <t>-1703049085</t>
  </si>
  <si>
    <t>Vnitřní chladící jednotka VRV nástěnná 4,5 kW, vč. čerpadla kondenzátu</t>
  </si>
  <si>
    <t>-746364431</t>
  </si>
  <si>
    <t>Potrubí a rozbočky</t>
  </si>
  <si>
    <t>24-03-101</t>
  </si>
  <si>
    <t>-74490068</t>
  </si>
  <si>
    <t>4298001</t>
  </si>
  <si>
    <t>Měděné potrubí 6,4 mm</t>
  </si>
  <si>
    <t>543180757</t>
  </si>
  <si>
    <t>4298002</t>
  </si>
  <si>
    <t>Měděné potrubí 9,5 mm</t>
  </si>
  <si>
    <t>-832279941</t>
  </si>
  <si>
    <t>4298003</t>
  </si>
  <si>
    <t>Měděné potrubí 12,7 mm</t>
  </si>
  <si>
    <t>595738787</t>
  </si>
  <si>
    <t>4298004</t>
  </si>
  <si>
    <t>Měděné potrubí 15,9 mm</t>
  </si>
  <si>
    <t>358339575</t>
  </si>
  <si>
    <t>4298005</t>
  </si>
  <si>
    <t>Měděné potrubí 19,1 mm</t>
  </si>
  <si>
    <t>-1384173831</t>
  </si>
  <si>
    <t>4298006</t>
  </si>
  <si>
    <t>Měděné potrubí 22,2 mm</t>
  </si>
  <si>
    <t>-71654580</t>
  </si>
  <si>
    <t>4298007</t>
  </si>
  <si>
    <t>Měděné potrubí 28,6 mm</t>
  </si>
  <si>
    <t>1019738751</t>
  </si>
  <si>
    <t>4298009</t>
  </si>
  <si>
    <t>Y-odbočky balení (2 kusy)</t>
  </si>
  <si>
    <t>-452018437</t>
  </si>
  <si>
    <t>Příslušenství a chladivo</t>
  </si>
  <si>
    <t>24-04-101</t>
  </si>
  <si>
    <t>Hlavní kabelový ovladač</t>
  </si>
  <si>
    <t>ks</t>
  </si>
  <si>
    <t>-1631440546</t>
  </si>
  <si>
    <t>24-04-102</t>
  </si>
  <si>
    <t>Chladivo R410A</t>
  </si>
  <si>
    <t>1554055559</t>
  </si>
  <si>
    <t>24-M-05</t>
  </si>
  <si>
    <t>24-05-101</t>
  </si>
  <si>
    <t>Konstrukce pod venkovní chladící jednotky</t>
  </si>
  <si>
    <t>-699729787</t>
  </si>
  <si>
    <t>24-05-102</t>
  </si>
  <si>
    <t>1666599635</t>
  </si>
  <si>
    <t>24-05-103</t>
  </si>
  <si>
    <t>616331308</t>
  </si>
  <si>
    <t>24-05-104</t>
  </si>
  <si>
    <t>1764442635</t>
  </si>
  <si>
    <t>24-05-105</t>
  </si>
  <si>
    <t>-1560538258</t>
  </si>
  <si>
    <t>24-05-106</t>
  </si>
  <si>
    <t>-262558826</t>
  </si>
  <si>
    <t>24-05-107</t>
  </si>
  <si>
    <t>1110560514</t>
  </si>
  <si>
    <t>24-05-108</t>
  </si>
  <si>
    <t>255430103</t>
  </si>
  <si>
    <t>24-05-109</t>
  </si>
  <si>
    <t>-84628334</t>
  </si>
  <si>
    <t>24-05-110</t>
  </si>
  <si>
    <t>913382543</t>
  </si>
  <si>
    <t>24-05-111</t>
  </si>
  <si>
    <t>Akustické měření chladícího zařízení vč protokolu.</t>
  </si>
  <si>
    <t>-747822838</t>
  </si>
  <si>
    <t>24-05-112</t>
  </si>
  <si>
    <t>-1493106570</t>
  </si>
  <si>
    <t>08 - ELEKTROINSTALACE - SILNOPROUD</t>
  </si>
  <si>
    <t>PSV - Práce a dodávky PSV - ELEKTRO - SILNOPROUD</t>
  </si>
  <si>
    <t xml:space="preserve">    741.1 - Rozvaděče</t>
  </si>
  <si>
    <t xml:space="preserve">    741.2 - Kabely, vodiče</t>
  </si>
  <si>
    <t xml:space="preserve">    741.3 - Spínače, zásuvky</t>
  </si>
  <si>
    <t xml:space="preserve">    741.4 - Elektromontážní materiál ostatní</t>
  </si>
  <si>
    <t xml:space="preserve">    741.5 - Svítidla</t>
  </si>
  <si>
    <t xml:space="preserve">    741.9 - Ostatní</t>
  </si>
  <si>
    <t>Práce a dodávky PSV - ELEKTRO - SILNOPROUD</t>
  </si>
  <si>
    <t>741.1</t>
  </si>
  <si>
    <t>Rozvaděče</t>
  </si>
  <si>
    <t>741001</t>
  </si>
  <si>
    <t>doplnění RH 2 o jistič 63A/3C</t>
  </si>
  <si>
    <t>-697587953</t>
  </si>
  <si>
    <t>741101</t>
  </si>
  <si>
    <t>Montáž rozváděče RP 1.1</t>
  </si>
  <si>
    <t>-1846142559</t>
  </si>
  <si>
    <t>5811001</t>
  </si>
  <si>
    <t>skříň 590x1606x250 mm EI30DP1</t>
  </si>
  <si>
    <t>-1433978810</t>
  </si>
  <si>
    <t>5811002</t>
  </si>
  <si>
    <t>montážní panel ocel plech do 3mm</t>
  </si>
  <si>
    <t>-646425869</t>
  </si>
  <si>
    <t>5811003</t>
  </si>
  <si>
    <t>odbočovací svorkovnice SPE 2 (zelená)</t>
  </si>
  <si>
    <t>-371953370</t>
  </si>
  <si>
    <t>5811004</t>
  </si>
  <si>
    <t>odbočovací svorkovnice SN 3 (světle modrá)</t>
  </si>
  <si>
    <t>1969073418</t>
  </si>
  <si>
    <t>5811005</t>
  </si>
  <si>
    <t>svorka řadová RSA 35 A šroubová bílá  A171111</t>
  </si>
  <si>
    <t>-1390581220</t>
  </si>
  <si>
    <t>5811006</t>
  </si>
  <si>
    <t>kombi sv přep  pro 3pol TN-C sy</t>
  </si>
  <si>
    <t>-1347534475</t>
  </si>
  <si>
    <t>5811007</t>
  </si>
  <si>
    <t>vypínač  80A/AC250V/3pol na lištu</t>
  </si>
  <si>
    <t>-1612142354</t>
  </si>
  <si>
    <t>5811008</t>
  </si>
  <si>
    <t>jistič 4C-1 1pól/ch.C/ 4A/10kA</t>
  </si>
  <si>
    <t>1316646161</t>
  </si>
  <si>
    <t>5811009</t>
  </si>
  <si>
    <t>jistič 6C-1 1pól/ch.C/ 6A/10kA</t>
  </si>
  <si>
    <t>1915466529</t>
  </si>
  <si>
    <t>5811010</t>
  </si>
  <si>
    <t>jistič 10C-1 1pól/ch.C/ 10A/10kA</t>
  </si>
  <si>
    <t>-255722428</t>
  </si>
  <si>
    <t>5811011</t>
  </si>
  <si>
    <t>jistič -16C-1 1pól/ch.C/ 16A/10kA</t>
  </si>
  <si>
    <t>1572829032</t>
  </si>
  <si>
    <t>5811012</t>
  </si>
  <si>
    <t>jistič -20C-3 3pól/ch.C/ 20A/10kA</t>
  </si>
  <si>
    <t>-709137011</t>
  </si>
  <si>
    <t>5811013</t>
  </si>
  <si>
    <t>jistič 40C-3 3pól/ch.C/ 40A/10kA</t>
  </si>
  <si>
    <t>-1539318135</t>
  </si>
  <si>
    <t>5811014</t>
  </si>
  <si>
    <t>jistič 10B-1 1pól/ch.B/ 10A/10kA</t>
  </si>
  <si>
    <t>-735759777</t>
  </si>
  <si>
    <t>5811015</t>
  </si>
  <si>
    <t>jistič 16B-1 1pól/ch.B/ 16A/10kA</t>
  </si>
  <si>
    <t>-374805167</t>
  </si>
  <si>
    <t>5811016</t>
  </si>
  <si>
    <t>kombi sv přep  pro 3pol TN-S sy</t>
  </si>
  <si>
    <t>1045889440</t>
  </si>
  <si>
    <t>5811017</t>
  </si>
  <si>
    <t>-1705765919</t>
  </si>
  <si>
    <t>5811018</t>
  </si>
  <si>
    <t>proud chránič 4pol -25-4-030AC 6kA</t>
  </si>
  <si>
    <t>-2035559018</t>
  </si>
  <si>
    <t>5811019</t>
  </si>
  <si>
    <t>proud chránič 2pol -25-2-030AC 10kA</t>
  </si>
  <si>
    <t>1096345367</t>
  </si>
  <si>
    <t>5811020</t>
  </si>
  <si>
    <t>proudový chránič 2pól  16A/0.03A typA</t>
  </si>
  <si>
    <t>-1303196559</t>
  </si>
  <si>
    <t>5811021</t>
  </si>
  <si>
    <t>stykač 2pól 20-20/2Z/20A na lištu</t>
  </si>
  <si>
    <t>-875925542</t>
  </si>
  <si>
    <t>5811022</t>
  </si>
  <si>
    <t>relé digitčas -2/2P/0,01s-100hod/AC230V/3M/opto</t>
  </si>
  <si>
    <t>-1800504418</t>
  </si>
  <si>
    <t>5811023</t>
  </si>
  <si>
    <t>Vypínač se světelnou signal. LED 2zap</t>
  </si>
  <si>
    <t>1049809470</t>
  </si>
  <si>
    <t>5811024</t>
  </si>
  <si>
    <t xml:space="preserve">Podružný materiál </t>
  </si>
  <si>
    <t>969443497</t>
  </si>
  <si>
    <t>741102</t>
  </si>
  <si>
    <t>Výroba rozvaděče</t>
  </si>
  <si>
    <t>soub</t>
  </si>
  <si>
    <t>-1028621400</t>
  </si>
  <si>
    <t>741.2</t>
  </si>
  <si>
    <t>Kabely, vodiče</t>
  </si>
  <si>
    <t>741201</t>
  </si>
  <si>
    <t>Montáž kabelů (do 5x6)</t>
  </si>
  <si>
    <t>-622483332</t>
  </si>
  <si>
    <t>5812001</t>
  </si>
  <si>
    <t>kabel CYKY 2x1,5</t>
  </si>
  <si>
    <t>-1955842064</t>
  </si>
  <si>
    <t>5812002</t>
  </si>
  <si>
    <t>kabel CYKY 3x1,5</t>
  </si>
  <si>
    <t>1490574834</t>
  </si>
  <si>
    <t>5812003</t>
  </si>
  <si>
    <t>1348397239</t>
  </si>
  <si>
    <t>5812004</t>
  </si>
  <si>
    <t>kabel CYKY 4x1,5</t>
  </si>
  <si>
    <t>1056902046</t>
  </si>
  <si>
    <t>5812005</t>
  </si>
  <si>
    <t>kabel CYKY 5x1,5</t>
  </si>
  <si>
    <t>285704811</t>
  </si>
  <si>
    <t>5812006</t>
  </si>
  <si>
    <t>kabel CYKY 3x2,5</t>
  </si>
  <si>
    <t>1556298442</t>
  </si>
  <si>
    <t>5812007</t>
  </si>
  <si>
    <t>kabel CYKY 5x4</t>
  </si>
  <si>
    <t>132659775</t>
  </si>
  <si>
    <t>5812008</t>
  </si>
  <si>
    <t>kabel CYKY 5x6</t>
  </si>
  <si>
    <t>-1263528919</t>
  </si>
  <si>
    <t>741202</t>
  </si>
  <si>
    <t>Montáž kabelů (1kV)</t>
  </si>
  <si>
    <t>473792087</t>
  </si>
  <si>
    <t>5812010</t>
  </si>
  <si>
    <t>kabel 1kV CYKY 5x25</t>
  </si>
  <si>
    <t>476720432</t>
  </si>
  <si>
    <t>741203</t>
  </si>
  <si>
    <t>Montáž vodičů</t>
  </si>
  <si>
    <t>-1185132087</t>
  </si>
  <si>
    <t>5812021</t>
  </si>
  <si>
    <t>vodič CY 6  /H07V-U/</t>
  </si>
  <si>
    <t>-1077293588</t>
  </si>
  <si>
    <t>5812022</t>
  </si>
  <si>
    <t>vodič CY 10  /H07V-U/</t>
  </si>
  <si>
    <t>212011446</t>
  </si>
  <si>
    <t>5812023</t>
  </si>
  <si>
    <t>vodič CYA 16  /H07V-K/</t>
  </si>
  <si>
    <t>-1851695885</t>
  </si>
  <si>
    <t>5812024</t>
  </si>
  <si>
    <t>vodič CYA 25 /H07V-K/</t>
  </si>
  <si>
    <t>-619082695</t>
  </si>
  <si>
    <t>741.3</t>
  </si>
  <si>
    <t>Spínače, zásuvky</t>
  </si>
  <si>
    <t>741301</t>
  </si>
  <si>
    <t>Montáž spínačů</t>
  </si>
  <si>
    <t>430457134</t>
  </si>
  <si>
    <t>5813001</t>
  </si>
  <si>
    <t>SESTAVA  spínač 2pól  10A/250Vstř řaz.2</t>
  </si>
  <si>
    <t>569805013</t>
  </si>
  <si>
    <t>Poznámka k položce:_x000D_
spínač/strojek 10A/250Vstř  ř.2,2S_x000D_
kryt spínače  pro řaz. 2,2S_x000D_
rámeček pro 1 přístroj</t>
  </si>
  <si>
    <t>5813002</t>
  </si>
  <si>
    <t>SESTAVA  spínač 1pól  10A/250Vstř řaz.1</t>
  </si>
  <si>
    <t>128717972</t>
  </si>
  <si>
    <t>Poznámka k položce:_x000D_
spínač/strojek 10A/250Vstř  řaz. 1,1So_x000D_
rámeček pro 1 přístroj</t>
  </si>
  <si>
    <t>5813003</t>
  </si>
  <si>
    <t>SESTAVA  přepínač sériový  10A/250Vstř řaz.5</t>
  </si>
  <si>
    <t>1143769658</t>
  </si>
  <si>
    <t>Poznámka k položce:_x000D_
přepínač/strojek 10A/250Vstř  řazení 5_x000D_
kryt spínače dělený  pro ř.5,6+6,1/0+1/0_x000D_
rámeček pro 1 přístroj</t>
  </si>
  <si>
    <t>5813004</t>
  </si>
  <si>
    <t>SESTAVA  přepín střídavý  10A/250Vstř řaz.6</t>
  </si>
  <si>
    <t>1194516214</t>
  </si>
  <si>
    <t>Poznámka k položce:_x000D_
přepínač/strojek 10A/250Vstř  řaz.6,6So_x000D_
kryt spínače 1-duchý  pro ř.1,6,7,1/0_x000D_
rámeček pro 1 přístroj</t>
  </si>
  <si>
    <t>5813005</t>
  </si>
  <si>
    <t>SESTAVA  přepínač křížový  10A/250Vstř ř.7</t>
  </si>
  <si>
    <t>990339010</t>
  </si>
  <si>
    <t>Poznámka k položce:_x000D_
přepínač/strojek 10A/250Vstř  řaz.7,7So_x000D_
kryt spínače 1-duchý  pro ř.1,6,7,1/0_x000D_
rámeček pro 1 přístroj</t>
  </si>
  <si>
    <t>741302</t>
  </si>
  <si>
    <t>Montáž ovladačů</t>
  </si>
  <si>
    <t>1108846846</t>
  </si>
  <si>
    <t>5813101</t>
  </si>
  <si>
    <t>SESTAVA  ovlad žaluz  10A/250Vstř řaz.1/0-1/0</t>
  </si>
  <si>
    <t>16391580</t>
  </si>
  <si>
    <t>Poznámka k položce:_x000D_
ovladač/strojek 10A/250Vstř  ř.1/0-1/0_x000D_
kryt spínače dělený  pro řaz.1/0-1/0_x000D_
rámeček pro 1 přístroj</t>
  </si>
  <si>
    <t>741303</t>
  </si>
  <si>
    <t>Montáž zásuvek</t>
  </si>
  <si>
    <t>-79326252</t>
  </si>
  <si>
    <t>5814001</t>
  </si>
  <si>
    <t>SESTAVA  zásuvka  16A/250Vstř</t>
  </si>
  <si>
    <t>-884538028</t>
  </si>
  <si>
    <t>Poznámka k položce:_x000D_
zásuvka 16A/250Vstř  bezŠr clonk_x000D_
rámeček pro 1 přístroj</t>
  </si>
  <si>
    <t>5814002</t>
  </si>
  <si>
    <t>1253079446</t>
  </si>
  <si>
    <t>Poznámka k položce:_x000D_
zásuvka  16A/250V 2moduly_x000D_
deska montážní  2moduly_x000D_
rámeček krycí  2moduly</t>
  </si>
  <si>
    <t>5814003</t>
  </si>
  <si>
    <t>SESTAVA  zásuvka 1xRJ45/cat.6 UTP</t>
  </si>
  <si>
    <t>-1398192705</t>
  </si>
  <si>
    <t>Poznámka k položce:_x000D_
ZAS  1XRJ45 UTP C5E 1M BÍ_x000D_
deska montážní  1modul_x000D_
rámeček krycí  1modul</t>
  </si>
  <si>
    <t>5814004</t>
  </si>
  <si>
    <t>zásuvka nástěnná 5pól/16A/400V/IP44</t>
  </si>
  <si>
    <t>-1882225699</t>
  </si>
  <si>
    <t>741304</t>
  </si>
  <si>
    <t>Montáž podlahových krabic</t>
  </si>
  <si>
    <t>-1777917864</t>
  </si>
  <si>
    <t>5814005</t>
  </si>
  <si>
    <t>Podlahová přístrojová krabice</t>
  </si>
  <si>
    <t>1013918125</t>
  </si>
  <si>
    <t>5814006</t>
  </si>
  <si>
    <t>Plné víko</t>
  </si>
  <si>
    <t>1489300661</t>
  </si>
  <si>
    <t>741.4</t>
  </si>
  <si>
    <t>Elektromontážní materiál ostatní</t>
  </si>
  <si>
    <t>741401</t>
  </si>
  <si>
    <t>Montáž krabic</t>
  </si>
  <si>
    <t>-1104355187</t>
  </si>
  <si>
    <t>5815001</t>
  </si>
  <si>
    <t>krabice univerzální/přístrojová</t>
  </si>
  <si>
    <t>2046650005</t>
  </si>
  <si>
    <t>5815002</t>
  </si>
  <si>
    <t>krabice univerz/rozvodka</t>
  </si>
  <si>
    <t>1879399528</t>
  </si>
  <si>
    <t>741402</t>
  </si>
  <si>
    <t>Montáž trubek</t>
  </si>
  <si>
    <t>-409739226</t>
  </si>
  <si>
    <t>5815101</t>
  </si>
  <si>
    <t>trubka PVC tuhá vysoké namáhání</t>
  </si>
  <si>
    <t>61402126</t>
  </si>
  <si>
    <t>741403</t>
  </si>
  <si>
    <t>Montáž kabelových lávek</t>
  </si>
  <si>
    <t>491565706</t>
  </si>
  <si>
    <t>5815201</t>
  </si>
  <si>
    <t>400  kabelová lávka</t>
  </si>
  <si>
    <t>-365739693</t>
  </si>
  <si>
    <t>5815202</t>
  </si>
  <si>
    <t>600 kabelová lávka</t>
  </si>
  <si>
    <t>700851827</t>
  </si>
  <si>
    <t>741404</t>
  </si>
  <si>
    <t>Montáž drobný elektromontážní materiál</t>
  </si>
  <si>
    <t>-1815764486</t>
  </si>
  <si>
    <t>581601</t>
  </si>
  <si>
    <t>hmoždinka plastová /8x40mm vč. vrutu</t>
  </si>
  <si>
    <t>-46600841</t>
  </si>
  <si>
    <t>581602</t>
  </si>
  <si>
    <t>svorka zemnící</t>
  </si>
  <si>
    <t>-543587352</t>
  </si>
  <si>
    <t>581603</t>
  </si>
  <si>
    <t>páska měděná uzemňovací</t>
  </si>
  <si>
    <t>-1767273871</t>
  </si>
  <si>
    <t>581604</t>
  </si>
  <si>
    <t>svorka   3x2,5mm2 krabicová bezšroubo</t>
  </si>
  <si>
    <t>-112065596</t>
  </si>
  <si>
    <t>581605</t>
  </si>
  <si>
    <t>ekvipotenciální svorkovnice EPS 1 s krytem</t>
  </si>
  <si>
    <t>1880828481</t>
  </si>
  <si>
    <t>741405</t>
  </si>
  <si>
    <t>válcovaný profil ocel tř.11 - D+M</t>
  </si>
  <si>
    <t>-1585347318</t>
  </si>
  <si>
    <t>741.5</t>
  </si>
  <si>
    <t>Svítidla</t>
  </si>
  <si>
    <t>741501</t>
  </si>
  <si>
    <t>Montáž svítidel zářivkových stropních</t>
  </si>
  <si>
    <t>252177853</t>
  </si>
  <si>
    <t>581701</t>
  </si>
  <si>
    <t>A - svítidlo zářivkové stropní/1 zdroj</t>
  </si>
  <si>
    <t>1816860175</t>
  </si>
  <si>
    <t>581702</t>
  </si>
  <si>
    <t>B - svítidlo zářivkové stropní/1 zdroj</t>
  </si>
  <si>
    <t>1621307353</t>
  </si>
  <si>
    <t>581703</t>
  </si>
  <si>
    <t>C - svítidlo zářivkové stropní/1 zdroj</t>
  </si>
  <si>
    <t>-413770003</t>
  </si>
  <si>
    <t>581704</t>
  </si>
  <si>
    <t>D - svítidlo zářivkové stropní/1 zdroj</t>
  </si>
  <si>
    <t>-2080113435</t>
  </si>
  <si>
    <t>581705</t>
  </si>
  <si>
    <t>F - svítidlo zářivkové stropní/1 zdroj</t>
  </si>
  <si>
    <t>-150271577</t>
  </si>
  <si>
    <t>741502</t>
  </si>
  <si>
    <t>Montáž svítidel žárovkových stropních</t>
  </si>
  <si>
    <t>-2145878224</t>
  </si>
  <si>
    <t>581706</t>
  </si>
  <si>
    <t>E - svítidlo žárovkové stropní/více zdrojů</t>
  </si>
  <si>
    <t>-135884385</t>
  </si>
  <si>
    <t>741503</t>
  </si>
  <si>
    <t>Montáž svítidel nouzových</t>
  </si>
  <si>
    <t>1404439030</t>
  </si>
  <si>
    <t>581707</t>
  </si>
  <si>
    <t>nouzové orientační svítidlo zářivkové 4W</t>
  </si>
  <si>
    <t>2111431468</t>
  </si>
  <si>
    <t>581708</t>
  </si>
  <si>
    <t>nouzové orientační svítidlo zářivkové 4W nástěnné</t>
  </si>
  <si>
    <t>541814518</t>
  </si>
  <si>
    <t>741.9</t>
  </si>
  <si>
    <t>741902</t>
  </si>
  <si>
    <t>Poplatek za recyklaci svítidla</t>
  </si>
  <si>
    <t>-1596817703</t>
  </si>
  <si>
    <t>741903</t>
  </si>
  <si>
    <t>Poplatek za recyklaci světelného zdroje</t>
  </si>
  <si>
    <t>-806146536</t>
  </si>
  <si>
    <t>741904</t>
  </si>
  <si>
    <t>Revize vč revizní zprávy</t>
  </si>
  <si>
    <t>1820718635</t>
  </si>
  <si>
    <t>741905</t>
  </si>
  <si>
    <t>2025131597</t>
  </si>
  <si>
    <t>741906</t>
  </si>
  <si>
    <t>369433366</t>
  </si>
  <si>
    <t>741907</t>
  </si>
  <si>
    <t>-953088754</t>
  </si>
  <si>
    <t>09 - HROMOSVOD</t>
  </si>
  <si>
    <t>PSV - Práce a dodávky PSV - HROMOSVOD</t>
  </si>
  <si>
    <t xml:space="preserve">    741 - Elektroinstalace - hromosvod</t>
  </si>
  <si>
    <t xml:space="preserve">    749 - Ostatní</t>
  </si>
  <si>
    <t>Práce a dodávky PSV - HROMOSVOD</t>
  </si>
  <si>
    <t>741</t>
  </si>
  <si>
    <t>Elektroinstalace - hromosvod</t>
  </si>
  <si>
    <t>Montáž hromosvodu</t>
  </si>
  <si>
    <t>154957731</t>
  </si>
  <si>
    <t>5531001</t>
  </si>
  <si>
    <t>vedení FeZn 30/4 (0,96kg/m)</t>
  </si>
  <si>
    <t>-1850890537</t>
  </si>
  <si>
    <t>5531002</t>
  </si>
  <si>
    <t>vedení FeZn/PVC pr.10/13mm(0,70kg/m)</t>
  </si>
  <si>
    <t>-1108354711</t>
  </si>
  <si>
    <t>5531003</t>
  </si>
  <si>
    <t>drát AlMgSi pr.8mm polotvrdý 0,135kg/m</t>
  </si>
  <si>
    <t>972142783</t>
  </si>
  <si>
    <t>5531004</t>
  </si>
  <si>
    <t>ekvi příp  10x 25-95mm2/pr10mm 1x pásek</t>
  </si>
  <si>
    <t>-2075580290</t>
  </si>
  <si>
    <t>5531005</t>
  </si>
  <si>
    <t>podpěra vedení na ploché stř PV21 1kg beton/plast</t>
  </si>
  <si>
    <t>-1694852700</t>
  </si>
  <si>
    <t>5531006</t>
  </si>
  <si>
    <t>PV  pro přilepení</t>
  </si>
  <si>
    <t>-182905872</t>
  </si>
  <si>
    <t>5531007</t>
  </si>
  <si>
    <t>podpěra vedení do zdiva hmoždi PV17pp 8/200mm nerez</t>
  </si>
  <si>
    <t>-556560140</t>
  </si>
  <si>
    <t>5531008</t>
  </si>
  <si>
    <t>svorka připojovací SP Al</t>
  </si>
  <si>
    <t>-259033461</t>
  </si>
  <si>
    <t>5531009</t>
  </si>
  <si>
    <t>svorka zkušební SZ 2šrouby Al litá</t>
  </si>
  <si>
    <t>920883913</t>
  </si>
  <si>
    <t>5531010</t>
  </si>
  <si>
    <t>ochranná trubka svodu OT délka 1,7m nerez</t>
  </si>
  <si>
    <t>279517659</t>
  </si>
  <si>
    <t>5531011</t>
  </si>
  <si>
    <t>označovací štítek zemního svodu</t>
  </si>
  <si>
    <t>2038974582</t>
  </si>
  <si>
    <t>5531012</t>
  </si>
  <si>
    <t>svorka univerzální SU Al</t>
  </si>
  <si>
    <t>1573349310</t>
  </si>
  <si>
    <t>5531013</t>
  </si>
  <si>
    <t>jímací tyč hladká JT1,5 M16 AlMgSi pr.19/1500mm</t>
  </si>
  <si>
    <t>988782908</t>
  </si>
  <si>
    <t>5531014</t>
  </si>
  <si>
    <t>ochranná stříška jímače OSH FeZn horní</t>
  </si>
  <si>
    <t>-397189114</t>
  </si>
  <si>
    <t>5531015</t>
  </si>
  <si>
    <t>ochranná stříška jímače OSD FeZn dolní</t>
  </si>
  <si>
    <t>2069772258</t>
  </si>
  <si>
    <t>5531016</t>
  </si>
  <si>
    <t>svorka k jímači/zkuš SJ1/SZ 16/8mm 2šrou Al</t>
  </si>
  <si>
    <t>1787875277</t>
  </si>
  <si>
    <t>5531017</t>
  </si>
  <si>
    <t>jímací tyč hladká JT2,0 M16 AlMgSi pr.19/2000mm</t>
  </si>
  <si>
    <t>1876424608</t>
  </si>
  <si>
    <t>5531018</t>
  </si>
  <si>
    <t>-1478288213</t>
  </si>
  <si>
    <t>5531019</t>
  </si>
  <si>
    <t>-521778792</t>
  </si>
  <si>
    <t>5531020</t>
  </si>
  <si>
    <t>660455746</t>
  </si>
  <si>
    <t>5531021</t>
  </si>
  <si>
    <t>jímací tyč hladká JT2,5 M16 AlMgSi pr.19/2500mm</t>
  </si>
  <si>
    <t>-1267984763</t>
  </si>
  <si>
    <t>5531022</t>
  </si>
  <si>
    <t>-1824935670</t>
  </si>
  <si>
    <t>5531023</t>
  </si>
  <si>
    <t>1311872840</t>
  </si>
  <si>
    <t>5531024</t>
  </si>
  <si>
    <t>-894703412</t>
  </si>
  <si>
    <t>5531025</t>
  </si>
  <si>
    <t>Distanční tyč GFK světle šedá D16mm L3000mm</t>
  </si>
  <si>
    <t>-546701826</t>
  </si>
  <si>
    <t>5531026</t>
  </si>
  <si>
    <t>upev adaptér gfk  D16mm</t>
  </si>
  <si>
    <t>1737068789</t>
  </si>
  <si>
    <t>5531027</t>
  </si>
  <si>
    <t>koncopvka GFK napínací</t>
  </si>
  <si>
    <t>1231272859</t>
  </si>
  <si>
    <t>5531028</t>
  </si>
  <si>
    <t>napín pásek nerez 25x03mm L100m ( balení pouze po 100m)</t>
  </si>
  <si>
    <t>-573292041</t>
  </si>
  <si>
    <t>5531029</t>
  </si>
  <si>
    <t>podstavec k jímací tyči beton/M16 16kg</t>
  </si>
  <si>
    <t>358279204</t>
  </si>
  <si>
    <t>5531030</t>
  </si>
  <si>
    <t>podložka plast kruhová k podstavci JT</t>
  </si>
  <si>
    <t>-1850183417</t>
  </si>
  <si>
    <t>5531031</t>
  </si>
  <si>
    <t>podstavec k jímací tyči beton/M16 25kg</t>
  </si>
  <si>
    <t>1644258034</t>
  </si>
  <si>
    <t>5531032</t>
  </si>
  <si>
    <t>1658496643</t>
  </si>
  <si>
    <t>5531033</t>
  </si>
  <si>
    <t>svorka pásku drátu zemnící SR3d 2šr FeZn diagonal</t>
  </si>
  <si>
    <t>-846023712</t>
  </si>
  <si>
    <t>5531034</t>
  </si>
  <si>
    <t>smršťovací trubice RPK 30/8</t>
  </si>
  <si>
    <t>-1722564089</t>
  </si>
  <si>
    <t>5531035</t>
  </si>
  <si>
    <t>svorka k tyči zemnící SJ1+1dv 2šrouby tyč20mm FeZn</t>
  </si>
  <si>
    <t>65650652</t>
  </si>
  <si>
    <t>5531036</t>
  </si>
  <si>
    <t>tyč zemnící ZT1,5sv FeZn 1500/26mm vč.svorky SR3b</t>
  </si>
  <si>
    <t>732277675</t>
  </si>
  <si>
    <t>5531037</t>
  </si>
  <si>
    <t>Zarážecí hrot litina/Zn D25mm pro ZT</t>
  </si>
  <si>
    <t>785582550</t>
  </si>
  <si>
    <t>749</t>
  </si>
  <si>
    <t>749101</t>
  </si>
  <si>
    <t>-748770407</t>
  </si>
  <si>
    <t>749102</t>
  </si>
  <si>
    <t>-293915605</t>
  </si>
  <si>
    <t>749103</t>
  </si>
  <si>
    <t>-1465506955</t>
  </si>
  <si>
    <t>10 - STRUKTUROVANÁ KABELÁŽ (SK)</t>
  </si>
  <si>
    <t>PSV - Práce a dodávky PSV - SLABOPROUD - Strukturovaná kabeláž (SK)</t>
  </si>
  <si>
    <t xml:space="preserve">    742.1 - DATOVÝ ROZVADĚČ  DR.1 - materiál</t>
  </si>
  <si>
    <t xml:space="preserve">    742.2 - DATOVÝ ROZVADĚČ  DR.2 - materiál</t>
  </si>
  <si>
    <t xml:space="preserve">    742.3 - ROZVODY - materiál</t>
  </si>
  <si>
    <t xml:space="preserve">    742.4 - OSTATNÍ</t>
  </si>
  <si>
    <t>Práce a dodávky PSV - SLABOPROUD - Strukturovaná kabeláž (SK)</t>
  </si>
  <si>
    <t>742.1</t>
  </si>
  <si>
    <t>DATOVÝ ROZVADĚČ  DR.1 - materiál</t>
  </si>
  <si>
    <t>742-101</t>
  </si>
  <si>
    <t>Nástěnný datový rozvaděč, 19", 9U - Rozměry (š / v / hl) 600 x 492 x 400   (bezpečnostní sklo udveří + zámek, vč. těsnění proti prachu)</t>
  </si>
  <si>
    <t>1934897604</t>
  </si>
  <si>
    <t>742-102</t>
  </si>
  <si>
    <t>Nespecifikovaný drobný montážní a instalační materiál</t>
  </si>
  <si>
    <t>-528238191</t>
  </si>
  <si>
    <t>742-103</t>
  </si>
  <si>
    <t>19 vyvazovací panel 1U - jednostranný, plastová oka 40 x 80 mm</t>
  </si>
  <si>
    <t>2072327254</t>
  </si>
  <si>
    <t>742-104</t>
  </si>
  <si>
    <t>Police ukládací, h. 350mm, 19", 1U, 20kg, podpěry, RAL9005</t>
  </si>
  <si>
    <t>-1125237495</t>
  </si>
  <si>
    <t>742-105</t>
  </si>
  <si>
    <t>Panel napájecí, 6x230V UTE, přepěťová ochrana, 19", 2U, vypínač, 3m, RAL9005</t>
  </si>
  <si>
    <t>-1105195649</t>
  </si>
  <si>
    <t>742-106</t>
  </si>
  <si>
    <t>Zálohový zdroj UPS, 19",1U, 1f, 450VA</t>
  </si>
  <si>
    <t>-264508476</t>
  </si>
  <si>
    <t>742-107</t>
  </si>
  <si>
    <t>Vodič CYA 6 H07V-K zeleno-žlutá</t>
  </si>
  <si>
    <t>-909972989</t>
  </si>
  <si>
    <t>742-108</t>
  </si>
  <si>
    <t>Oko kabelové šroubovací d=8, 7580-08</t>
  </si>
  <si>
    <t>-1171333867</t>
  </si>
  <si>
    <t>742-109</t>
  </si>
  <si>
    <t>Patch panel UTP 24xRJ45 kat. 6, 1U, 19", osazený, přímý, s vyvazovací lištou, černá</t>
  </si>
  <si>
    <t>-182367598</t>
  </si>
  <si>
    <t>742-110</t>
  </si>
  <si>
    <t>Záslepka jednoho portu, černá</t>
  </si>
  <si>
    <t>1093744787</t>
  </si>
  <si>
    <t>742-111</t>
  </si>
  <si>
    <t>Označovací štítek na  výstupní modul (žlutý)</t>
  </si>
  <si>
    <t>1171863857</t>
  </si>
  <si>
    <t>742-112</t>
  </si>
  <si>
    <t>Označovací štítek na  výstupní modul (modrý)</t>
  </si>
  <si>
    <t>1898661115</t>
  </si>
  <si>
    <t>742-113</t>
  </si>
  <si>
    <t>Propojovací kabel UTP cat 5e - 2m    (1-phone cord RJ45/RJ45 1,5m, žlutý návlek)</t>
  </si>
  <si>
    <t>1638634286</t>
  </si>
  <si>
    <t>742-114</t>
  </si>
  <si>
    <t>Patch kabel UTP cat 6  - 1m</t>
  </si>
  <si>
    <t>233475957</t>
  </si>
  <si>
    <t>742.2</t>
  </si>
  <si>
    <t>DATOVÝ ROZVADĚČ  DR.2 - materiál</t>
  </si>
  <si>
    <t>742-201</t>
  </si>
  <si>
    <t>Nástěnný datový rozvaděč, 19", 15U - Rozměry (š / v / hl) 600 x 670 x 500   (bezpečnostní sklo udveří + zámek, vč. těsnění proti prachu)</t>
  </si>
  <si>
    <t>-1620502458</t>
  </si>
  <si>
    <t>742-202</t>
  </si>
  <si>
    <t>-1738035958</t>
  </si>
  <si>
    <t>742-203</t>
  </si>
  <si>
    <t>-551812119</t>
  </si>
  <si>
    <t>742-204</t>
  </si>
  <si>
    <t>1443068985</t>
  </si>
  <si>
    <t>742-205</t>
  </si>
  <si>
    <t>1969660790</t>
  </si>
  <si>
    <t>742-206</t>
  </si>
  <si>
    <t>Záložní zdroj UPS, 19", 2U, 1f, 750VA, kapacita: 750 VA / 480 W</t>
  </si>
  <si>
    <t>1250063661</t>
  </si>
  <si>
    <t>742-207</t>
  </si>
  <si>
    <t>1417026609</t>
  </si>
  <si>
    <t>742-208</t>
  </si>
  <si>
    <t>803424200</t>
  </si>
  <si>
    <t>742-209</t>
  </si>
  <si>
    <t>1762764687</t>
  </si>
  <si>
    <t>742-210</t>
  </si>
  <si>
    <t>1453779004</t>
  </si>
  <si>
    <t>742-211</t>
  </si>
  <si>
    <t>-164270743</t>
  </si>
  <si>
    <t>742-212</t>
  </si>
  <si>
    <t>561657441</t>
  </si>
  <si>
    <t>742-213</t>
  </si>
  <si>
    <t>1824264429</t>
  </si>
  <si>
    <t>742-214</t>
  </si>
  <si>
    <t>-1623512914</t>
  </si>
  <si>
    <t>742.3</t>
  </si>
  <si>
    <t>ROZVODY - materiál</t>
  </si>
  <si>
    <t>742-301</t>
  </si>
  <si>
    <t>Zásuvka datová 1x RJ 45 cat.6 - komplet pod omítku, včetně výstupního modulu</t>
  </si>
  <si>
    <t>1675380888</t>
  </si>
  <si>
    <t>742-302</t>
  </si>
  <si>
    <t>Zásuvka datová 2x RJ 45 cat.6 - komplet pod omítku, včetně výstupního modulu</t>
  </si>
  <si>
    <t>-1605287408</t>
  </si>
  <si>
    <t>742-303</t>
  </si>
  <si>
    <t>Rámeček pro datovou a silovou zásuvku - typ shodý se silnoproudem</t>
  </si>
  <si>
    <t>1445730193</t>
  </si>
  <si>
    <t>742-304</t>
  </si>
  <si>
    <t>793223946</t>
  </si>
  <si>
    <t>742-305</t>
  </si>
  <si>
    <t>1143206049</t>
  </si>
  <si>
    <t>742-306</t>
  </si>
  <si>
    <t>Krabice / Zásuvka pro komunikační HDMI / VGA (interaktivní tabule)</t>
  </si>
  <si>
    <t>-681975350</t>
  </si>
  <si>
    <t>742-307</t>
  </si>
  <si>
    <t>Kabel UTP cat. 6. LSZH (box 305m)</t>
  </si>
  <si>
    <t>-86353312</t>
  </si>
  <si>
    <t>742-308</t>
  </si>
  <si>
    <t>Protahovací drát - zatažní pomocného protahovacího vodiče CY 2,5 do trubek</t>
  </si>
  <si>
    <t>-105523661</t>
  </si>
  <si>
    <t>742-309</t>
  </si>
  <si>
    <t>Krabice pod zásuvku, pod omítku</t>
  </si>
  <si>
    <t>284297600</t>
  </si>
  <si>
    <t>742-310</t>
  </si>
  <si>
    <t>Krabice pod zásuvku, do betonu</t>
  </si>
  <si>
    <t>-155966115</t>
  </si>
  <si>
    <t>742-311</t>
  </si>
  <si>
    <t>Krabice KU 68,  včetně víčka (rezerva)</t>
  </si>
  <si>
    <t>-1919572981</t>
  </si>
  <si>
    <t>742-312</t>
  </si>
  <si>
    <t>Trubka ohebná PVC Ř25,  EN 750 N - střední mechanická odolnost 750 N; ( šedá do podlahy)</t>
  </si>
  <si>
    <t>1284443851</t>
  </si>
  <si>
    <t>742-313</t>
  </si>
  <si>
    <t>Trubka ohebná PVC Ř50, EN 750 N - střední mechanická odolnost 750N PA (šedá do podlahy)</t>
  </si>
  <si>
    <t>584049988</t>
  </si>
  <si>
    <t>742-314</t>
  </si>
  <si>
    <t>Víko kabelového žlabu 50</t>
  </si>
  <si>
    <t>-277582251</t>
  </si>
  <si>
    <t>742-315</t>
  </si>
  <si>
    <t>Víko kabelového žlabu 75</t>
  </si>
  <si>
    <t>-1525238887</t>
  </si>
  <si>
    <t>742-316</t>
  </si>
  <si>
    <t>Kabelový žlab děrovaný včetně úchytných prvků 50x35mm nad strop, podhled</t>
  </si>
  <si>
    <t>1274102639</t>
  </si>
  <si>
    <t>742-317</t>
  </si>
  <si>
    <t>Kabelový žlab děrovaný včetně úchytných prvků 75x35mm nad strop, podhled</t>
  </si>
  <si>
    <t>127019856</t>
  </si>
  <si>
    <t>742-318</t>
  </si>
  <si>
    <t>Instalační materiál pro kabelový žlab-Lišta hranatá 20x20, dl.2m, bílá, včetně víka - (zeď u tabule)</t>
  </si>
  <si>
    <t>-1387721125</t>
  </si>
  <si>
    <t>742-319</t>
  </si>
  <si>
    <t>Podlahová krabice vč. instalačních vaniček a rámečků pro přímou montáž přístrojů (poč. viz EL)</t>
  </si>
  <si>
    <t>-1737211295</t>
  </si>
  <si>
    <t>742-320</t>
  </si>
  <si>
    <t>Přístrojový modul RJ45 do vaničky</t>
  </si>
  <si>
    <t>-1087515566</t>
  </si>
  <si>
    <t>742-321</t>
  </si>
  <si>
    <t>Protipožární zátky pro těsnění prostupů kabelových tras skrze požárně dělicí konstrukce (jednotné vrámci stavby)</t>
  </si>
  <si>
    <t>960954164</t>
  </si>
  <si>
    <t>742-322</t>
  </si>
  <si>
    <t>Protipožární systémový tmel</t>
  </si>
  <si>
    <t>-343950997</t>
  </si>
  <si>
    <t>742-323</t>
  </si>
  <si>
    <t>Štítek kabelový</t>
  </si>
  <si>
    <t>987617584</t>
  </si>
  <si>
    <t>742-324</t>
  </si>
  <si>
    <t>Páska CASIO 9mm černá na bílé</t>
  </si>
  <si>
    <t>495971501</t>
  </si>
  <si>
    <t>742-325</t>
  </si>
  <si>
    <t>-1321620016</t>
  </si>
  <si>
    <t>742-326</t>
  </si>
  <si>
    <t>1530825436</t>
  </si>
  <si>
    <t>742.4</t>
  </si>
  <si>
    <t>OSTATNÍ</t>
  </si>
  <si>
    <t>742-401</t>
  </si>
  <si>
    <t>Montáž strukturované kabeláže</t>
  </si>
  <si>
    <t>1702514196</t>
  </si>
  <si>
    <t>742-402</t>
  </si>
  <si>
    <t>Měření, revize, oživení, zaškolení obsluhy, certifikace  - kompletní</t>
  </si>
  <si>
    <t>2032038761</t>
  </si>
  <si>
    <t>742-403</t>
  </si>
  <si>
    <t>Technická pomoc správce systému při oživení nadstavby (odhad 24 hod)</t>
  </si>
  <si>
    <t>-1666622158</t>
  </si>
  <si>
    <t>742-404</t>
  </si>
  <si>
    <t>Součinnost servisní firmy při zprovoznění přenosového kabelu (odhad 5 hod)</t>
  </si>
  <si>
    <t>1200770090</t>
  </si>
  <si>
    <t>742-405</t>
  </si>
  <si>
    <t>Měřící a certifikační protokol</t>
  </si>
  <si>
    <t>paré</t>
  </si>
  <si>
    <t>2127627847</t>
  </si>
  <si>
    <t>742-406</t>
  </si>
  <si>
    <t>-1844095081</t>
  </si>
  <si>
    <t>742-407</t>
  </si>
  <si>
    <t>-400086020</t>
  </si>
  <si>
    <t>11 - DOMOVNÍ VIDEOTELEFON (DT)</t>
  </si>
  <si>
    <t xml:space="preserve">PSV - Práce a dodávky PSV - SLABOPROUD - Domovní videotelefon  (DT) </t>
  </si>
  <si>
    <t xml:space="preserve">    742.1 - ZAŘÍZENÍ - materiál</t>
  </si>
  <si>
    <t xml:space="preserve">    742.2 - ROZVODY - materiál</t>
  </si>
  <si>
    <t xml:space="preserve">    742.3 - OSTATNÍ</t>
  </si>
  <si>
    <t xml:space="preserve">Práce a dodávky PSV - SLABOPROUD - Domovní videotelefon  (DT) </t>
  </si>
  <si>
    <t>ZAŘÍZENÍ - materiál</t>
  </si>
  <si>
    <t>Vstupní panel audio-video souprava, s dělenými tlačítky - pro 6 účastníků, zapuštěna montáž</t>
  </si>
  <si>
    <t>1415546952</t>
  </si>
  <si>
    <t>Venkovní čtečka čipů</t>
  </si>
  <si>
    <t>251287579</t>
  </si>
  <si>
    <t>BUS - napájecí a řídíci jednotka</t>
  </si>
  <si>
    <t>-1332526193</t>
  </si>
  <si>
    <t>Záložní zdroj 12 V / 4,5 A  s odpojovačem batterie</t>
  </si>
  <si>
    <t>1851999434</t>
  </si>
  <si>
    <t>Akumulátor záložního zdroje 12 V / 9Ah</t>
  </si>
  <si>
    <t>-177932509</t>
  </si>
  <si>
    <t>Ovládací relé motorů zámků</t>
  </si>
  <si>
    <t>-858587297</t>
  </si>
  <si>
    <t>Spínací relé dveří</t>
  </si>
  <si>
    <t>1744609265</t>
  </si>
  <si>
    <t>Dveřní relé</t>
  </si>
  <si>
    <t>1960417937</t>
  </si>
  <si>
    <t>Video telefon s tlačítkem pro otevírání dveří - nástěnný</t>
  </si>
  <si>
    <t>1499717033</t>
  </si>
  <si>
    <t>Video telefon s tlačítkem pro otevírání dveří - stolní, vč. podstavce</t>
  </si>
  <si>
    <t>465874473</t>
  </si>
  <si>
    <t>Přístupové čipy -  systém umí do max. 300 ks  (se zvýšenou odolností )</t>
  </si>
  <si>
    <t>-113554704</t>
  </si>
  <si>
    <t>Dveřní zámek elektro mechanický - REVERZNÍ</t>
  </si>
  <si>
    <t>-34151055</t>
  </si>
  <si>
    <t>Napájecí zdroj  - 15VDC/2A ( na DIN lištu)</t>
  </si>
  <si>
    <t>-774081432</t>
  </si>
  <si>
    <t>Elektrický zámek stejnosměrný 12V/DC do připraveného otvoru</t>
  </si>
  <si>
    <t>896737641</t>
  </si>
  <si>
    <t>742-115</t>
  </si>
  <si>
    <t>Vnitřní čtečka čipů</t>
  </si>
  <si>
    <t>1063510136</t>
  </si>
  <si>
    <t>742-116</t>
  </si>
  <si>
    <t>El. Tlačítko (např. zvonku)</t>
  </si>
  <si>
    <t>1096960963</t>
  </si>
  <si>
    <t>Kabel  J-Y(St)Y-4x2x0,8 - šedý</t>
  </si>
  <si>
    <t>-1449414723</t>
  </si>
  <si>
    <t>CYH 2x1,0 vodiče s odlišením žil</t>
  </si>
  <si>
    <t>-603778651</t>
  </si>
  <si>
    <t>-57031840</t>
  </si>
  <si>
    <t>529394019</t>
  </si>
  <si>
    <t>Trubka ohebná PVC Ř20, EN 750 N - střední mechanická odolnost 750 N; ( šedá do podlahy)</t>
  </si>
  <si>
    <t>119653971</t>
  </si>
  <si>
    <t>1740812167</t>
  </si>
  <si>
    <t>-1196253026</t>
  </si>
  <si>
    <t>Protipožární zátky pro těsnění prostupů kabelových tras skrze požárně dělicí konstrukce (jednotné vrámci stavby -  viz SK)</t>
  </si>
  <si>
    <t>826268385</t>
  </si>
  <si>
    <t>Protipožární systémový tmel (jednotné vrámci stavby -  viz SK)</t>
  </si>
  <si>
    <t>1898342976</t>
  </si>
  <si>
    <t>Montáž domovního videotelefonu</t>
  </si>
  <si>
    <t>204336495</t>
  </si>
  <si>
    <t>Měření, revize, oživení</t>
  </si>
  <si>
    <t>set</t>
  </si>
  <si>
    <t>1479626650</t>
  </si>
  <si>
    <t>12 - SPOLEČNÁ TELEVIZNÍ ANTÉNA (STA)</t>
  </si>
  <si>
    <t>PSV - Práce a dodávky PSV - SLABOPROUD - Společná televizní anténa (STA)</t>
  </si>
  <si>
    <t>Práce a dodávky PSV - SLABOPROUD - Společná televizní anténa (STA)</t>
  </si>
  <si>
    <t>Anténní stožár trojnožka, 2.0 m, povrch žár. Zn. (Základna má Ř 257cm)</t>
  </si>
  <si>
    <t>-621049189</t>
  </si>
  <si>
    <t>Betonová zátěž 500/500/50</t>
  </si>
  <si>
    <t>1444707849</t>
  </si>
  <si>
    <t>Gumová rohož</t>
  </si>
  <si>
    <t>-748110323</t>
  </si>
  <si>
    <t>Ráhno dvojité VR 2, vč. třmenu</t>
  </si>
  <si>
    <t>-1393138916</t>
  </si>
  <si>
    <t>Oddálený hromosvod DEHN kompletní</t>
  </si>
  <si>
    <t>963652765</t>
  </si>
  <si>
    <t>Anténa UHF ENGEL AC 42</t>
  </si>
  <si>
    <t>743234757</t>
  </si>
  <si>
    <t>Anténa DAB</t>
  </si>
  <si>
    <t>2002162059</t>
  </si>
  <si>
    <t>Anténa FM - H/V</t>
  </si>
  <si>
    <t>122530856</t>
  </si>
  <si>
    <t>Anténa SAT offset 80 cm FUBA  DAA 850</t>
  </si>
  <si>
    <t>-1946403637</t>
  </si>
  <si>
    <t>Zesilovač IKUSI ONE 118</t>
  </si>
  <si>
    <t>803045930</t>
  </si>
  <si>
    <t>Multipřepínač POLYTRON  PSG 908 P</t>
  </si>
  <si>
    <t>-1716491272</t>
  </si>
  <si>
    <t>Filtr LTE signálů</t>
  </si>
  <si>
    <t>1009274469</t>
  </si>
  <si>
    <t>F konektor kompresní CABELCON</t>
  </si>
  <si>
    <t>835820469</t>
  </si>
  <si>
    <t>Zakončovací člen ZFR 75 DC</t>
  </si>
  <si>
    <t>-1749173756</t>
  </si>
  <si>
    <t>Rozvodnice STA - OCEP  700/900/220mm</t>
  </si>
  <si>
    <t>51163027</t>
  </si>
  <si>
    <t>Přepěťová ochrana pro koaxiální vedení, konektory F 75 ohm, vstup - výstup - BNC 75; (na DIN lištu -bleskojistky)</t>
  </si>
  <si>
    <t>802282336</t>
  </si>
  <si>
    <t>Lišta DIN TS 35 0,6m - plná, SEZ (do krabice KT250)</t>
  </si>
  <si>
    <t>886690121</t>
  </si>
  <si>
    <t>Elektro výzbroj rozvaděče STA - dvojzásuvka s podkrabicí 230 V / 16 A, vč. uzemnění</t>
  </si>
  <si>
    <t>-1751153346</t>
  </si>
  <si>
    <t>27161481</t>
  </si>
  <si>
    <t>-2081883849</t>
  </si>
  <si>
    <t>Zásuvka koncová TV-R-SAT</t>
  </si>
  <si>
    <t>1069981109</t>
  </si>
  <si>
    <t>Krabice KU 68</t>
  </si>
  <si>
    <t>-1579816100</t>
  </si>
  <si>
    <t>Koaxiální kabel tř.A+  -  KH 21 Digitál</t>
  </si>
  <si>
    <t>-678492388</t>
  </si>
  <si>
    <t>Protahovací drát</t>
  </si>
  <si>
    <t>1799462745</t>
  </si>
  <si>
    <t>1840425107</t>
  </si>
  <si>
    <t>Trubka ohebná HFX 50 HG Ř50, 320 N - lehká  mechanická odolnost</t>
  </si>
  <si>
    <t>-1136605441</t>
  </si>
  <si>
    <t>-325271839</t>
  </si>
  <si>
    <t>-1233881370</t>
  </si>
  <si>
    <t>1484956538</t>
  </si>
  <si>
    <t>-120593327</t>
  </si>
  <si>
    <t>Montáž společné televizní antény</t>
  </si>
  <si>
    <t>693299233</t>
  </si>
  <si>
    <t>-318463025</t>
  </si>
  <si>
    <t>13 - JEDNOTNÝ ČAS A ŠKOLNÍ ZVONĚNÍ (JČ + ZV)</t>
  </si>
  <si>
    <t xml:space="preserve">PSV - Práce a dodávky PSV - SLABOPROUD - Jednotný čas a školní zvonění (JČ+ZV) </t>
  </si>
  <si>
    <t xml:space="preserve">Práce a dodávky PSV - SLABOPROUD - Jednotný čas a školní zvonění (JČ+ZV) </t>
  </si>
  <si>
    <t>Zvonek pro školní zvonění;  75V/ 0,0 5A, 24V~, 73dB,  rozměry 208 x 102 x 60 mm</t>
  </si>
  <si>
    <t>-1932650894</t>
  </si>
  <si>
    <t>Interiérové hodiny analogové - 28 cm</t>
  </si>
  <si>
    <t>-150978310</t>
  </si>
  <si>
    <t>Analogové hodiny   - Kulaté 30cm, nástěnné, jednostranné, řízené ML24V.</t>
  </si>
  <si>
    <t>-1537985382</t>
  </si>
  <si>
    <t>Kabel CYKY-O 2x1,5mm2</t>
  </si>
  <si>
    <t>854108974</t>
  </si>
  <si>
    <t>935611639</t>
  </si>
  <si>
    <t>Krabice KU 68,  včetně víčka (a rezervy)</t>
  </si>
  <si>
    <t>2006940808</t>
  </si>
  <si>
    <t>Krabice odbočná IP 55, s víčkem</t>
  </si>
  <si>
    <t>1667894295</t>
  </si>
  <si>
    <t>Trubka ohebná PVC Ř20,  EN 750 N - střední mechanická odolnost 750 N; ( šedá do podlahy)</t>
  </si>
  <si>
    <t>1941650917</t>
  </si>
  <si>
    <t>507675432</t>
  </si>
  <si>
    <t>1915281322</t>
  </si>
  <si>
    <t>-975633648</t>
  </si>
  <si>
    <t>1968160036</t>
  </si>
  <si>
    <t>Montáž - Jednotný čas a školní zvonění</t>
  </si>
  <si>
    <t>1147051550</t>
  </si>
  <si>
    <t>Měření, revize, programování a oživení</t>
  </si>
  <si>
    <t>-746384107</t>
  </si>
  <si>
    <t>Technická pomoc správce systému při oživení nadstavby (odhad 3 hod)</t>
  </si>
  <si>
    <t>-1582872263</t>
  </si>
  <si>
    <t xml:space="preserve">14 - DOMÁCÍ ROZHLAS S NUCENÝM POSLECHEM - (R) </t>
  </si>
  <si>
    <t>PSV - Práce a dodávky PSV - SLABOPROUD - Domácí rozhlas s nuceným poslechem (R)</t>
  </si>
  <si>
    <t>Práce a dodávky PSV - SLABOPROUD - Domácí rozhlas s nuceným poslechem (R)</t>
  </si>
  <si>
    <t>Reproduktor nástěnný 100V/5W,10W</t>
  </si>
  <si>
    <t>-182148339</t>
  </si>
  <si>
    <t>Reproduktor nástěnný 100V / 6W</t>
  </si>
  <si>
    <t>1294544235</t>
  </si>
  <si>
    <t>Drobný montážní materiál (konektory, svorkovnice …)</t>
  </si>
  <si>
    <t>1925149379</t>
  </si>
  <si>
    <t>Kabel 1-CSKE-V-(O) 2x1,5 P30-60-R B2ca s1</t>
  </si>
  <si>
    <t>156828960</t>
  </si>
  <si>
    <t>787062737</t>
  </si>
  <si>
    <t>-1329672279</t>
  </si>
  <si>
    <t>94799942</t>
  </si>
  <si>
    <t>Kabelový žlab děrovaný 50x35mm, vč. víka, spojek,  úchytných prvků a podpěrnýchkonstrukcí - vzdálenost podpěr 1m  (jednotné vrámci stavby -  viz SK)</t>
  </si>
  <si>
    <t>-495797755</t>
  </si>
  <si>
    <t>Nehořlavá instalační krabice NZS pro keramickou svorkovnici včetně průchodek pro kabeláž a víka</t>
  </si>
  <si>
    <t>-249821903</t>
  </si>
  <si>
    <t>Požární kovové příchtky s kotvou, PH30</t>
  </si>
  <si>
    <t>-1292779282</t>
  </si>
  <si>
    <t>Kovová příchytka se zvýšenou požární odolností PH90-R pro 1 kabel 6 mm, díra 8mm</t>
  </si>
  <si>
    <t>978564187</t>
  </si>
  <si>
    <t>-1888986166</t>
  </si>
  <si>
    <t>Trubka ohebná PVC Ř25, EN 750 N - střední mechanická odolnost 750 N; ( šedá do podlahy)</t>
  </si>
  <si>
    <t>2005534585</t>
  </si>
  <si>
    <t>Trubka hrdlovaná, tuhá PVC Ř20, bezhalogenové provedení, vč. kovové příchytky se zvýšenou požárníodolností PH30</t>
  </si>
  <si>
    <t>529807617</t>
  </si>
  <si>
    <t>-258415097</t>
  </si>
  <si>
    <t>1246861757</t>
  </si>
  <si>
    <t>-1803158894</t>
  </si>
  <si>
    <t>Montáž - Domácí rozhlas s nuceným poslechem</t>
  </si>
  <si>
    <t>-1459823575</t>
  </si>
  <si>
    <t>Měření, revize, programování oživení a zaškolení obsluhy - kompletní</t>
  </si>
  <si>
    <t>369005707</t>
  </si>
  <si>
    <t>Technická pomoc správce systému při oživení nadstavby (odhad 8 hod)</t>
  </si>
  <si>
    <t>1701025523</t>
  </si>
  <si>
    <t>Součinnost servisní firmy při zprovoznění přenosového kabelu (odhad 8 hod)</t>
  </si>
  <si>
    <t>712073004</t>
  </si>
  <si>
    <t>15 - ZAŘÍZENÍ AUTONOMNÍ DETEKCE A SIGNALIZACE POŽÁRU</t>
  </si>
  <si>
    <t>PSV - Práce a dodávky PSV - SLABOPROUD - Zařízení autonomní detekce a signalizace požáru</t>
  </si>
  <si>
    <t>Práce a dodávky PSV - SLABOPROUD - Zařízení autonomní detekce a signalizace požáru</t>
  </si>
  <si>
    <t>Autonomní hlásič požáru / detektor kouře, (vč. rezervy 2ks)</t>
  </si>
  <si>
    <t>179069575</t>
  </si>
  <si>
    <t>Montáž - Zařízení autonomní detekce a signalizace požáru</t>
  </si>
  <si>
    <t>1248868499</t>
  </si>
  <si>
    <t>688489754</t>
  </si>
  <si>
    <t>16 - AUDIO SYSTÉM - TRUBKOVÁNÍ (AV)</t>
  </si>
  <si>
    <t>PSV - Práce a dodávky PSV - SLABOPROUD - Audio systém - trubkování</t>
  </si>
  <si>
    <t>Práce a dodávky PSV - SLABOPROUD - Audio systém - trubkování</t>
  </si>
  <si>
    <t>-1102522497</t>
  </si>
  <si>
    <t>Trubka ohebná PVC Ř25, L25 SUPER MONOFLEX 1232, EN 750 N - střední mechanická odolnost 750 N; ( šedádo podlahy)</t>
  </si>
  <si>
    <t>-370823569</t>
  </si>
  <si>
    <t>Trubka ohebná PVC Ř50, L50 SUPER MONOFLEX 1250HFPP, EN 750 N - střední mechanická odolnost 750N PA(šedá do podlahy)</t>
  </si>
  <si>
    <t>491498795</t>
  </si>
  <si>
    <t>-1347304332</t>
  </si>
  <si>
    <t>1734469753</t>
  </si>
  <si>
    <t>Montáž - Audio systém - trubkování</t>
  </si>
  <si>
    <t>-118446390</t>
  </si>
  <si>
    <t>17 - MĚŘENÍ A REGULACE</t>
  </si>
  <si>
    <t>M - Měření a regulace</t>
  </si>
  <si>
    <t xml:space="preserve">    M-36.1 - Rozvaděče</t>
  </si>
  <si>
    <t xml:space="preserve">    M-36.2 - Čidla a pohony UT</t>
  </si>
  <si>
    <t xml:space="preserve">    M-36.3 - Řídící jednotka</t>
  </si>
  <si>
    <t xml:space="preserve">    M-36.4 - Kabely, kabelové trasy</t>
  </si>
  <si>
    <t xml:space="preserve">    M-36.5 - Ostatní</t>
  </si>
  <si>
    <t>Měření a regulace</t>
  </si>
  <si>
    <t>M-36.1</t>
  </si>
  <si>
    <t>36-101</t>
  </si>
  <si>
    <t>Kompletní dodávka sestavy, včetně pomocného materiálu pro montáž a propojení, instalace a oživení,výbava dle doplnění schematu rozvaděče RM; včetně pomocného ma</t>
  </si>
  <si>
    <t>-1855355054</t>
  </si>
  <si>
    <t>36-102</t>
  </si>
  <si>
    <t>Montáž sestavy rozvaděče RM</t>
  </si>
  <si>
    <t>-735000240</t>
  </si>
  <si>
    <t>M-36.2</t>
  </si>
  <si>
    <t>Čidla a pohony UT</t>
  </si>
  <si>
    <t>36-201</t>
  </si>
  <si>
    <t>Elektronický sběrnicový teplotní snímač a převodník,  LIN,  Un12-24VDC, s jímkou G1/2, l podleinstalace</t>
  </si>
  <si>
    <t>-170997126</t>
  </si>
  <si>
    <t>36-202</t>
  </si>
  <si>
    <t>Montáž elektronického sběrnicového teplotního snímače a převodníku</t>
  </si>
  <si>
    <t>-1215424912</t>
  </si>
  <si>
    <t>36-203</t>
  </si>
  <si>
    <t>Třícestný regulační ventil se servopohonem, DN25, Kv=6,3m3/h, servopohon  24VDC, 0-10Vss,  pouzeservopohon, ventil dodávka UT</t>
  </si>
  <si>
    <t>207033058</t>
  </si>
  <si>
    <t>36-204</t>
  </si>
  <si>
    <t>Montáž třícestného regulačního ventilu</t>
  </si>
  <si>
    <t>1071264379</t>
  </si>
  <si>
    <t>36-205</t>
  </si>
  <si>
    <t>Teplotní čidlo, kabeláž, zapojení do systému, analogové řízení kombiventilu pro místnost</t>
  </si>
  <si>
    <t>765141795</t>
  </si>
  <si>
    <t>36-206</t>
  </si>
  <si>
    <t>Teplotní čidlo, kabeláž, zapojení do systému, binární řízení termoelektrické hlavice na tělese</t>
  </si>
  <si>
    <t>1876374992</t>
  </si>
  <si>
    <t>M-36.3</t>
  </si>
  <si>
    <t>Řídící jednotka</t>
  </si>
  <si>
    <t>36-301</t>
  </si>
  <si>
    <t>Sběrnicový modul vstupů a výstupů universální,  sběrnice CAN, LIN,  BINP, AI, BOUT, AO</t>
  </si>
  <si>
    <t>-1894165130</t>
  </si>
  <si>
    <t>36-302</t>
  </si>
  <si>
    <t>Montáž sběrnicového modulu vstupů a výstupů</t>
  </si>
  <si>
    <t>-1578163158</t>
  </si>
  <si>
    <t>36-303</t>
  </si>
  <si>
    <t>Napájecí zdroj, 230Vac/24Vdc, min 15W,</t>
  </si>
  <si>
    <t>1588528861</t>
  </si>
  <si>
    <t>36-304</t>
  </si>
  <si>
    <t>Montáž napájecího zdroje</t>
  </si>
  <si>
    <t>-1985123902</t>
  </si>
  <si>
    <t>M-36.4</t>
  </si>
  <si>
    <t>Kabely, kabelové trasy</t>
  </si>
  <si>
    <t>36-401</t>
  </si>
  <si>
    <t>Kabel JYTY 3x1</t>
  </si>
  <si>
    <t>1123666280</t>
  </si>
  <si>
    <t>36-402</t>
  </si>
  <si>
    <t>Montáž kabelu JYTY</t>
  </si>
  <si>
    <t>910353049</t>
  </si>
  <si>
    <t>36-403</t>
  </si>
  <si>
    <t>Kabel LAM DATAPAR 2x2x0,8</t>
  </si>
  <si>
    <t>1621185501</t>
  </si>
  <si>
    <t>36-404</t>
  </si>
  <si>
    <t>Montáž kabelu LAM DATAPAR</t>
  </si>
  <si>
    <t>1573770530</t>
  </si>
  <si>
    <t>36-405</t>
  </si>
  <si>
    <t>Kabel 1-CYKY-J 3x1,5mm2</t>
  </si>
  <si>
    <t>-2103517408</t>
  </si>
  <si>
    <t>36-406</t>
  </si>
  <si>
    <t>Montáž kabelu CYKY</t>
  </si>
  <si>
    <t>1239817258</t>
  </si>
  <si>
    <t>36-407</t>
  </si>
  <si>
    <t>pomocné vodiče Č, M, ŽZ, R,</t>
  </si>
  <si>
    <t>-960925328</t>
  </si>
  <si>
    <t>36-408</t>
  </si>
  <si>
    <t>Montáž pomocných vodičů</t>
  </si>
  <si>
    <t>-1914290081</t>
  </si>
  <si>
    <t>36-409</t>
  </si>
  <si>
    <t>Kabel CY6mm2</t>
  </si>
  <si>
    <t>-63754253</t>
  </si>
  <si>
    <t>36-410</t>
  </si>
  <si>
    <t>Montáž kabelu CY6mm2</t>
  </si>
  <si>
    <t>-1659313060</t>
  </si>
  <si>
    <t>36-411</t>
  </si>
  <si>
    <t>Plastová trubka PPE/PPO HFPR 20, vnitřní průměr 17,4mm vč. příslušenství pro montáž plastovýchpancéřových trubek (kolena, spojky, příchytky, atd.)</t>
  </si>
  <si>
    <t>-1106536549</t>
  </si>
  <si>
    <t>36-412</t>
  </si>
  <si>
    <t>Montáž plastové trubky PPE/PPO</t>
  </si>
  <si>
    <t>929960384</t>
  </si>
  <si>
    <t>36-413</t>
  </si>
  <si>
    <t>Plastová PPE vkládací lišta HMIK 16/16, vč. příslušenství pro montáž</t>
  </si>
  <si>
    <t>338299957</t>
  </si>
  <si>
    <t>36-414</t>
  </si>
  <si>
    <t>Montáž plastové trubky PPE</t>
  </si>
  <si>
    <t>1861105047</t>
  </si>
  <si>
    <t>M-36.5</t>
  </si>
  <si>
    <t>36-501</t>
  </si>
  <si>
    <t>Instalační a přístrojové krabice, drobný montážní materiál, příchytky</t>
  </si>
  <si>
    <t>1887415144</t>
  </si>
  <si>
    <t>36-502</t>
  </si>
  <si>
    <t>Montáž drobného materiálu</t>
  </si>
  <si>
    <t>535676880</t>
  </si>
  <si>
    <t>36-503</t>
  </si>
  <si>
    <t>Systémová montáž, kompletace, oživení</t>
  </si>
  <si>
    <t>-304873630</t>
  </si>
  <si>
    <t>36-504</t>
  </si>
  <si>
    <t>Stavební přípomocné práce, stavební připravenost</t>
  </si>
  <si>
    <t>-1272648485</t>
  </si>
  <si>
    <t>36-505</t>
  </si>
  <si>
    <t>Provozní zkoušky</t>
  </si>
  <si>
    <t>-406923302</t>
  </si>
  <si>
    <t>36-506</t>
  </si>
  <si>
    <t>Výchozí revize elektro</t>
  </si>
  <si>
    <t>-1673529464</t>
  </si>
  <si>
    <t>36-507</t>
  </si>
  <si>
    <t>Software pro regulátory a vizualizaci</t>
  </si>
  <si>
    <t>1050647998</t>
  </si>
  <si>
    <t>36-508</t>
  </si>
  <si>
    <t>Oživení systému</t>
  </si>
  <si>
    <t>491042842</t>
  </si>
  <si>
    <t>36-509</t>
  </si>
  <si>
    <t>Zaučení obsluhy</t>
  </si>
  <si>
    <t>910943250</t>
  </si>
  <si>
    <t>18 - ZEMNÍ PRÁCE, VENKOVNÍ ÚPRAVY</t>
  </si>
  <si>
    <t xml:space="preserve">    1 - Zemní práce</t>
  </si>
  <si>
    <t xml:space="preserve">    5 - Komunikace pozemní</t>
  </si>
  <si>
    <t>Zemní práce</t>
  </si>
  <si>
    <t>113106121</t>
  </si>
  <si>
    <t>Rozebrání dlažeb z betonových nebo kamenných dlaždic komunikací pro pěší ručně</t>
  </si>
  <si>
    <t>727675874</t>
  </si>
  <si>
    <t>Poznámka k položce:_x000D_
- pro zpětné použití</t>
  </si>
  <si>
    <t>+0,6*(14,5+0,6)</t>
  </si>
  <si>
    <t>113107224</t>
  </si>
  <si>
    <t>Odstranění podkladu z kameniva drceného tl přes 300 do 400 mm strojně pl přes 200 m2</t>
  </si>
  <si>
    <t>100985585</t>
  </si>
  <si>
    <t>113107242</t>
  </si>
  <si>
    <t>Odstranění krytu živičného tl přes 50 do 100 mm strojně pl přes 200 m2</t>
  </si>
  <si>
    <t>1148762897</t>
  </si>
  <si>
    <t>+5,0*18,0+6,5*7,5+18,0*6,0+4,0*12,3+4,0*17,5+1,5*4,0+1,9*31,0</t>
  </si>
  <si>
    <t>-3,0*0,9-1,6*0,7*4-2,5*0,7-2,2*0,7*3-1,3*0,7-2,0*1,0-1,8*4,5</t>
  </si>
  <si>
    <t>132112331</t>
  </si>
  <si>
    <t>Hloubení nezapažených rýh šířky do 2000 mm v soudržných horninách třídy těžitelnosti I skupiny 1 a 2 ručně</t>
  </si>
  <si>
    <t>-548436757</t>
  </si>
  <si>
    <t>"u objektu"</t>
  </si>
  <si>
    <t>+0,8*0,8*14,5</t>
  </si>
  <si>
    <t>+1,1*2,3*(1,0+4,0+5,5)</t>
  </si>
  <si>
    <t>+1,0*0,8*(30,0+0,8)</t>
  </si>
  <si>
    <t>132254204</t>
  </si>
  <si>
    <t>Hloubení zapažených rýh š do 2000 mm v hornině třídy těžitelnosti I skupiny 3 objem do 500 m3</t>
  </si>
  <si>
    <t>1437102287</t>
  </si>
  <si>
    <t>"výkop pro kanalizaci</t>
  </si>
  <si>
    <t>+(15,46+55,68+7,64+40,02+29,75)*1,6</t>
  </si>
  <si>
    <t>"zvýšená hloubka pro jímku</t>
  </si>
  <si>
    <t>+10,94*2,6</t>
  </si>
  <si>
    <t>"připočtení svahování</t>
  </si>
  <si>
    <t>+266,124*0,2</t>
  </si>
  <si>
    <t>151101102</t>
  </si>
  <si>
    <t>Zřízení příložného pažení a rozepření stěn rýh hl přes 2 do 4 m</t>
  </si>
  <si>
    <t>498147295</t>
  </si>
  <si>
    <t>151101112</t>
  </si>
  <si>
    <t>Odstranění příložného pažení a rozepření stěn rýh hl přes 2 do 4 m</t>
  </si>
  <si>
    <t>-757409455</t>
  </si>
  <si>
    <t>162251102</t>
  </si>
  <si>
    <t>Vodorovné přemístění přes 20 do 50 m výkopku/sypaniny z horniny třídy těžitelnosti I skupiny 1 až 3</t>
  </si>
  <si>
    <t>956296592</t>
  </si>
  <si>
    <t>+60,485+319,349</t>
  </si>
  <si>
    <t>-99,275</t>
  </si>
  <si>
    <t>162751117</t>
  </si>
  <si>
    <t>Vodorovné přemístění přes 9 000 do 10000 m výkopku/sypaniny z horniny třídy těžitelnosti I skupiny 1 až 3</t>
  </si>
  <si>
    <t>992404425</t>
  </si>
  <si>
    <t>"vytlačeno"</t>
  </si>
  <si>
    <t>"obsyp"+74,275</t>
  </si>
  <si>
    <t>"objekty"+25,0</t>
  </si>
  <si>
    <t>162751119</t>
  </si>
  <si>
    <t>Příplatek k vodorovnému přemístění výkopku/sypaniny z horniny třídy těžitelnosti I skupiny 1 až 3 ZKD 1000 m přes 10000 m</t>
  </si>
  <si>
    <t>-386101172</t>
  </si>
  <si>
    <t>Poznámka k položce:_x000D_
+10 km - indexováno v jednotkové ceně</t>
  </si>
  <si>
    <t>167151111</t>
  </si>
  <si>
    <t>Nakládání výkopku z hornin třídy těžitelnosti I skupiny 1 až 3 přes 100 m3</t>
  </si>
  <si>
    <t>-1084499291</t>
  </si>
  <si>
    <t>171251201</t>
  </si>
  <si>
    <t>Uložení sypaniny na skládky nebo meziskládky</t>
  </si>
  <si>
    <t>-678111134</t>
  </si>
  <si>
    <t>171201221</t>
  </si>
  <si>
    <t>Poplatek za uložení na skládce (skládkovné) zeminy a kamení kód odpadu 17 05 04</t>
  </si>
  <si>
    <t>583733771</t>
  </si>
  <si>
    <t>"výkopek"+99,279*1,7</t>
  </si>
  <si>
    <t>"podkladní vrstvy komunikace"+235,648</t>
  </si>
  <si>
    <t>174151101</t>
  </si>
  <si>
    <t>Zásyp jam, šachet rýh nebo kolem objektů sypaninou se zhutněním</t>
  </si>
  <si>
    <t>783845859</t>
  </si>
  <si>
    <t>181951112</t>
  </si>
  <si>
    <t>Úprava pláně v hornině třídy těžitelnosti I skupiny 1 až 3 se zhutněním strojně</t>
  </si>
  <si>
    <t>-1398744337</t>
  </si>
  <si>
    <t>45157311</t>
  </si>
  <si>
    <t>Lože a obsyp potrubí otevřený výkop z písku</t>
  </si>
  <si>
    <t>-201554530</t>
  </si>
  <si>
    <t>+(15,46+55,68+7,64+40,02+29,75)*0,5</t>
  </si>
  <si>
    <t>Komunikace pozemní</t>
  </si>
  <si>
    <t>56420101</t>
  </si>
  <si>
    <t>Podklad nebo podsyp ze štěrkopísku ŠP plochy do 100 m2 tl 30 mm</t>
  </si>
  <si>
    <t>883543779</t>
  </si>
  <si>
    <t>564231011</t>
  </si>
  <si>
    <t>Podklad nebo podsyp ze štěrkopísku ŠP plochy do 100 m2 tl 100 mm</t>
  </si>
  <si>
    <t>-1642425626</t>
  </si>
  <si>
    <t>564710011</t>
  </si>
  <si>
    <t>Podklad z kameniva hrubého drceného vel. 8-16 mm plochy přes 100 m2 tl 50 mm</t>
  </si>
  <si>
    <t>1468842158</t>
  </si>
  <si>
    <t>564771111</t>
  </si>
  <si>
    <t>Podklad z kameniva hrubého drceného vel. 0-63 mm plochy přes 100 m2 tl 250 mm</t>
  </si>
  <si>
    <t>1114834044</t>
  </si>
  <si>
    <t>596212213</t>
  </si>
  <si>
    <t>Kladení zámkové dlažby pozemních komunikací ručně tl 80 mm skupiny A pl přes 300 m2</t>
  </si>
  <si>
    <t>1857228744</t>
  </si>
  <si>
    <t>59245090</t>
  </si>
  <si>
    <t>dlažba zámková 80mm přírodní</t>
  </si>
  <si>
    <t>-2070103419</t>
  </si>
  <si>
    <t>406,29*1,01 'Přepočtené koeficientem množství</t>
  </si>
  <si>
    <t>59681122</t>
  </si>
  <si>
    <t>Kladení betonové dlažby komunikací pro pěší do lože z kameniva - okapový chodník</t>
  </si>
  <si>
    <t>-1833176313</t>
  </si>
  <si>
    <t>-1515869793</t>
  </si>
  <si>
    <t>-48820277</t>
  </si>
  <si>
    <t>1634992873</t>
  </si>
  <si>
    <t>998223011</t>
  </si>
  <si>
    <t>Přesun hmot pro pozemní komunikace s krytem dlážděným</t>
  </si>
  <si>
    <t>-494350688</t>
  </si>
  <si>
    <t>19 - SADOVÉ ÚPRAVY</t>
  </si>
  <si>
    <t>-1412939695</t>
  </si>
  <si>
    <t>Poznámka k položce:_x000D_
- dovoz ornice</t>
  </si>
  <si>
    <t>167151101</t>
  </si>
  <si>
    <t>Nakládání výkopku z hornin třídy těžitelnosti I skupiny 1 až 3 do 100 m3</t>
  </si>
  <si>
    <t>2061262283</t>
  </si>
  <si>
    <t>111201</t>
  </si>
  <si>
    <t>Odstranění křovin a stromů vč likvidace</t>
  </si>
  <si>
    <t>-1580133432</t>
  </si>
  <si>
    <t>181411131</t>
  </si>
  <si>
    <t>Založení parkového trávníku výsevem pl do 1000 m2 v rovině a ve svahu do 1:5</t>
  </si>
  <si>
    <t>-1814674766</t>
  </si>
  <si>
    <t>00572410</t>
  </si>
  <si>
    <t>osivo směs travní parková</t>
  </si>
  <si>
    <t>607198732</t>
  </si>
  <si>
    <t>182303111</t>
  </si>
  <si>
    <t>Doplnění zeminy nebo substrátu na travnatých plochách tl do 50 mm rovina v rovinně a svahu do 1:5</t>
  </si>
  <si>
    <t>66460240</t>
  </si>
  <si>
    <t>10371500</t>
  </si>
  <si>
    <t>substrát pro trávníky VL</t>
  </si>
  <si>
    <t>-1003745921</t>
  </si>
  <si>
    <t>184102115</t>
  </si>
  <si>
    <t>Výsadba dřeviny s balem D přes 0,5 do 0,6 m do jamky se zalitím v rovině a svahu do 1:5</t>
  </si>
  <si>
    <t>12775809</t>
  </si>
  <si>
    <t>184401111</t>
  </si>
  <si>
    <t>Příprava dřevin k přesazení bez výměny půdy s vyhnojením s balem D přes 0,6 do 0,8 m v rovině a svahu do 1:5</t>
  </si>
  <si>
    <t>-608452351</t>
  </si>
  <si>
    <t>184502113</t>
  </si>
  <si>
    <t>Vyzvednutí dřeviny k přesazení s balem D přes 0,5 do 0,6 m v rovině a svahu do 1:5</t>
  </si>
  <si>
    <t>-512363181</t>
  </si>
  <si>
    <t>184813212</t>
  </si>
  <si>
    <t>Ochranné oplocení kořenové zóny stromu v rovině nebo na svahu do 1:5 v přes 1500 do 2000 mm</t>
  </si>
  <si>
    <t>1398663584</t>
  </si>
  <si>
    <t>A10</t>
  </si>
  <si>
    <t>"3*8"24</t>
  </si>
  <si>
    <t>998231311</t>
  </si>
  <si>
    <t>Přesun hmot pro sadovnické a krajinářské úpravy vodorovně do 5000 m</t>
  </si>
  <si>
    <t>35805856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</si>
</sst>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23" fillId="4" borderId="7" xfId="0" applyFont="1" applyFill="1" applyBorder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0" fontId="23" fillId="4" borderId="6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5"/>
  <sheetViews>
    <sheetView showGridLines="0" tabSelected="1" view="pageBreakPreview" zoomScaleNormal="100" zoomScaleSheetLayoutView="100" workbookViewId="0">
      <selection activeCell="E23" sqref="E23:AN23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9" t="s">
        <v>14</v>
      </c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  <c r="AK5" s="290"/>
      <c r="AL5" s="290"/>
      <c r="AM5" s="290"/>
      <c r="AN5" s="290"/>
      <c r="AO5" s="290"/>
      <c r="AP5" s="23"/>
      <c r="AQ5" s="23"/>
      <c r="AR5" s="21"/>
      <c r="BE5" s="286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91" t="s">
        <v>17</v>
      </c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290"/>
      <c r="AN6" s="290"/>
      <c r="AO6" s="290"/>
      <c r="AP6" s="23"/>
      <c r="AQ6" s="23"/>
      <c r="AR6" s="21"/>
      <c r="BE6" s="287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21</v>
      </c>
      <c r="AO7" s="23"/>
      <c r="AP7" s="23"/>
      <c r="AQ7" s="23"/>
      <c r="AR7" s="21"/>
      <c r="BE7" s="287"/>
      <c r="BS7" s="18" t="s">
        <v>6</v>
      </c>
    </row>
    <row r="8" spans="1:74" s="1" customFormat="1" ht="12" customHeight="1">
      <c r="B8" s="22"/>
      <c r="C8" s="23"/>
      <c r="D8" s="30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24</v>
      </c>
      <c r="AL8" s="23"/>
      <c r="AM8" s="23"/>
      <c r="AN8" s="31" t="s">
        <v>25</v>
      </c>
      <c r="AO8" s="23"/>
      <c r="AP8" s="23"/>
      <c r="AQ8" s="23"/>
      <c r="AR8" s="21"/>
      <c r="BE8" s="287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87"/>
      <c r="BS9" s="18" t="s">
        <v>6</v>
      </c>
    </row>
    <row r="10" spans="1:74" s="1" customFormat="1" ht="12" customHeight="1">
      <c r="B10" s="22"/>
      <c r="C10" s="23"/>
      <c r="D10" s="30" t="s">
        <v>26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27</v>
      </c>
      <c r="AL10" s="23"/>
      <c r="AM10" s="23"/>
      <c r="AN10" s="28" t="s">
        <v>1</v>
      </c>
      <c r="AO10" s="23"/>
      <c r="AP10" s="23"/>
      <c r="AQ10" s="23"/>
      <c r="AR10" s="21"/>
      <c r="BE10" s="287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29</v>
      </c>
      <c r="AL11" s="23"/>
      <c r="AM11" s="23"/>
      <c r="AN11" s="28" t="s">
        <v>1</v>
      </c>
      <c r="AO11" s="23"/>
      <c r="AP11" s="23"/>
      <c r="AQ11" s="23"/>
      <c r="AR11" s="21"/>
      <c r="BE11" s="287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87"/>
      <c r="BS12" s="18" t="s">
        <v>6</v>
      </c>
    </row>
    <row r="13" spans="1:74" s="1" customFormat="1" ht="12" customHeight="1">
      <c r="B13" s="22"/>
      <c r="C13" s="23"/>
      <c r="D13" s="30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27</v>
      </c>
      <c r="AL13" s="23"/>
      <c r="AM13" s="23"/>
      <c r="AN13" s="32" t="s">
        <v>31</v>
      </c>
      <c r="AO13" s="23"/>
      <c r="AP13" s="23"/>
      <c r="AQ13" s="23"/>
      <c r="AR13" s="21"/>
      <c r="BE13" s="287"/>
      <c r="BS13" s="18" t="s">
        <v>6</v>
      </c>
    </row>
    <row r="14" spans="1:74" ht="12.75">
      <c r="B14" s="22"/>
      <c r="C14" s="23"/>
      <c r="D14" s="23"/>
      <c r="E14" s="292" t="s">
        <v>31</v>
      </c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30" t="s">
        <v>29</v>
      </c>
      <c r="AL14" s="23"/>
      <c r="AM14" s="23"/>
      <c r="AN14" s="32" t="s">
        <v>31</v>
      </c>
      <c r="AO14" s="23"/>
      <c r="AP14" s="23"/>
      <c r="AQ14" s="23"/>
      <c r="AR14" s="21"/>
      <c r="BE14" s="287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87"/>
      <c r="BS15" s="18" t="s">
        <v>4</v>
      </c>
    </row>
    <row r="16" spans="1:74" s="1" customFormat="1" ht="12" customHeight="1">
      <c r="B16" s="22"/>
      <c r="C16" s="23"/>
      <c r="D16" s="30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27</v>
      </c>
      <c r="AL16" s="23"/>
      <c r="AM16" s="23"/>
      <c r="AN16" s="28" t="s">
        <v>1</v>
      </c>
      <c r="AO16" s="23"/>
      <c r="AP16" s="23"/>
      <c r="AQ16" s="23"/>
      <c r="AR16" s="21"/>
      <c r="BE16" s="287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29</v>
      </c>
      <c r="AL17" s="23"/>
      <c r="AM17" s="23"/>
      <c r="AN17" s="28" t="s">
        <v>1</v>
      </c>
      <c r="AO17" s="23"/>
      <c r="AP17" s="23"/>
      <c r="AQ17" s="23"/>
      <c r="AR17" s="21"/>
      <c r="BE17" s="287"/>
      <c r="BS17" s="18" t="s">
        <v>34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87"/>
      <c r="BS18" s="18" t="s">
        <v>6</v>
      </c>
    </row>
    <row r="19" spans="1:71" s="1" customFormat="1" ht="12" customHeight="1">
      <c r="B19" s="22"/>
      <c r="C19" s="23"/>
      <c r="D19" s="30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27</v>
      </c>
      <c r="AL19" s="23"/>
      <c r="AM19" s="23"/>
      <c r="AN19" s="28" t="s">
        <v>1</v>
      </c>
      <c r="AO19" s="23"/>
      <c r="AP19" s="23"/>
      <c r="AQ19" s="23"/>
      <c r="AR19" s="21"/>
      <c r="BE19" s="287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29</v>
      </c>
      <c r="AL20" s="23"/>
      <c r="AM20" s="23"/>
      <c r="AN20" s="28" t="s">
        <v>1</v>
      </c>
      <c r="AO20" s="23"/>
      <c r="AP20" s="23"/>
      <c r="AQ20" s="23"/>
      <c r="AR20" s="21"/>
      <c r="BE20" s="287"/>
      <c r="BS20" s="18" t="s">
        <v>34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87"/>
    </row>
    <row r="22" spans="1:71" s="1" customFormat="1" ht="12" customHeight="1">
      <c r="B22" s="22"/>
      <c r="C22" s="23"/>
      <c r="D22" s="30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87"/>
    </row>
    <row r="23" spans="1:71" s="1" customFormat="1" ht="174.75" customHeight="1">
      <c r="B23" s="22"/>
      <c r="C23" s="23"/>
      <c r="D23" s="23"/>
      <c r="E23" s="294" t="s">
        <v>38</v>
      </c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3"/>
      <c r="AP23" s="23"/>
      <c r="AQ23" s="23"/>
      <c r="AR23" s="21"/>
      <c r="BE23" s="287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87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87"/>
    </row>
    <row r="26" spans="1:71" s="2" customFormat="1" ht="25.9" customHeight="1">
      <c r="A26" s="35"/>
      <c r="B26" s="36"/>
      <c r="C26" s="37"/>
      <c r="D26" s="38" t="s">
        <v>39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95">
        <f>ROUND(AG94,2)</f>
        <v>0</v>
      </c>
      <c r="AL26" s="296"/>
      <c r="AM26" s="296"/>
      <c r="AN26" s="296"/>
      <c r="AO26" s="296"/>
      <c r="AP26" s="37"/>
      <c r="AQ26" s="37"/>
      <c r="AR26" s="40"/>
      <c r="BE26" s="287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87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297" t="s">
        <v>40</v>
      </c>
      <c r="M28" s="297"/>
      <c r="N28" s="297"/>
      <c r="O28" s="297"/>
      <c r="P28" s="297"/>
      <c r="Q28" s="37"/>
      <c r="R28" s="37"/>
      <c r="S28" s="37"/>
      <c r="T28" s="37"/>
      <c r="U28" s="37"/>
      <c r="V28" s="37"/>
      <c r="W28" s="297" t="s">
        <v>41</v>
      </c>
      <c r="X28" s="297"/>
      <c r="Y28" s="297"/>
      <c r="Z28" s="297"/>
      <c r="AA28" s="297"/>
      <c r="AB28" s="297"/>
      <c r="AC28" s="297"/>
      <c r="AD28" s="297"/>
      <c r="AE28" s="297"/>
      <c r="AF28" s="37"/>
      <c r="AG28" s="37"/>
      <c r="AH28" s="37"/>
      <c r="AI28" s="37"/>
      <c r="AJ28" s="37"/>
      <c r="AK28" s="297" t="s">
        <v>42</v>
      </c>
      <c r="AL28" s="297"/>
      <c r="AM28" s="297"/>
      <c r="AN28" s="297"/>
      <c r="AO28" s="297"/>
      <c r="AP28" s="37"/>
      <c r="AQ28" s="37"/>
      <c r="AR28" s="40"/>
      <c r="BE28" s="287"/>
    </row>
    <row r="29" spans="1:71" s="3" customFormat="1" ht="14.45" customHeight="1">
      <c r="B29" s="41"/>
      <c r="C29" s="42"/>
      <c r="D29" s="30" t="s">
        <v>43</v>
      </c>
      <c r="E29" s="42"/>
      <c r="F29" s="30" t="s">
        <v>44</v>
      </c>
      <c r="G29" s="42"/>
      <c r="H29" s="42"/>
      <c r="I29" s="42"/>
      <c r="J29" s="42"/>
      <c r="K29" s="42"/>
      <c r="L29" s="300">
        <v>0.21</v>
      </c>
      <c r="M29" s="299"/>
      <c r="N29" s="299"/>
      <c r="O29" s="299"/>
      <c r="P29" s="299"/>
      <c r="Q29" s="42"/>
      <c r="R29" s="42"/>
      <c r="S29" s="42"/>
      <c r="T29" s="42"/>
      <c r="U29" s="42"/>
      <c r="V29" s="42"/>
      <c r="W29" s="298">
        <f>ROUND(AZ94, 2)</f>
        <v>0</v>
      </c>
      <c r="X29" s="299"/>
      <c r="Y29" s="299"/>
      <c r="Z29" s="299"/>
      <c r="AA29" s="299"/>
      <c r="AB29" s="299"/>
      <c r="AC29" s="299"/>
      <c r="AD29" s="299"/>
      <c r="AE29" s="299"/>
      <c r="AF29" s="42"/>
      <c r="AG29" s="42"/>
      <c r="AH29" s="42"/>
      <c r="AI29" s="42"/>
      <c r="AJ29" s="42"/>
      <c r="AK29" s="298">
        <f>ROUND(AV94, 2)</f>
        <v>0</v>
      </c>
      <c r="AL29" s="299"/>
      <c r="AM29" s="299"/>
      <c r="AN29" s="299"/>
      <c r="AO29" s="299"/>
      <c r="AP29" s="42"/>
      <c r="AQ29" s="42"/>
      <c r="AR29" s="43"/>
      <c r="BE29" s="288"/>
    </row>
    <row r="30" spans="1:71" s="3" customFormat="1" ht="14.45" customHeight="1">
      <c r="B30" s="41"/>
      <c r="C30" s="42"/>
      <c r="D30" s="42"/>
      <c r="E30" s="42"/>
      <c r="F30" s="30" t="s">
        <v>45</v>
      </c>
      <c r="G30" s="42"/>
      <c r="H30" s="42"/>
      <c r="I30" s="42"/>
      <c r="J30" s="42"/>
      <c r="K30" s="42"/>
      <c r="L30" s="300">
        <v>0.15</v>
      </c>
      <c r="M30" s="299"/>
      <c r="N30" s="299"/>
      <c r="O30" s="299"/>
      <c r="P30" s="299"/>
      <c r="Q30" s="42"/>
      <c r="R30" s="42"/>
      <c r="S30" s="42"/>
      <c r="T30" s="42"/>
      <c r="U30" s="42"/>
      <c r="V30" s="42"/>
      <c r="W30" s="298">
        <f>ROUND(BA94, 2)</f>
        <v>0</v>
      </c>
      <c r="X30" s="299"/>
      <c r="Y30" s="299"/>
      <c r="Z30" s="299"/>
      <c r="AA30" s="299"/>
      <c r="AB30" s="299"/>
      <c r="AC30" s="299"/>
      <c r="AD30" s="299"/>
      <c r="AE30" s="299"/>
      <c r="AF30" s="42"/>
      <c r="AG30" s="42"/>
      <c r="AH30" s="42"/>
      <c r="AI30" s="42"/>
      <c r="AJ30" s="42"/>
      <c r="AK30" s="298">
        <f>ROUND(AW94, 2)</f>
        <v>0</v>
      </c>
      <c r="AL30" s="299"/>
      <c r="AM30" s="299"/>
      <c r="AN30" s="299"/>
      <c r="AO30" s="299"/>
      <c r="AP30" s="42"/>
      <c r="AQ30" s="42"/>
      <c r="AR30" s="43"/>
      <c r="BE30" s="288"/>
    </row>
    <row r="31" spans="1:71" s="3" customFormat="1" ht="14.45" hidden="1" customHeight="1">
      <c r="B31" s="41"/>
      <c r="C31" s="42"/>
      <c r="D31" s="42"/>
      <c r="E31" s="42"/>
      <c r="F31" s="30" t="s">
        <v>46</v>
      </c>
      <c r="G31" s="42"/>
      <c r="H31" s="42"/>
      <c r="I31" s="42"/>
      <c r="J31" s="42"/>
      <c r="K31" s="42"/>
      <c r="L31" s="300">
        <v>0.21</v>
      </c>
      <c r="M31" s="299"/>
      <c r="N31" s="299"/>
      <c r="O31" s="299"/>
      <c r="P31" s="299"/>
      <c r="Q31" s="42"/>
      <c r="R31" s="42"/>
      <c r="S31" s="42"/>
      <c r="T31" s="42"/>
      <c r="U31" s="42"/>
      <c r="V31" s="42"/>
      <c r="W31" s="298">
        <f>ROUND(BB94, 2)</f>
        <v>0</v>
      </c>
      <c r="X31" s="299"/>
      <c r="Y31" s="299"/>
      <c r="Z31" s="299"/>
      <c r="AA31" s="299"/>
      <c r="AB31" s="299"/>
      <c r="AC31" s="299"/>
      <c r="AD31" s="299"/>
      <c r="AE31" s="299"/>
      <c r="AF31" s="42"/>
      <c r="AG31" s="42"/>
      <c r="AH31" s="42"/>
      <c r="AI31" s="42"/>
      <c r="AJ31" s="42"/>
      <c r="AK31" s="298">
        <v>0</v>
      </c>
      <c r="AL31" s="299"/>
      <c r="AM31" s="299"/>
      <c r="AN31" s="299"/>
      <c r="AO31" s="299"/>
      <c r="AP31" s="42"/>
      <c r="AQ31" s="42"/>
      <c r="AR31" s="43"/>
      <c r="BE31" s="288"/>
    </row>
    <row r="32" spans="1:71" s="3" customFormat="1" ht="14.45" hidden="1" customHeight="1">
      <c r="B32" s="41"/>
      <c r="C32" s="42"/>
      <c r="D32" s="42"/>
      <c r="E32" s="42"/>
      <c r="F32" s="30" t="s">
        <v>47</v>
      </c>
      <c r="G32" s="42"/>
      <c r="H32" s="42"/>
      <c r="I32" s="42"/>
      <c r="J32" s="42"/>
      <c r="K32" s="42"/>
      <c r="L32" s="300">
        <v>0.15</v>
      </c>
      <c r="M32" s="299"/>
      <c r="N32" s="299"/>
      <c r="O32" s="299"/>
      <c r="P32" s="299"/>
      <c r="Q32" s="42"/>
      <c r="R32" s="42"/>
      <c r="S32" s="42"/>
      <c r="T32" s="42"/>
      <c r="U32" s="42"/>
      <c r="V32" s="42"/>
      <c r="W32" s="298">
        <f>ROUND(BC94, 2)</f>
        <v>0</v>
      </c>
      <c r="X32" s="299"/>
      <c r="Y32" s="299"/>
      <c r="Z32" s="299"/>
      <c r="AA32" s="299"/>
      <c r="AB32" s="299"/>
      <c r="AC32" s="299"/>
      <c r="AD32" s="299"/>
      <c r="AE32" s="299"/>
      <c r="AF32" s="42"/>
      <c r="AG32" s="42"/>
      <c r="AH32" s="42"/>
      <c r="AI32" s="42"/>
      <c r="AJ32" s="42"/>
      <c r="AK32" s="298">
        <v>0</v>
      </c>
      <c r="AL32" s="299"/>
      <c r="AM32" s="299"/>
      <c r="AN32" s="299"/>
      <c r="AO32" s="299"/>
      <c r="AP32" s="42"/>
      <c r="AQ32" s="42"/>
      <c r="AR32" s="43"/>
      <c r="BE32" s="288"/>
    </row>
    <row r="33" spans="1:57" s="3" customFormat="1" ht="14.45" hidden="1" customHeight="1">
      <c r="B33" s="41"/>
      <c r="C33" s="42"/>
      <c r="D33" s="42"/>
      <c r="E33" s="42"/>
      <c r="F33" s="30" t="s">
        <v>48</v>
      </c>
      <c r="G33" s="42"/>
      <c r="H33" s="42"/>
      <c r="I33" s="42"/>
      <c r="J33" s="42"/>
      <c r="K33" s="42"/>
      <c r="L33" s="300">
        <v>0</v>
      </c>
      <c r="M33" s="299"/>
      <c r="N33" s="299"/>
      <c r="O33" s="299"/>
      <c r="P33" s="299"/>
      <c r="Q33" s="42"/>
      <c r="R33" s="42"/>
      <c r="S33" s="42"/>
      <c r="T33" s="42"/>
      <c r="U33" s="42"/>
      <c r="V33" s="42"/>
      <c r="W33" s="298">
        <f>ROUND(BD94, 2)</f>
        <v>0</v>
      </c>
      <c r="X33" s="299"/>
      <c r="Y33" s="299"/>
      <c r="Z33" s="299"/>
      <c r="AA33" s="299"/>
      <c r="AB33" s="299"/>
      <c r="AC33" s="299"/>
      <c r="AD33" s="299"/>
      <c r="AE33" s="299"/>
      <c r="AF33" s="42"/>
      <c r="AG33" s="42"/>
      <c r="AH33" s="42"/>
      <c r="AI33" s="42"/>
      <c r="AJ33" s="42"/>
      <c r="AK33" s="298">
        <v>0</v>
      </c>
      <c r="AL33" s="299"/>
      <c r="AM33" s="299"/>
      <c r="AN33" s="299"/>
      <c r="AO33" s="299"/>
      <c r="AP33" s="42"/>
      <c r="AQ33" s="42"/>
      <c r="AR33" s="43"/>
      <c r="BE33" s="288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87"/>
    </row>
    <row r="35" spans="1:57" s="2" customFormat="1" ht="25.9" customHeight="1">
      <c r="A35" s="35"/>
      <c r="B35" s="36"/>
      <c r="C35" s="44"/>
      <c r="D35" s="45" t="s">
        <v>49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50</v>
      </c>
      <c r="U35" s="46"/>
      <c r="V35" s="46"/>
      <c r="W35" s="46"/>
      <c r="X35" s="277" t="s">
        <v>51</v>
      </c>
      <c r="Y35" s="275"/>
      <c r="Z35" s="275"/>
      <c r="AA35" s="275"/>
      <c r="AB35" s="275"/>
      <c r="AC35" s="46"/>
      <c r="AD35" s="46"/>
      <c r="AE35" s="46"/>
      <c r="AF35" s="46"/>
      <c r="AG35" s="46"/>
      <c r="AH35" s="46"/>
      <c r="AI35" s="46"/>
      <c r="AJ35" s="46"/>
      <c r="AK35" s="274">
        <f>SUM(AK26:AK33)</f>
        <v>0</v>
      </c>
      <c r="AL35" s="275"/>
      <c r="AM35" s="275"/>
      <c r="AN35" s="275"/>
      <c r="AO35" s="276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52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53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54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55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54</v>
      </c>
      <c r="AI60" s="39"/>
      <c r="AJ60" s="39"/>
      <c r="AK60" s="39"/>
      <c r="AL60" s="39"/>
      <c r="AM60" s="53" t="s">
        <v>55</v>
      </c>
      <c r="AN60" s="39"/>
      <c r="AO60" s="39"/>
      <c r="AP60" s="37"/>
      <c r="AQ60" s="37"/>
      <c r="AR60" s="40"/>
      <c r="BE60" s="35"/>
    </row>
    <row r="61" spans="1:57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56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57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54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55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54</v>
      </c>
      <c r="AI75" s="39"/>
      <c r="AJ75" s="39"/>
      <c r="AK75" s="39"/>
      <c r="AL75" s="39"/>
      <c r="AM75" s="53" t="s">
        <v>55</v>
      </c>
      <c r="AN75" s="39"/>
      <c r="AO75" s="39"/>
      <c r="AP75" s="37"/>
      <c r="AQ75" s="37"/>
      <c r="AR75" s="40"/>
      <c r="BE75" s="35"/>
    </row>
    <row r="76" spans="1:57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58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02_2022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302" t="str">
        <f>K6</f>
        <v>NÁSTAVBA ZŠ JESENIOVA - ROZŠÍŘENÍ ŠKOLNÍ DRUŽINY</v>
      </c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22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Jeseniova 96/2400, Praha 3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24</v>
      </c>
      <c r="AJ87" s="37"/>
      <c r="AK87" s="37"/>
      <c r="AL87" s="37"/>
      <c r="AM87" s="281" t="str">
        <f>IF(AN8= "","",AN8)</f>
        <v>14. 2. 2022</v>
      </c>
      <c r="AN87" s="281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26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Městská část Praha 3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32</v>
      </c>
      <c r="AJ89" s="37"/>
      <c r="AK89" s="37"/>
      <c r="AL89" s="37"/>
      <c r="AM89" s="282" t="str">
        <f>IF(E17="","",E17)</f>
        <v>ZERO ATELIER s.r.o.</v>
      </c>
      <c r="AN89" s="283"/>
      <c r="AO89" s="283"/>
      <c r="AP89" s="283"/>
      <c r="AQ89" s="37"/>
      <c r="AR89" s="40"/>
      <c r="AS89" s="267" t="s">
        <v>59</v>
      </c>
      <c r="AT89" s="268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30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35</v>
      </c>
      <c r="AJ90" s="37"/>
      <c r="AK90" s="37"/>
      <c r="AL90" s="37"/>
      <c r="AM90" s="282" t="str">
        <f>IF(E20="","",E20)</f>
        <v>Vladimír Mrázek</v>
      </c>
      <c r="AN90" s="283"/>
      <c r="AO90" s="283"/>
      <c r="AP90" s="283"/>
      <c r="AQ90" s="37"/>
      <c r="AR90" s="40"/>
      <c r="AS90" s="269"/>
      <c r="AT90" s="270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71"/>
      <c r="AT91" s="272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305" t="s">
        <v>60</v>
      </c>
      <c r="D92" s="280"/>
      <c r="E92" s="280"/>
      <c r="F92" s="280"/>
      <c r="G92" s="280"/>
      <c r="H92" s="74"/>
      <c r="I92" s="284" t="s">
        <v>61</v>
      </c>
      <c r="J92" s="280"/>
      <c r="K92" s="280"/>
      <c r="L92" s="280"/>
      <c r="M92" s="280"/>
      <c r="N92" s="280"/>
      <c r="O92" s="280"/>
      <c r="P92" s="280"/>
      <c r="Q92" s="280"/>
      <c r="R92" s="280"/>
      <c r="S92" s="280"/>
      <c r="T92" s="280"/>
      <c r="U92" s="280"/>
      <c r="V92" s="280"/>
      <c r="W92" s="280"/>
      <c r="X92" s="280"/>
      <c r="Y92" s="280"/>
      <c r="Z92" s="280"/>
      <c r="AA92" s="280"/>
      <c r="AB92" s="280"/>
      <c r="AC92" s="280"/>
      <c r="AD92" s="280"/>
      <c r="AE92" s="280"/>
      <c r="AF92" s="280"/>
      <c r="AG92" s="279" t="s">
        <v>62</v>
      </c>
      <c r="AH92" s="280"/>
      <c r="AI92" s="280"/>
      <c r="AJ92" s="280"/>
      <c r="AK92" s="280"/>
      <c r="AL92" s="280"/>
      <c r="AM92" s="280"/>
      <c r="AN92" s="284" t="s">
        <v>63</v>
      </c>
      <c r="AO92" s="280"/>
      <c r="AP92" s="285"/>
      <c r="AQ92" s="75" t="s">
        <v>64</v>
      </c>
      <c r="AR92" s="40"/>
      <c r="AS92" s="76" t="s">
        <v>65</v>
      </c>
      <c r="AT92" s="77" t="s">
        <v>66</v>
      </c>
      <c r="AU92" s="77" t="s">
        <v>67</v>
      </c>
      <c r="AV92" s="77" t="s">
        <v>68</v>
      </c>
      <c r="AW92" s="77" t="s">
        <v>69</v>
      </c>
      <c r="AX92" s="77" t="s">
        <v>70</v>
      </c>
      <c r="AY92" s="77" t="s">
        <v>71</v>
      </c>
      <c r="AZ92" s="77" t="s">
        <v>72</v>
      </c>
      <c r="BA92" s="77" t="s">
        <v>73</v>
      </c>
      <c r="BB92" s="77" t="s">
        <v>74</v>
      </c>
      <c r="BC92" s="77" t="s">
        <v>75</v>
      </c>
      <c r="BD92" s="78" t="s">
        <v>76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77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304">
        <f>ROUND(SUM(AG95:AG113),2)</f>
        <v>0</v>
      </c>
      <c r="AH94" s="304"/>
      <c r="AI94" s="304"/>
      <c r="AJ94" s="304"/>
      <c r="AK94" s="304"/>
      <c r="AL94" s="304"/>
      <c r="AM94" s="304"/>
      <c r="AN94" s="273">
        <f t="shared" ref="AN94:AN113" si="0">SUM(AG94,AT94)</f>
        <v>0</v>
      </c>
      <c r="AO94" s="273"/>
      <c r="AP94" s="273"/>
      <c r="AQ94" s="86" t="s">
        <v>1</v>
      </c>
      <c r="AR94" s="87"/>
      <c r="AS94" s="88">
        <f>ROUND(SUM(AS95:AS113),2)</f>
        <v>0</v>
      </c>
      <c r="AT94" s="89">
        <f t="shared" ref="AT94:AT113" si="1">ROUND(SUM(AV94:AW94),2)</f>
        <v>0</v>
      </c>
      <c r="AU94" s="90">
        <f>ROUND(SUM(AU95:AU113),5)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ROUND(SUM(AZ95:AZ113),2)</f>
        <v>0</v>
      </c>
      <c r="BA94" s="89">
        <f>ROUND(SUM(BA95:BA113),2)</f>
        <v>0</v>
      </c>
      <c r="BB94" s="89">
        <f>ROUND(SUM(BB95:BB113),2)</f>
        <v>0</v>
      </c>
      <c r="BC94" s="89">
        <f>ROUND(SUM(BC95:BC113),2)</f>
        <v>0</v>
      </c>
      <c r="BD94" s="91">
        <f>ROUND(SUM(BD95:BD113),2)</f>
        <v>0</v>
      </c>
      <c r="BS94" s="92" t="s">
        <v>78</v>
      </c>
      <c r="BT94" s="92" t="s">
        <v>79</v>
      </c>
      <c r="BU94" s="93" t="s">
        <v>80</v>
      </c>
      <c r="BV94" s="92" t="s">
        <v>81</v>
      </c>
      <c r="BW94" s="92" t="s">
        <v>5</v>
      </c>
      <c r="BX94" s="92" t="s">
        <v>82</v>
      </c>
      <c r="CL94" s="92" t="s">
        <v>19</v>
      </c>
    </row>
    <row r="95" spans="1:91" s="7" customFormat="1" ht="16.5" customHeight="1">
      <c r="A95" s="94" t="s">
        <v>83</v>
      </c>
      <c r="B95" s="95"/>
      <c r="C95" s="96"/>
      <c r="D95" s="301" t="s">
        <v>84</v>
      </c>
      <c r="E95" s="301"/>
      <c r="F95" s="301"/>
      <c r="G95" s="301"/>
      <c r="H95" s="301"/>
      <c r="I95" s="97"/>
      <c r="J95" s="301" t="s">
        <v>85</v>
      </c>
      <c r="K95" s="301"/>
      <c r="L95" s="301"/>
      <c r="M95" s="301"/>
      <c r="N95" s="301"/>
      <c r="O95" s="301"/>
      <c r="P95" s="301"/>
      <c r="Q95" s="301"/>
      <c r="R95" s="301"/>
      <c r="S95" s="301"/>
      <c r="T95" s="301"/>
      <c r="U95" s="301"/>
      <c r="V95" s="301"/>
      <c r="W95" s="301"/>
      <c r="X95" s="301"/>
      <c r="Y95" s="301"/>
      <c r="Z95" s="301"/>
      <c r="AA95" s="301"/>
      <c r="AB95" s="301"/>
      <c r="AC95" s="301"/>
      <c r="AD95" s="301"/>
      <c r="AE95" s="301"/>
      <c r="AF95" s="301"/>
      <c r="AG95" s="265">
        <f>'01 - VEDLEJŠÍ A OSTATNÍ N...'!J30</f>
        <v>0</v>
      </c>
      <c r="AH95" s="266"/>
      <c r="AI95" s="266"/>
      <c r="AJ95" s="266"/>
      <c r="AK95" s="266"/>
      <c r="AL95" s="266"/>
      <c r="AM95" s="266"/>
      <c r="AN95" s="265">
        <f t="shared" si="0"/>
        <v>0</v>
      </c>
      <c r="AO95" s="266"/>
      <c r="AP95" s="266"/>
      <c r="AQ95" s="98" t="s">
        <v>86</v>
      </c>
      <c r="AR95" s="99"/>
      <c r="AS95" s="100">
        <v>0</v>
      </c>
      <c r="AT95" s="101">
        <f t="shared" si="1"/>
        <v>0</v>
      </c>
      <c r="AU95" s="102">
        <f>'01 - VEDLEJŠÍ A OSTATNÍ N...'!P122</f>
        <v>0</v>
      </c>
      <c r="AV95" s="101">
        <f>'01 - VEDLEJŠÍ A OSTATNÍ N...'!J33</f>
        <v>0</v>
      </c>
      <c r="AW95" s="101">
        <f>'01 - VEDLEJŠÍ A OSTATNÍ N...'!J34</f>
        <v>0</v>
      </c>
      <c r="AX95" s="101">
        <f>'01 - VEDLEJŠÍ A OSTATNÍ N...'!J35</f>
        <v>0</v>
      </c>
      <c r="AY95" s="101">
        <f>'01 - VEDLEJŠÍ A OSTATNÍ N...'!J36</f>
        <v>0</v>
      </c>
      <c r="AZ95" s="101">
        <f>'01 - VEDLEJŠÍ A OSTATNÍ N...'!F33</f>
        <v>0</v>
      </c>
      <c r="BA95" s="101">
        <f>'01 - VEDLEJŠÍ A OSTATNÍ N...'!F34</f>
        <v>0</v>
      </c>
      <c r="BB95" s="101">
        <f>'01 - VEDLEJŠÍ A OSTATNÍ N...'!F35</f>
        <v>0</v>
      </c>
      <c r="BC95" s="101">
        <f>'01 - VEDLEJŠÍ A OSTATNÍ N...'!F36</f>
        <v>0</v>
      </c>
      <c r="BD95" s="103">
        <f>'01 - VEDLEJŠÍ A OSTATNÍ N...'!F37</f>
        <v>0</v>
      </c>
      <c r="BT95" s="104" t="s">
        <v>87</v>
      </c>
      <c r="BV95" s="104" t="s">
        <v>81</v>
      </c>
      <c r="BW95" s="104" t="s">
        <v>88</v>
      </c>
      <c r="BX95" s="104" t="s">
        <v>5</v>
      </c>
      <c r="CL95" s="104" t="s">
        <v>1</v>
      </c>
      <c r="CM95" s="104" t="s">
        <v>89</v>
      </c>
    </row>
    <row r="96" spans="1:91" s="7" customFormat="1" ht="16.5" customHeight="1">
      <c r="A96" s="94" t="s">
        <v>83</v>
      </c>
      <c r="B96" s="95"/>
      <c r="C96" s="96"/>
      <c r="D96" s="301" t="s">
        <v>90</v>
      </c>
      <c r="E96" s="301"/>
      <c r="F96" s="301"/>
      <c r="G96" s="301"/>
      <c r="H96" s="301"/>
      <c r="I96" s="97"/>
      <c r="J96" s="301" t="s">
        <v>91</v>
      </c>
      <c r="K96" s="301"/>
      <c r="L96" s="301"/>
      <c r="M96" s="301"/>
      <c r="N96" s="301"/>
      <c r="O96" s="301"/>
      <c r="P96" s="301"/>
      <c r="Q96" s="301"/>
      <c r="R96" s="301"/>
      <c r="S96" s="301"/>
      <c r="T96" s="301"/>
      <c r="U96" s="301"/>
      <c r="V96" s="301"/>
      <c r="W96" s="301"/>
      <c r="X96" s="301"/>
      <c r="Y96" s="301"/>
      <c r="Z96" s="301"/>
      <c r="AA96" s="301"/>
      <c r="AB96" s="301"/>
      <c r="AC96" s="301"/>
      <c r="AD96" s="301"/>
      <c r="AE96" s="301"/>
      <c r="AF96" s="301"/>
      <c r="AG96" s="265">
        <f>'02 - BOURACÍ PRÁCE'!J30</f>
        <v>0</v>
      </c>
      <c r="AH96" s="266"/>
      <c r="AI96" s="266"/>
      <c r="AJ96" s="266"/>
      <c r="AK96" s="266"/>
      <c r="AL96" s="266"/>
      <c r="AM96" s="266"/>
      <c r="AN96" s="265">
        <f t="shared" si="0"/>
        <v>0</v>
      </c>
      <c r="AO96" s="266"/>
      <c r="AP96" s="266"/>
      <c r="AQ96" s="98" t="s">
        <v>86</v>
      </c>
      <c r="AR96" s="99"/>
      <c r="AS96" s="100">
        <v>0</v>
      </c>
      <c r="AT96" s="101">
        <f t="shared" si="1"/>
        <v>0</v>
      </c>
      <c r="AU96" s="102">
        <f>'02 - BOURACÍ PRÁCE'!P125</f>
        <v>0</v>
      </c>
      <c r="AV96" s="101">
        <f>'02 - BOURACÍ PRÁCE'!J33</f>
        <v>0</v>
      </c>
      <c r="AW96" s="101">
        <f>'02 - BOURACÍ PRÁCE'!J34</f>
        <v>0</v>
      </c>
      <c r="AX96" s="101">
        <f>'02 - BOURACÍ PRÁCE'!J35</f>
        <v>0</v>
      </c>
      <c r="AY96" s="101">
        <f>'02 - BOURACÍ PRÁCE'!J36</f>
        <v>0</v>
      </c>
      <c r="AZ96" s="101">
        <f>'02 - BOURACÍ PRÁCE'!F33</f>
        <v>0</v>
      </c>
      <c r="BA96" s="101">
        <f>'02 - BOURACÍ PRÁCE'!F34</f>
        <v>0</v>
      </c>
      <c r="BB96" s="101">
        <f>'02 - BOURACÍ PRÁCE'!F35</f>
        <v>0</v>
      </c>
      <c r="BC96" s="101">
        <f>'02 - BOURACÍ PRÁCE'!F36</f>
        <v>0</v>
      </c>
      <c r="BD96" s="103">
        <f>'02 - BOURACÍ PRÁCE'!F37</f>
        <v>0</v>
      </c>
      <c r="BT96" s="104" t="s">
        <v>87</v>
      </c>
      <c r="BV96" s="104" t="s">
        <v>81</v>
      </c>
      <c r="BW96" s="104" t="s">
        <v>92</v>
      </c>
      <c r="BX96" s="104" t="s">
        <v>5</v>
      </c>
      <c r="CL96" s="104" t="s">
        <v>1</v>
      </c>
      <c r="CM96" s="104" t="s">
        <v>89</v>
      </c>
    </row>
    <row r="97" spans="1:91" s="7" customFormat="1" ht="16.5" customHeight="1">
      <c r="A97" s="94" t="s">
        <v>83</v>
      </c>
      <c r="B97" s="95"/>
      <c r="C97" s="96"/>
      <c r="D97" s="301" t="s">
        <v>93</v>
      </c>
      <c r="E97" s="301"/>
      <c r="F97" s="301"/>
      <c r="G97" s="301"/>
      <c r="H97" s="301"/>
      <c r="I97" s="97"/>
      <c r="J97" s="301" t="s">
        <v>94</v>
      </c>
      <c r="K97" s="301"/>
      <c r="L97" s="301"/>
      <c r="M97" s="301"/>
      <c r="N97" s="301"/>
      <c r="O97" s="301"/>
      <c r="P97" s="301"/>
      <c r="Q97" s="301"/>
      <c r="R97" s="301"/>
      <c r="S97" s="301"/>
      <c r="T97" s="301"/>
      <c r="U97" s="301"/>
      <c r="V97" s="301"/>
      <c r="W97" s="301"/>
      <c r="X97" s="301"/>
      <c r="Y97" s="301"/>
      <c r="Z97" s="301"/>
      <c r="AA97" s="301"/>
      <c r="AB97" s="301"/>
      <c r="AC97" s="301"/>
      <c r="AD97" s="301"/>
      <c r="AE97" s="301"/>
      <c r="AF97" s="301"/>
      <c r="AG97" s="265">
        <f>'03 - STAVEBNÍ PRÁCE'!J30</f>
        <v>0</v>
      </c>
      <c r="AH97" s="266"/>
      <c r="AI97" s="266"/>
      <c r="AJ97" s="266"/>
      <c r="AK97" s="266"/>
      <c r="AL97" s="266"/>
      <c r="AM97" s="266"/>
      <c r="AN97" s="265">
        <f t="shared" si="0"/>
        <v>0</v>
      </c>
      <c r="AO97" s="266"/>
      <c r="AP97" s="266"/>
      <c r="AQ97" s="98" t="s">
        <v>86</v>
      </c>
      <c r="AR97" s="99"/>
      <c r="AS97" s="100">
        <v>0</v>
      </c>
      <c r="AT97" s="101">
        <f t="shared" si="1"/>
        <v>0</v>
      </c>
      <c r="AU97" s="102">
        <f>'03 - STAVEBNÍ PRÁCE'!P139</f>
        <v>0</v>
      </c>
      <c r="AV97" s="101">
        <f>'03 - STAVEBNÍ PRÁCE'!J33</f>
        <v>0</v>
      </c>
      <c r="AW97" s="101">
        <f>'03 - STAVEBNÍ PRÁCE'!J34</f>
        <v>0</v>
      </c>
      <c r="AX97" s="101">
        <f>'03 - STAVEBNÍ PRÁCE'!J35</f>
        <v>0</v>
      </c>
      <c r="AY97" s="101">
        <f>'03 - STAVEBNÍ PRÁCE'!J36</f>
        <v>0</v>
      </c>
      <c r="AZ97" s="101">
        <f>'03 - STAVEBNÍ PRÁCE'!F33</f>
        <v>0</v>
      </c>
      <c r="BA97" s="101">
        <f>'03 - STAVEBNÍ PRÁCE'!F34</f>
        <v>0</v>
      </c>
      <c r="BB97" s="101">
        <f>'03 - STAVEBNÍ PRÁCE'!F35</f>
        <v>0</v>
      </c>
      <c r="BC97" s="101">
        <f>'03 - STAVEBNÍ PRÁCE'!F36</f>
        <v>0</v>
      </c>
      <c r="BD97" s="103">
        <f>'03 - STAVEBNÍ PRÁCE'!F37</f>
        <v>0</v>
      </c>
      <c r="BT97" s="104" t="s">
        <v>87</v>
      </c>
      <c r="BV97" s="104" t="s">
        <v>81</v>
      </c>
      <c r="BW97" s="104" t="s">
        <v>95</v>
      </c>
      <c r="BX97" s="104" t="s">
        <v>5</v>
      </c>
      <c r="CL97" s="104" t="s">
        <v>1</v>
      </c>
      <c r="CM97" s="104" t="s">
        <v>89</v>
      </c>
    </row>
    <row r="98" spans="1:91" s="7" customFormat="1" ht="16.5" customHeight="1">
      <c r="A98" s="94" t="s">
        <v>83</v>
      </c>
      <c r="B98" s="95"/>
      <c r="C98" s="96"/>
      <c r="D98" s="301" t="s">
        <v>96</v>
      </c>
      <c r="E98" s="301"/>
      <c r="F98" s="301"/>
      <c r="G98" s="301"/>
      <c r="H98" s="301"/>
      <c r="I98" s="97"/>
      <c r="J98" s="301" t="s">
        <v>97</v>
      </c>
      <c r="K98" s="301"/>
      <c r="L98" s="301"/>
      <c r="M98" s="301"/>
      <c r="N98" s="301"/>
      <c r="O98" s="301"/>
      <c r="P98" s="301"/>
      <c r="Q98" s="301"/>
      <c r="R98" s="301"/>
      <c r="S98" s="301"/>
      <c r="T98" s="301"/>
      <c r="U98" s="301"/>
      <c r="V98" s="301"/>
      <c r="W98" s="301"/>
      <c r="X98" s="301"/>
      <c r="Y98" s="301"/>
      <c r="Z98" s="301"/>
      <c r="AA98" s="301"/>
      <c r="AB98" s="301"/>
      <c r="AC98" s="301"/>
      <c r="AD98" s="301"/>
      <c r="AE98" s="301"/>
      <c r="AF98" s="301"/>
      <c r="AG98" s="265">
        <f>'04 - ZTI'!J30</f>
        <v>0</v>
      </c>
      <c r="AH98" s="266"/>
      <c r="AI98" s="266"/>
      <c r="AJ98" s="266"/>
      <c r="AK98" s="266"/>
      <c r="AL98" s="266"/>
      <c r="AM98" s="266"/>
      <c r="AN98" s="265">
        <f t="shared" si="0"/>
        <v>0</v>
      </c>
      <c r="AO98" s="266"/>
      <c r="AP98" s="266"/>
      <c r="AQ98" s="98" t="s">
        <v>86</v>
      </c>
      <c r="AR98" s="99"/>
      <c r="AS98" s="100">
        <v>0</v>
      </c>
      <c r="AT98" s="101">
        <f t="shared" si="1"/>
        <v>0</v>
      </c>
      <c r="AU98" s="102">
        <f>'04 - ZTI'!P124</f>
        <v>0</v>
      </c>
      <c r="AV98" s="101">
        <f>'04 - ZTI'!J33</f>
        <v>0</v>
      </c>
      <c r="AW98" s="101">
        <f>'04 - ZTI'!J34</f>
        <v>0</v>
      </c>
      <c r="AX98" s="101">
        <f>'04 - ZTI'!J35</f>
        <v>0</v>
      </c>
      <c r="AY98" s="101">
        <f>'04 - ZTI'!J36</f>
        <v>0</v>
      </c>
      <c r="AZ98" s="101">
        <f>'04 - ZTI'!F33</f>
        <v>0</v>
      </c>
      <c r="BA98" s="101">
        <f>'04 - ZTI'!F34</f>
        <v>0</v>
      </c>
      <c r="BB98" s="101">
        <f>'04 - ZTI'!F35</f>
        <v>0</v>
      </c>
      <c r="BC98" s="101">
        <f>'04 - ZTI'!F36</f>
        <v>0</v>
      </c>
      <c r="BD98" s="103">
        <f>'04 - ZTI'!F37</f>
        <v>0</v>
      </c>
      <c r="BT98" s="104" t="s">
        <v>87</v>
      </c>
      <c r="BV98" s="104" t="s">
        <v>81</v>
      </c>
      <c r="BW98" s="104" t="s">
        <v>98</v>
      </c>
      <c r="BX98" s="104" t="s">
        <v>5</v>
      </c>
      <c r="CL98" s="104" t="s">
        <v>1</v>
      </c>
      <c r="CM98" s="104" t="s">
        <v>89</v>
      </c>
    </row>
    <row r="99" spans="1:91" s="7" customFormat="1" ht="16.5" customHeight="1">
      <c r="A99" s="94" t="s">
        <v>83</v>
      </c>
      <c r="B99" s="95"/>
      <c r="C99" s="96"/>
      <c r="D99" s="301" t="s">
        <v>99</v>
      </c>
      <c r="E99" s="301"/>
      <c r="F99" s="301"/>
      <c r="G99" s="301"/>
      <c r="H99" s="301"/>
      <c r="I99" s="97"/>
      <c r="J99" s="301" t="s">
        <v>100</v>
      </c>
      <c r="K99" s="301"/>
      <c r="L99" s="301"/>
      <c r="M99" s="301"/>
      <c r="N99" s="301"/>
      <c r="O99" s="301"/>
      <c r="P99" s="301"/>
      <c r="Q99" s="301"/>
      <c r="R99" s="301"/>
      <c r="S99" s="301"/>
      <c r="T99" s="301"/>
      <c r="U99" s="301"/>
      <c r="V99" s="301"/>
      <c r="W99" s="301"/>
      <c r="X99" s="301"/>
      <c r="Y99" s="301"/>
      <c r="Z99" s="301"/>
      <c r="AA99" s="301"/>
      <c r="AB99" s="301"/>
      <c r="AC99" s="301"/>
      <c r="AD99" s="301"/>
      <c r="AE99" s="301"/>
      <c r="AF99" s="301"/>
      <c r="AG99" s="265">
        <f>'05 - VZT'!J30</f>
        <v>0</v>
      </c>
      <c r="AH99" s="266"/>
      <c r="AI99" s="266"/>
      <c r="AJ99" s="266"/>
      <c r="AK99" s="266"/>
      <c r="AL99" s="266"/>
      <c r="AM99" s="266"/>
      <c r="AN99" s="265">
        <f t="shared" si="0"/>
        <v>0</v>
      </c>
      <c r="AO99" s="266"/>
      <c r="AP99" s="266"/>
      <c r="AQ99" s="98" t="s">
        <v>86</v>
      </c>
      <c r="AR99" s="99"/>
      <c r="AS99" s="100">
        <v>0</v>
      </c>
      <c r="AT99" s="101">
        <f t="shared" si="1"/>
        <v>0</v>
      </c>
      <c r="AU99" s="102">
        <f>'05 - VZT'!P121</f>
        <v>0</v>
      </c>
      <c r="AV99" s="101">
        <f>'05 - VZT'!J33</f>
        <v>0</v>
      </c>
      <c r="AW99" s="101">
        <f>'05 - VZT'!J34</f>
        <v>0</v>
      </c>
      <c r="AX99" s="101">
        <f>'05 - VZT'!J35</f>
        <v>0</v>
      </c>
      <c r="AY99" s="101">
        <f>'05 - VZT'!J36</f>
        <v>0</v>
      </c>
      <c r="AZ99" s="101">
        <f>'05 - VZT'!F33</f>
        <v>0</v>
      </c>
      <c r="BA99" s="101">
        <f>'05 - VZT'!F34</f>
        <v>0</v>
      </c>
      <c r="BB99" s="101">
        <f>'05 - VZT'!F35</f>
        <v>0</v>
      </c>
      <c r="BC99" s="101">
        <f>'05 - VZT'!F36</f>
        <v>0</v>
      </c>
      <c r="BD99" s="103">
        <f>'05 - VZT'!F37</f>
        <v>0</v>
      </c>
      <c r="BT99" s="104" t="s">
        <v>87</v>
      </c>
      <c r="BV99" s="104" t="s">
        <v>81</v>
      </c>
      <c r="BW99" s="104" t="s">
        <v>101</v>
      </c>
      <c r="BX99" s="104" t="s">
        <v>5</v>
      </c>
      <c r="CL99" s="104" t="s">
        <v>1</v>
      </c>
      <c r="CM99" s="104" t="s">
        <v>89</v>
      </c>
    </row>
    <row r="100" spans="1:91" s="7" customFormat="1" ht="16.5" customHeight="1">
      <c r="A100" s="94" t="s">
        <v>83</v>
      </c>
      <c r="B100" s="95"/>
      <c r="C100" s="96"/>
      <c r="D100" s="301" t="s">
        <v>102</v>
      </c>
      <c r="E100" s="301"/>
      <c r="F100" s="301"/>
      <c r="G100" s="301"/>
      <c r="H100" s="301"/>
      <c r="I100" s="97"/>
      <c r="J100" s="301" t="s">
        <v>103</v>
      </c>
      <c r="K100" s="301"/>
      <c r="L100" s="301"/>
      <c r="M100" s="301"/>
      <c r="N100" s="301"/>
      <c r="O100" s="301"/>
      <c r="P100" s="301"/>
      <c r="Q100" s="301"/>
      <c r="R100" s="301"/>
      <c r="S100" s="301"/>
      <c r="T100" s="301"/>
      <c r="U100" s="301"/>
      <c r="V100" s="301"/>
      <c r="W100" s="301"/>
      <c r="X100" s="301"/>
      <c r="Y100" s="301"/>
      <c r="Z100" s="301"/>
      <c r="AA100" s="301"/>
      <c r="AB100" s="301"/>
      <c r="AC100" s="301"/>
      <c r="AD100" s="301"/>
      <c r="AE100" s="301"/>
      <c r="AF100" s="301"/>
      <c r="AG100" s="265">
        <f>'06 - VYTÁPĚNÍ'!J30</f>
        <v>0</v>
      </c>
      <c r="AH100" s="266"/>
      <c r="AI100" s="266"/>
      <c r="AJ100" s="266"/>
      <c r="AK100" s="266"/>
      <c r="AL100" s="266"/>
      <c r="AM100" s="266"/>
      <c r="AN100" s="265">
        <f t="shared" si="0"/>
        <v>0</v>
      </c>
      <c r="AO100" s="266"/>
      <c r="AP100" s="266"/>
      <c r="AQ100" s="98" t="s">
        <v>86</v>
      </c>
      <c r="AR100" s="99"/>
      <c r="AS100" s="100">
        <v>0</v>
      </c>
      <c r="AT100" s="101">
        <f t="shared" si="1"/>
        <v>0</v>
      </c>
      <c r="AU100" s="102">
        <f>'06 - VYTÁPĚNÍ'!P121</f>
        <v>0</v>
      </c>
      <c r="AV100" s="101">
        <f>'06 - VYTÁPĚNÍ'!J33</f>
        <v>0</v>
      </c>
      <c r="AW100" s="101">
        <f>'06 - VYTÁPĚNÍ'!J34</f>
        <v>0</v>
      </c>
      <c r="AX100" s="101">
        <f>'06 - VYTÁPĚNÍ'!J35</f>
        <v>0</v>
      </c>
      <c r="AY100" s="101">
        <f>'06 - VYTÁPĚNÍ'!J36</f>
        <v>0</v>
      </c>
      <c r="AZ100" s="101">
        <f>'06 - VYTÁPĚNÍ'!F33</f>
        <v>0</v>
      </c>
      <c r="BA100" s="101">
        <f>'06 - VYTÁPĚNÍ'!F34</f>
        <v>0</v>
      </c>
      <c r="BB100" s="101">
        <f>'06 - VYTÁPĚNÍ'!F35</f>
        <v>0</v>
      </c>
      <c r="BC100" s="101">
        <f>'06 - VYTÁPĚNÍ'!F36</f>
        <v>0</v>
      </c>
      <c r="BD100" s="103">
        <f>'06 - VYTÁPĚNÍ'!F37</f>
        <v>0</v>
      </c>
      <c r="BT100" s="104" t="s">
        <v>87</v>
      </c>
      <c r="BV100" s="104" t="s">
        <v>81</v>
      </c>
      <c r="BW100" s="104" t="s">
        <v>104</v>
      </c>
      <c r="BX100" s="104" t="s">
        <v>5</v>
      </c>
      <c r="CL100" s="104" t="s">
        <v>1</v>
      </c>
      <c r="CM100" s="104" t="s">
        <v>89</v>
      </c>
    </row>
    <row r="101" spans="1:91" s="7" customFormat="1" ht="16.5" customHeight="1">
      <c r="A101" s="94" t="s">
        <v>83</v>
      </c>
      <c r="B101" s="95"/>
      <c r="C101" s="96"/>
      <c r="D101" s="301" t="s">
        <v>105</v>
      </c>
      <c r="E101" s="301"/>
      <c r="F101" s="301"/>
      <c r="G101" s="301"/>
      <c r="H101" s="301"/>
      <c r="I101" s="97"/>
      <c r="J101" s="301" t="s">
        <v>106</v>
      </c>
      <c r="K101" s="301"/>
      <c r="L101" s="301"/>
      <c r="M101" s="301"/>
      <c r="N101" s="301"/>
      <c r="O101" s="301"/>
      <c r="P101" s="301"/>
      <c r="Q101" s="301"/>
      <c r="R101" s="301"/>
      <c r="S101" s="301"/>
      <c r="T101" s="301"/>
      <c r="U101" s="301"/>
      <c r="V101" s="301"/>
      <c r="W101" s="301"/>
      <c r="X101" s="301"/>
      <c r="Y101" s="301"/>
      <c r="Z101" s="301"/>
      <c r="AA101" s="301"/>
      <c r="AB101" s="301"/>
      <c r="AC101" s="301"/>
      <c r="AD101" s="301"/>
      <c r="AE101" s="301"/>
      <c r="AF101" s="301"/>
      <c r="AG101" s="265">
        <f>'07 - CHLAZENÍ'!J30</f>
        <v>0</v>
      </c>
      <c r="AH101" s="266"/>
      <c r="AI101" s="266"/>
      <c r="AJ101" s="266"/>
      <c r="AK101" s="266"/>
      <c r="AL101" s="266"/>
      <c r="AM101" s="266"/>
      <c r="AN101" s="265">
        <f t="shared" si="0"/>
        <v>0</v>
      </c>
      <c r="AO101" s="266"/>
      <c r="AP101" s="266"/>
      <c r="AQ101" s="98" t="s">
        <v>86</v>
      </c>
      <c r="AR101" s="99"/>
      <c r="AS101" s="100">
        <v>0</v>
      </c>
      <c r="AT101" s="101">
        <f t="shared" si="1"/>
        <v>0</v>
      </c>
      <c r="AU101" s="102">
        <f>'07 - CHLAZENÍ'!P122</f>
        <v>0</v>
      </c>
      <c r="AV101" s="101">
        <f>'07 - CHLAZENÍ'!J33</f>
        <v>0</v>
      </c>
      <c r="AW101" s="101">
        <f>'07 - CHLAZENÍ'!J34</f>
        <v>0</v>
      </c>
      <c r="AX101" s="101">
        <f>'07 - CHLAZENÍ'!J35</f>
        <v>0</v>
      </c>
      <c r="AY101" s="101">
        <f>'07 - CHLAZENÍ'!J36</f>
        <v>0</v>
      </c>
      <c r="AZ101" s="101">
        <f>'07 - CHLAZENÍ'!F33</f>
        <v>0</v>
      </c>
      <c r="BA101" s="101">
        <f>'07 - CHLAZENÍ'!F34</f>
        <v>0</v>
      </c>
      <c r="BB101" s="101">
        <f>'07 - CHLAZENÍ'!F35</f>
        <v>0</v>
      </c>
      <c r="BC101" s="101">
        <f>'07 - CHLAZENÍ'!F36</f>
        <v>0</v>
      </c>
      <c r="BD101" s="103">
        <f>'07 - CHLAZENÍ'!F37</f>
        <v>0</v>
      </c>
      <c r="BT101" s="104" t="s">
        <v>87</v>
      </c>
      <c r="BV101" s="104" t="s">
        <v>81</v>
      </c>
      <c r="BW101" s="104" t="s">
        <v>107</v>
      </c>
      <c r="BX101" s="104" t="s">
        <v>5</v>
      </c>
      <c r="CL101" s="104" t="s">
        <v>1</v>
      </c>
      <c r="CM101" s="104" t="s">
        <v>89</v>
      </c>
    </row>
    <row r="102" spans="1:91" s="7" customFormat="1" ht="16.5" customHeight="1">
      <c r="A102" s="94" t="s">
        <v>83</v>
      </c>
      <c r="B102" s="95"/>
      <c r="C102" s="96"/>
      <c r="D102" s="301" t="s">
        <v>108</v>
      </c>
      <c r="E102" s="301"/>
      <c r="F102" s="301"/>
      <c r="G102" s="301"/>
      <c r="H102" s="301"/>
      <c r="I102" s="97"/>
      <c r="J102" s="301" t="s">
        <v>109</v>
      </c>
      <c r="K102" s="301"/>
      <c r="L102" s="301"/>
      <c r="M102" s="301"/>
      <c r="N102" s="301"/>
      <c r="O102" s="301"/>
      <c r="P102" s="301"/>
      <c r="Q102" s="301"/>
      <c r="R102" s="301"/>
      <c r="S102" s="301"/>
      <c r="T102" s="301"/>
      <c r="U102" s="301"/>
      <c r="V102" s="301"/>
      <c r="W102" s="301"/>
      <c r="X102" s="301"/>
      <c r="Y102" s="301"/>
      <c r="Z102" s="301"/>
      <c r="AA102" s="301"/>
      <c r="AB102" s="301"/>
      <c r="AC102" s="301"/>
      <c r="AD102" s="301"/>
      <c r="AE102" s="301"/>
      <c r="AF102" s="301"/>
      <c r="AG102" s="265">
        <f>'08 - ELEKTROINSTALACE - S...'!J30</f>
        <v>0</v>
      </c>
      <c r="AH102" s="266"/>
      <c r="AI102" s="266"/>
      <c r="AJ102" s="266"/>
      <c r="AK102" s="266"/>
      <c r="AL102" s="266"/>
      <c r="AM102" s="266"/>
      <c r="AN102" s="265">
        <f t="shared" si="0"/>
        <v>0</v>
      </c>
      <c r="AO102" s="266"/>
      <c r="AP102" s="266"/>
      <c r="AQ102" s="98" t="s">
        <v>86</v>
      </c>
      <c r="AR102" s="99"/>
      <c r="AS102" s="100">
        <v>0</v>
      </c>
      <c r="AT102" s="101">
        <f t="shared" si="1"/>
        <v>0</v>
      </c>
      <c r="AU102" s="102">
        <f>'08 - ELEKTROINSTALACE - S...'!P123</f>
        <v>0</v>
      </c>
      <c r="AV102" s="101">
        <f>'08 - ELEKTROINSTALACE - S...'!J33</f>
        <v>0</v>
      </c>
      <c r="AW102" s="101">
        <f>'08 - ELEKTROINSTALACE - S...'!J34</f>
        <v>0</v>
      </c>
      <c r="AX102" s="101">
        <f>'08 - ELEKTROINSTALACE - S...'!J35</f>
        <v>0</v>
      </c>
      <c r="AY102" s="101">
        <f>'08 - ELEKTROINSTALACE - S...'!J36</f>
        <v>0</v>
      </c>
      <c r="AZ102" s="101">
        <f>'08 - ELEKTROINSTALACE - S...'!F33</f>
        <v>0</v>
      </c>
      <c r="BA102" s="101">
        <f>'08 - ELEKTROINSTALACE - S...'!F34</f>
        <v>0</v>
      </c>
      <c r="BB102" s="101">
        <f>'08 - ELEKTROINSTALACE - S...'!F35</f>
        <v>0</v>
      </c>
      <c r="BC102" s="101">
        <f>'08 - ELEKTROINSTALACE - S...'!F36</f>
        <v>0</v>
      </c>
      <c r="BD102" s="103">
        <f>'08 - ELEKTROINSTALACE - S...'!F37</f>
        <v>0</v>
      </c>
      <c r="BT102" s="104" t="s">
        <v>87</v>
      </c>
      <c r="BV102" s="104" t="s">
        <v>81</v>
      </c>
      <c r="BW102" s="104" t="s">
        <v>110</v>
      </c>
      <c r="BX102" s="104" t="s">
        <v>5</v>
      </c>
      <c r="CL102" s="104" t="s">
        <v>1</v>
      </c>
      <c r="CM102" s="104" t="s">
        <v>89</v>
      </c>
    </row>
    <row r="103" spans="1:91" s="7" customFormat="1" ht="16.5" customHeight="1">
      <c r="A103" s="94" t="s">
        <v>83</v>
      </c>
      <c r="B103" s="95"/>
      <c r="C103" s="96"/>
      <c r="D103" s="301" t="s">
        <v>111</v>
      </c>
      <c r="E103" s="301"/>
      <c r="F103" s="301"/>
      <c r="G103" s="301"/>
      <c r="H103" s="301"/>
      <c r="I103" s="97"/>
      <c r="J103" s="301" t="s">
        <v>112</v>
      </c>
      <c r="K103" s="301"/>
      <c r="L103" s="301"/>
      <c r="M103" s="301"/>
      <c r="N103" s="301"/>
      <c r="O103" s="301"/>
      <c r="P103" s="301"/>
      <c r="Q103" s="301"/>
      <c r="R103" s="301"/>
      <c r="S103" s="301"/>
      <c r="T103" s="301"/>
      <c r="U103" s="301"/>
      <c r="V103" s="301"/>
      <c r="W103" s="301"/>
      <c r="X103" s="301"/>
      <c r="Y103" s="301"/>
      <c r="Z103" s="301"/>
      <c r="AA103" s="301"/>
      <c r="AB103" s="301"/>
      <c r="AC103" s="301"/>
      <c r="AD103" s="301"/>
      <c r="AE103" s="301"/>
      <c r="AF103" s="301"/>
      <c r="AG103" s="265">
        <f>'09 - HROMOSVOD'!J30</f>
        <v>0</v>
      </c>
      <c r="AH103" s="266"/>
      <c r="AI103" s="266"/>
      <c r="AJ103" s="266"/>
      <c r="AK103" s="266"/>
      <c r="AL103" s="266"/>
      <c r="AM103" s="266"/>
      <c r="AN103" s="265">
        <f t="shared" si="0"/>
        <v>0</v>
      </c>
      <c r="AO103" s="266"/>
      <c r="AP103" s="266"/>
      <c r="AQ103" s="98" t="s">
        <v>86</v>
      </c>
      <c r="AR103" s="99"/>
      <c r="AS103" s="100">
        <v>0</v>
      </c>
      <c r="AT103" s="101">
        <f t="shared" si="1"/>
        <v>0</v>
      </c>
      <c r="AU103" s="102">
        <f>'09 - HROMOSVOD'!P119</f>
        <v>0</v>
      </c>
      <c r="AV103" s="101">
        <f>'09 - HROMOSVOD'!J33</f>
        <v>0</v>
      </c>
      <c r="AW103" s="101">
        <f>'09 - HROMOSVOD'!J34</f>
        <v>0</v>
      </c>
      <c r="AX103" s="101">
        <f>'09 - HROMOSVOD'!J35</f>
        <v>0</v>
      </c>
      <c r="AY103" s="101">
        <f>'09 - HROMOSVOD'!J36</f>
        <v>0</v>
      </c>
      <c r="AZ103" s="101">
        <f>'09 - HROMOSVOD'!F33</f>
        <v>0</v>
      </c>
      <c r="BA103" s="101">
        <f>'09 - HROMOSVOD'!F34</f>
        <v>0</v>
      </c>
      <c r="BB103" s="101">
        <f>'09 - HROMOSVOD'!F35</f>
        <v>0</v>
      </c>
      <c r="BC103" s="101">
        <f>'09 - HROMOSVOD'!F36</f>
        <v>0</v>
      </c>
      <c r="BD103" s="103">
        <f>'09 - HROMOSVOD'!F37</f>
        <v>0</v>
      </c>
      <c r="BT103" s="104" t="s">
        <v>87</v>
      </c>
      <c r="BV103" s="104" t="s">
        <v>81</v>
      </c>
      <c r="BW103" s="104" t="s">
        <v>113</v>
      </c>
      <c r="BX103" s="104" t="s">
        <v>5</v>
      </c>
      <c r="CL103" s="104" t="s">
        <v>1</v>
      </c>
      <c r="CM103" s="104" t="s">
        <v>89</v>
      </c>
    </row>
    <row r="104" spans="1:91" s="7" customFormat="1" ht="16.5" customHeight="1">
      <c r="A104" s="94" t="s">
        <v>83</v>
      </c>
      <c r="B104" s="95"/>
      <c r="C104" s="96"/>
      <c r="D104" s="301" t="s">
        <v>114</v>
      </c>
      <c r="E104" s="301"/>
      <c r="F104" s="301"/>
      <c r="G104" s="301"/>
      <c r="H104" s="301"/>
      <c r="I104" s="97"/>
      <c r="J104" s="301" t="s">
        <v>115</v>
      </c>
      <c r="K104" s="301"/>
      <c r="L104" s="301"/>
      <c r="M104" s="301"/>
      <c r="N104" s="301"/>
      <c r="O104" s="301"/>
      <c r="P104" s="301"/>
      <c r="Q104" s="301"/>
      <c r="R104" s="301"/>
      <c r="S104" s="301"/>
      <c r="T104" s="301"/>
      <c r="U104" s="301"/>
      <c r="V104" s="301"/>
      <c r="W104" s="301"/>
      <c r="X104" s="301"/>
      <c r="Y104" s="301"/>
      <c r="Z104" s="301"/>
      <c r="AA104" s="301"/>
      <c r="AB104" s="301"/>
      <c r="AC104" s="301"/>
      <c r="AD104" s="301"/>
      <c r="AE104" s="301"/>
      <c r="AF104" s="301"/>
      <c r="AG104" s="265">
        <f>'10 - STRUKTUROVANÁ KABELÁ...'!J30</f>
        <v>0</v>
      </c>
      <c r="AH104" s="266"/>
      <c r="AI104" s="266"/>
      <c r="AJ104" s="266"/>
      <c r="AK104" s="266"/>
      <c r="AL104" s="266"/>
      <c r="AM104" s="266"/>
      <c r="AN104" s="265">
        <f t="shared" si="0"/>
        <v>0</v>
      </c>
      <c r="AO104" s="266"/>
      <c r="AP104" s="266"/>
      <c r="AQ104" s="98" t="s">
        <v>86</v>
      </c>
      <c r="AR104" s="99"/>
      <c r="AS104" s="100">
        <v>0</v>
      </c>
      <c r="AT104" s="101">
        <f t="shared" si="1"/>
        <v>0</v>
      </c>
      <c r="AU104" s="102">
        <f>'10 - STRUKTUROVANÁ KABELÁ...'!P121</f>
        <v>0</v>
      </c>
      <c r="AV104" s="101">
        <f>'10 - STRUKTUROVANÁ KABELÁ...'!J33</f>
        <v>0</v>
      </c>
      <c r="AW104" s="101">
        <f>'10 - STRUKTUROVANÁ KABELÁ...'!J34</f>
        <v>0</v>
      </c>
      <c r="AX104" s="101">
        <f>'10 - STRUKTUROVANÁ KABELÁ...'!J35</f>
        <v>0</v>
      </c>
      <c r="AY104" s="101">
        <f>'10 - STRUKTUROVANÁ KABELÁ...'!J36</f>
        <v>0</v>
      </c>
      <c r="AZ104" s="101">
        <f>'10 - STRUKTUROVANÁ KABELÁ...'!F33</f>
        <v>0</v>
      </c>
      <c r="BA104" s="101">
        <f>'10 - STRUKTUROVANÁ KABELÁ...'!F34</f>
        <v>0</v>
      </c>
      <c r="BB104" s="101">
        <f>'10 - STRUKTUROVANÁ KABELÁ...'!F35</f>
        <v>0</v>
      </c>
      <c r="BC104" s="101">
        <f>'10 - STRUKTUROVANÁ KABELÁ...'!F36</f>
        <v>0</v>
      </c>
      <c r="BD104" s="103">
        <f>'10 - STRUKTUROVANÁ KABELÁ...'!F37</f>
        <v>0</v>
      </c>
      <c r="BT104" s="104" t="s">
        <v>87</v>
      </c>
      <c r="BV104" s="104" t="s">
        <v>81</v>
      </c>
      <c r="BW104" s="104" t="s">
        <v>116</v>
      </c>
      <c r="BX104" s="104" t="s">
        <v>5</v>
      </c>
      <c r="CL104" s="104" t="s">
        <v>1</v>
      </c>
      <c r="CM104" s="104" t="s">
        <v>89</v>
      </c>
    </row>
    <row r="105" spans="1:91" s="7" customFormat="1" ht="16.5" customHeight="1">
      <c r="A105" s="94" t="s">
        <v>83</v>
      </c>
      <c r="B105" s="95"/>
      <c r="C105" s="96"/>
      <c r="D105" s="301" t="s">
        <v>117</v>
      </c>
      <c r="E105" s="301"/>
      <c r="F105" s="301"/>
      <c r="G105" s="301"/>
      <c r="H105" s="301"/>
      <c r="I105" s="97"/>
      <c r="J105" s="301" t="s">
        <v>118</v>
      </c>
      <c r="K105" s="301"/>
      <c r="L105" s="301"/>
      <c r="M105" s="301"/>
      <c r="N105" s="301"/>
      <c r="O105" s="301"/>
      <c r="P105" s="301"/>
      <c r="Q105" s="301"/>
      <c r="R105" s="301"/>
      <c r="S105" s="301"/>
      <c r="T105" s="301"/>
      <c r="U105" s="301"/>
      <c r="V105" s="301"/>
      <c r="W105" s="301"/>
      <c r="X105" s="301"/>
      <c r="Y105" s="301"/>
      <c r="Z105" s="301"/>
      <c r="AA105" s="301"/>
      <c r="AB105" s="301"/>
      <c r="AC105" s="301"/>
      <c r="AD105" s="301"/>
      <c r="AE105" s="301"/>
      <c r="AF105" s="301"/>
      <c r="AG105" s="265">
        <f>'11 - DOMOVNÍ VIDEOTELEFON...'!J30</f>
        <v>0</v>
      </c>
      <c r="AH105" s="266"/>
      <c r="AI105" s="266"/>
      <c r="AJ105" s="266"/>
      <c r="AK105" s="266"/>
      <c r="AL105" s="266"/>
      <c r="AM105" s="266"/>
      <c r="AN105" s="265">
        <f t="shared" si="0"/>
        <v>0</v>
      </c>
      <c r="AO105" s="266"/>
      <c r="AP105" s="266"/>
      <c r="AQ105" s="98" t="s">
        <v>86</v>
      </c>
      <c r="AR105" s="99"/>
      <c r="AS105" s="100">
        <v>0</v>
      </c>
      <c r="AT105" s="101">
        <f t="shared" si="1"/>
        <v>0</v>
      </c>
      <c r="AU105" s="102">
        <f>'11 - DOMOVNÍ VIDEOTELEFON...'!P120</f>
        <v>0</v>
      </c>
      <c r="AV105" s="101">
        <f>'11 - DOMOVNÍ VIDEOTELEFON...'!J33</f>
        <v>0</v>
      </c>
      <c r="AW105" s="101">
        <f>'11 - DOMOVNÍ VIDEOTELEFON...'!J34</f>
        <v>0</v>
      </c>
      <c r="AX105" s="101">
        <f>'11 - DOMOVNÍ VIDEOTELEFON...'!J35</f>
        <v>0</v>
      </c>
      <c r="AY105" s="101">
        <f>'11 - DOMOVNÍ VIDEOTELEFON...'!J36</f>
        <v>0</v>
      </c>
      <c r="AZ105" s="101">
        <f>'11 - DOMOVNÍ VIDEOTELEFON...'!F33</f>
        <v>0</v>
      </c>
      <c r="BA105" s="101">
        <f>'11 - DOMOVNÍ VIDEOTELEFON...'!F34</f>
        <v>0</v>
      </c>
      <c r="BB105" s="101">
        <f>'11 - DOMOVNÍ VIDEOTELEFON...'!F35</f>
        <v>0</v>
      </c>
      <c r="BC105" s="101">
        <f>'11 - DOMOVNÍ VIDEOTELEFON...'!F36</f>
        <v>0</v>
      </c>
      <c r="BD105" s="103">
        <f>'11 - DOMOVNÍ VIDEOTELEFON...'!F37</f>
        <v>0</v>
      </c>
      <c r="BT105" s="104" t="s">
        <v>87</v>
      </c>
      <c r="BV105" s="104" t="s">
        <v>81</v>
      </c>
      <c r="BW105" s="104" t="s">
        <v>119</v>
      </c>
      <c r="BX105" s="104" t="s">
        <v>5</v>
      </c>
      <c r="CL105" s="104" t="s">
        <v>1</v>
      </c>
      <c r="CM105" s="104" t="s">
        <v>89</v>
      </c>
    </row>
    <row r="106" spans="1:91" s="7" customFormat="1" ht="16.5" customHeight="1">
      <c r="A106" s="94" t="s">
        <v>83</v>
      </c>
      <c r="B106" s="95"/>
      <c r="C106" s="96"/>
      <c r="D106" s="301" t="s">
        <v>120</v>
      </c>
      <c r="E106" s="301"/>
      <c r="F106" s="301"/>
      <c r="G106" s="301"/>
      <c r="H106" s="301"/>
      <c r="I106" s="97"/>
      <c r="J106" s="301" t="s">
        <v>121</v>
      </c>
      <c r="K106" s="301"/>
      <c r="L106" s="301"/>
      <c r="M106" s="301"/>
      <c r="N106" s="301"/>
      <c r="O106" s="301"/>
      <c r="P106" s="301"/>
      <c r="Q106" s="301"/>
      <c r="R106" s="301"/>
      <c r="S106" s="301"/>
      <c r="T106" s="301"/>
      <c r="U106" s="301"/>
      <c r="V106" s="301"/>
      <c r="W106" s="301"/>
      <c r="X106" s="301"/>
      <c r="Y106" s="301"/>
      <c r="Z106" s="301"/>
      <c r="AA106" s="301"/>
      <c r="AB106" s="301"/>
      <c r="AC106" s="301"/>
      <c r="AD106" s="301"/>
      <c r="AE106" s="301"/>
      <c r="AF106" s="301"/>
      <c r="AG106" s="265">
        <f>'12 - SPOLEČNÁ TELEVIZNÍ A...'!J30</f>
        <v>0</v>
      </c>
      <c r="AH106" s="266"/>
      <c r="AI106" s="266"/>
      <c r="AJ106" s="266"/>
      <c r="AK106" s="266"/>
      <c r="AL106" s="266"/>
      <c r="AM106" s="266"/>
      <c r="AN106" s="265">
        <f t="shared" si="0"/>
        <v>0</v>
      </c>
      <c r="AO106" s="266"/>
      <c r="AP106" s="266"/>
      <c r="AQ106" s="98" t="s">
        <v>86</v>
      </c>
      <c r="AR106" s="99"/>
      <c r="AS106" s="100">
        <v>0</v>
      </c>
      <c r="AT106" s="101">
        <f t="shared" si="1"/>
        <v>0</v>
      </c>
      <c r="AU106" s="102">
        <f>'12 - SPOLEČNÁ TELEVIZNÍ A...'!P120</f>
        <v>0</v>
      </c>
      <c r="AV106" s="101">
        <f>'12 - SPOLEČNÁ TELEVIZNÍ A...'!J33</f>
        <v>0</v>
      </c>
      <c r="AW106" s="101">
        <f>'12 - SPOLEČNÁ TELEVIZNÍ A...'!J34</f>
        <v>0</v>
      </c>
      <c r="AX106" s="101">
        <f>'12 - SPOLEČNÁ TELEVIZNÍ A...'!J35</f>
        <v>0</v>
      </c>
      <c r="AY106" s="101">
        <f>'12 - SPOLEČNÁ TELEVIZNÍ A...'!J36</f>
        <v>0</v>
      </c>
      <c r="AZ106" s="101">
        <f>'12 - SPOLEČNÁ TELEVIZNÍ A...'!F33</f>
        <v>0</v>
      </c>
      <c r="BA106" s="101">
        <f>'12 - SPOLEČNÁ TELEVIZNÍ A...'!F34</f>
        <v>0</v>
      </c>
      <c r="BB106" s="101">
        <f>'12 - SPOLEČNÁ TELEVIZNÍ A...'!F35</f>
        <v>0</v>
      </c>
      <c r="BC106" s="101">
        <f>'12 - SPOLEČNÁ TELEVIZNÍ A...'!F36</f>
        <v>0</v>
      </c>
      <c r="BD106" s="103">
        <f>'12 - SPOLEČNÁ TELEVIZNÍ A...'!F37</f>
        <v>0</v>
      </c>
      <c r="BT106" s="104" t="s">
        <v>87</v>
      </c>
      <c r="BV106" s="104" t="s">
        <v>81</v>
      </c>
      <c r="BW106" s="104" t="s">
        <v>122</v>
      </c>
      <c r="BX106" s="104" t="s">
        <v>5</v>
      </c>
      <c r="CL106" s="104" t="s">
        <v>1</v>
      </c>
      <c r="CM106" s="104" t="s">
        <v>89</v>
      </c>
    </row>
    <row r="107" spans="1:91" s="7" customFormat="1" ht="24.75" customHeight="1">
      <c r="A107" s="94" t="s">
        <v>83</v>
      </c>
      <c r="B107" s="95"/>
      <c r="C107" s="96"/>
      <c r="D107" s="301" t="s">
        <v>123</v>
      </c>
      <c r="E107" s="301"/>
      <c r="F107" s="301"/>
      <c r="G107" s="301"/>
      <c r="H107" s="301"/>
      <c r="I107" s="97"/>
      <c r="J107" s="301" t="s">
        <v>124</v>
      </c>
      <c r="K107" s="301"/>
      <c r="L107" s="301"/>
      <c r="M107" s="301"/>
      <c r="N107" s="301"/>
      <c r="O107" s="301"/>
      <c r="P107" s="301"/>
      <c r="Q107" s="301"/>
      <c r="R107" s="301"/>
      <c r="S107" s="301"/>
      <c r="T107" s="301"/>
      <c r="U107" s="301"/>
      <c r="V107" s="301"/>
      <c r="W107" s="301"/>
      <c r="X107" s="301"/>
      <c r="Y107" s="301"/>
      <c r="Z107" s="301"/>
      <c r="AA107" s="301"/>
      <c r="AB107" s="301"/>
      <c r="AC107" s="301"/>
      <c r="AD107" s="301"/>
      <c r="AE107" s="301"/>
      <c r="AF107" s="301"/>
      <c r="AG107" s="265">
        <f>'13 - JEDNOTNÝ ČAS A ŠKOLN...'!J30</f>
        <v>0</v>
      </c>
      <c r="AH107" s="266"/>
      <c r="AI107" s="266"/>
      <c r="AJ107" s="266"/>
      <c r="AK107" s="266"/>
      <c r="AL107" s="266"/>
      <c r="AM107" s="266"/>
      <c r="AN107" s="265">
        <f t="shared" si="0"/>
        <v>0</v>
      </c>
      <c r="AO107" s="266"/>
      <c r="AP107" s="266"/>
      <c r="AQ107" s="98" t="s">
        <v>86</v>
      </c>
      <c r="AR107" s="99"/>
      <c r="AS107" s="100">
        <v>0</v>
      </c>
      <c r="AT107" s="101">
        <f t="shared" si="1"/>
        <v>0</v>
      </c>
      <c r="AU107" s="102">
        <f>'13 - JEDNOTNÝ ČAS A ŠKOLN...'!P120</f>
        <v>0</v>
      </c>
      <c r="AV107" s="101">
        <f>'13 - JEDNOTNÝ ČAS A ŠKOLN...'!J33</f>
        <v>0</v>
      </c>
      <c r="AW107" s="101">
        <f>'13 - JEDNOTNÝ ČAS A ŠKOLN...'!J34</f>
        <v>0</v>
      </c>
      <c r="AX107" s="101">
        <f>'13 - JEDNOTNÝ ČAS A ŠKOLN...'!J35</f>
        <v>0</v>
      </c>
      <c r="AY107" s="101">
        <f>'13 - JEDNOTNÝ ČAS A ŠKOLN...'!J36</f>
        <v>0</v>
      </c>
      <c r="AZ107" s="101">
        <f>'13 - JEDNOTNÝ ČAS A ŠKOLN...'!F33</f>
        <v>0</v>
      </c>
      <c r="BA107" s="101">
        <f>'13 - JEDNOTNÝ ČAS A ŠKOLN...'!F34</f>
        <v>0</v>
      </c>
      <c r="BB107" s="101">
        <f>'13 - JEDNOTNÝ ČAS A ŠKOLN...'!F35</f>
        <v>0</v>
      </c>
      <c r="BC107" s="101">
        <f>'13 - JEDNOTNÝ ČAS A ŠKOLN...'!F36</f>
        <v>0</v>
      </c>
      <c r="BD107" s="103">
        <f>'13 - JEDNOTNÝ ČAS A ŠKOLN...'!F37</f>
        <v>0</v>
      </c>
      <c r="BT107" s="104" t="s">
        <v>87</v>
      </c>
      <c r="BV107" s="104" t="s">
        <v>81</v>
      </c>
      <c r="BW107" s="104" t="s">
        <v>125</v>
      </c>
      <c r="BX107" s="104" t="s">
        <v>5</v>
      </c>
      <c r="CL107" s="104" t="s">
        <v>1</v>
      </c>
      <c r="CM107" s="104" t="s">
        <v>89</v>
      </c>
    </row>
    <row r="108" spans="1:91" s="7" customFormat="1" ht="24.75" customHeight="1">
      <c r="A108" s="94" t="s">
        <v>83</v>
      </c>
      <c r="B108" s="95"/>
      <c r="C108" s="96"/>
      <c r="D108" s="301" t="s">
        <v>126</v>
      </c>
      <c r="E108" s="301"/>
      <c r="F108" s="301"/>
      <c r="G108" s="301"/>
      <c r="H108" s="301"/>
      <c r="I108" s="97"/>
      <c r="J108" s="301" t="s">
        <v>127</v>
      </c>
      <c r="K108" s="301"/>
      <c r="L108" s="301"/>
      <c r="M108" s="301"/>
      <c r="N108" s="301"/>
      <c r="O108" s="301"/>
      <c r="P108" s="301"/>
      <c r="Q108" s="301"/>
      <c r="R108" s="301"/>
      <c r="S108" s="301"/>
      <c r="T108" s="301"/>
      <c r="U108" s="301"/>
      <c r="V108" s="301"/>
      <c r="W108" s="301"/>
      <c r="X108" s="301"/>
      <c r="Y108" s="301"/>
      <c r="Z108" s="301"/>
      <c r="AA108" s="301"/>
      <c r="AB108" s="301"/>
      <c r="AC108" s="301"/>
      <c r="AD108" s="301"/>
      <c r="AE108" s="301"/>
      <c r="AF108" s="301"/>
      <c r="AG108" s="265">
        <f>'14 - DOMÁCÍ ROZHLAS S NUC...'!J30</f>
        <v>0</v>
      </c>
      <c r="AH108" s="266"/>
      <c r="AI108" s="266"/>
      <c r="AJ108" s="266"/>
      <c r="AK108" s="266"/>
      <c r="AL108" s="266"/>
      <c r="AM108" s="266"/>
      <c r="AN108" s="265">
        <f t="shared" si="0"/>
        <v>0</v>
      </c>
      <c r="AO108" s="266"/>
      <c r="AP108" s="266"/>
      <c r="AQ108" s="98" t="s">
        <v>86</v>
      </c>
      <c r="AR108" s="99"/>
      <c r="AS108" s="100">
        <v>0</v>
      </c>
      <c r="AT108" s="101">
        <f t="shared" si="1"/>
        <v>0</v>
      </c>
      <c r="AU108" s="102">
        <f>'14 - DOMÁCÍ ROZHLAS S NUC...'!P120</f>
        <v>0</v>
      </c>
      <c r="AV108" s="101">
        <f>'14 - DOMÁCÍ ROZHLAS S NUC...'!J33</f>
        <v>0</v>
      </c>
      <c r="AW108" s="101">
        <f>'14 - DOMÁCÍ ROZHLAS S NUC...'!J34</f>
        <v>0</v>
      </c>
      <c r="AX108" s="101">
        <f>'14 - DOMÁCÍ ROZHLAS S NUC...'!J35</f>
        <v>0</v>
      </c>
      <c r="AY108" s="101">
        <f>'14 - DOMÁCÍ ROZHLAS S NUC...'!J36</f>
        <v>0</v>
      </c>
      <c r="AZ108" s="101">
        <f>'14 - DOMÁCÍ ROZHLAS S NUC...'!F33</f>
        <v>0</v>
      </c>
      <c r="BA108" s="101">
        <f>'14 - DOMÁCÍ ROZHLAS S NUC...'!F34</f>
        <v>0</v>
      </c>
      <c r="BB108" s="101">
        <f>'14 - DOMÁCÍ ROZHLAS S NUC...'!F35</f>
        <v>0</v>
      </c>
      <c r="BC108" s="101">
        <f>'14 - DOMÁCÍ ROZHLAS S NUC...'!F36</f>
        <v>0</v>
      </c>
      <c r="BD108" s="103">
        <f>'14 - DOMÁCÍ ROZHLAS S NUC...'!F37</f>
        <v>0</v>
      </c>
      <c r="BT108" s="104" t="s">
        <v>87</v>
      </c>
      <c r="BV108" s="104" t="s">
        <v>81</v>
      </c>
      <c r="BW108" s="104" t="s">
        <v>128</v>
      </c>
      <c r="BX108" s="104" t="s">
        <v>5</v>
      </c>
      <c r="CL108" s="104" t="s">
        <v>1</v>
      </c>
      <c r="CM108" s="104" t="s">
        <v>89</v>
      </c>
    </row>
    <row r="109" spans="1:91" s="7" customFormat="1" ht="24.75" customHeight="1">
      <c r="A109" s="94" t="s">
        <v>83</v>
      </c>
      <c r="B109" s="95"/>
      <c r="C109" s="96"/>
      <c r="D109" s="301" t="s">
        <v>8</v>
      </c>
      <c r="E109" s="301"/>
      <c r="F109" s="301"/>
      <c r="G109" s="301"/>
      <c r="H109" s="301"/>
      <c r="I109" s="97"/>
      <c r="J109" s="301" t="s">
        <v>129</v>
      </c>
      <c r="K109" s="301"/>
      <c r="L109" s="301"/>
      <c r="M109" s="301"/>
      <c r="N109" s="301"/>
      <c r="O109" s="301"/>
      <c r="P109" s="301"/>
      <c r="Q109" s="301"/>
      <c r="R109" s="301"/>
      <c r="S109" s="301"/>
      <c r="T109" s="301"/>
      <c r="U109" s="301"/>
      <c r="V109" s="301"/>
      <c r="W109" s="301"/>
      <c r="X109" s="301"/>
      <c r="Y109" s="301"/>
      <c r="Z109" s="301"/>
      <c r="AA109" s="301"/>
      <c r="AB109" s="301"/>
      <c r="AC109" s="301"/>
      <c r="AD109" s="301"/>
      <c r="AE109" s="301"/>
      <c r="AF109" s="301"/>
      <c r="AG109" s="265">
        <f>'15 - ZAŘÍZENÍ AUTONOMNÍ D...'!J30</f>
        <v>0</v>
      </c>
      <c r="AH109" s="266"/>
      <c r="AI109" s="266"/>
      <c r="AJ109" s="266"/>
      <c r="AK109" s="266"/>
      <c r="AL109" s="266"/>
      <c r="AM109" s="266"/>
      <c r="AN109" s="265">
        <f t="shared" si="0"/>
        <v>0</v>
      </c>
      <c r="AO109" s="266"/>
      <c r="AP109" s="266"/>
      <c r="AQ109" s="98" t="s">
        <v>86</v>
      </c>
      <c r="AR109" s="99"/>
      <c r="AS109" s="100">
        <v>0</v>
      </c>
      <c r="AT109" s="101">
        <f t="shared" si="1"/>
        <v>0</v>
      </c>
      <c r="AU109" s="102">
        <f>'15 - ZAŘÍZENÍ AUTONOMNÍ D...'!P119</f>
        <v>0</v>
      </c>
      <c r="AV109" s="101">
        <f>'15 - ZAŘÍZENÍ AUTONOMNÍ D...'!J33</f>
        <v>0</v>
      </c>
      <c r="AW109" s="101">
        <f>'15 - ZAŘÍZENÍ AUTONOMNÍ D...'!J34</f>
        <v>0</v>
      </c>
      <c r="AX109" s="101">
        <f>'15 - ZAŘÍZENÍ AUTONOMNÍ D...'!J35</f>
        <v>0</v>
      </c>
      <c r="AY109" s="101">
        <f>'15 - ZAŘÍZENÍ AUTONOMNÍ D...'!J36</f>
        <v>0</v>
      </c>
      <c r="AZ109" s="101">
        <f>'15 - ZAŘÍZENÍ AUTONOMNÍ D...'!F33</f>
        <v>0</v>
      </c>
      <c r="BA109" s="101">
        <f>'15 - ZAŘÍZENÍ AUTONOMNÍ D...'!F34</f>
        <v>0</v>
      </c>
      <c r="BB109" s="101">
        <f>'15 - ZAŘÍZENÍ AUTONOMNÍ D...'!F35</f>
        <v>0</v>
      </c>
      <c r="BC109" s="101">
        <f>'15 - ZAŘÍZENÍ AUTONOMNÍ D...'!F36</f>
        <v>0</v>
      </c>
      <c r="BD109" s="103">
        <f>'15 - ZAŘÍZENÍ AUTONOMNÍ D...'!F37</f>
        <v>0</v>
      </c>
      <c r="BT109" s="104" t="s">
        <v>87</v>
      </c>
      <c r="BV109" s="104" t="s">
        <v>81</v>
      </c>
      <c r="BW109" s="104" t="s">
        <v>130</v>
      </c>
      <c r="BX109" s="104" t="s">
        <v>5</v>
      </c>
      <c r="CL109" s="104" t="s">
        <v>1</v>
      </c>
      <c r="CM109" s="104" t="s">
        <v>89</v>
      </c>
    </row>
    <row r="110" spans="1:91" s="7" customFormat="1" ht="16.5" customHeight="1">
      <c r="A110" s="94" t="s">
        <v>83</v>
      </c>
      <c r="B110" s="95"/>
      <c r="C110" s="96"/>
      <c r="D110" s="301" t="s">
        <v>131</v>
      </c>
      <c r="E110" s="301"/>
      <c r="F110" s="301"/>
      <c r="G110" s="301"/>
      <c r="H110" s="301"/>
      <c r="I110" s="97"/>
      <c r="J110" s="301" t="s">
        <v>132</v>
      </c>
      <c r="K110" s="301"/>
      <c r="L110" s="301"/>
      <c r="M110" s="301"/>
      <c r="N110" s="301"/>
      <c r="O110" s="301"/>
      <c r="P110" s="301"/>
      <c r="Q110" s="301"/>
      <c r="R110" s="301"/>
      <c r="S110" s="301"/>
      <c r="T110" s="301"/>
      <c r="U110" s="301"/>
      <c r="V110" s="301"/>
      <c r="W110" s="301"/>
      <c r="X110" s="301"/>
      <c r="Y110" s="301"/>
      <c r="Z110" s="301"/>
      <c r="AA110" s="301"/>
      <c r="AB110" s="301"/>
      <c r="AC110" s="301"/>
      <c r="AD110" s="301"/>
      <c r="AE110" s="301"/>
      <c r="AF110" s="301"/>
      <c r="AG110" s="265">
        <f>'16 - AUDIO SYSTÉM - TRUBK...'!J30</f>
        <v>0</v>
      </c>
      <c r="AH110" s="266"/>
      <c r="AI110" s="266"/>
      <c r="AJ110" s="266"/>
      <c r="AK110" s="266"/>
      <c r="AL110" s="266"/>
      <c r="AM110" s="266"/>
      <c r="AN110" s="265">
        <f t="shared" si="0"/>
        <v>0</v>
      </c>
      <c r="AO110" s="266"/>
      <c r="AP110" s="266"/>
      <c r="AQ110" s="98" t="s">
        <v>86</v>
      </c>
      <c r="AR110" s="99"/>
      <c r="AS110" s="100">
        <v>0</v>
      </c>
      <c r="AT110" s="101">
        <f t="shared" si="1"/>
        <v>0</v>
      </c>
      <c r="AU110" s="102">
        <f>'16 - AUDIO SYSTÉM - TRUBK...'!P119</f>
        <v>0</v>
      </c>
      <c r="AV110" s="101">
        <f>'16 - AUDIO SYSTÉM - TRUBK...'!J33</f>
        <v>0</v>
      </c>
      <c r="AW110" s="101">
        <f>'16 - AUDIO SYSTÉM - TRUBK...'!J34</f>
        <v>0</v>
      </c>
      <c r="AX110" s="101">
        <f>'16 - AUDIO SYSTÉM - TRUBK...'!J35</f>
        <v>0</v>
      </c>
      <c r="AY110" s="101">
        <f>'16 - AUDIO SYSTÉM - TRUBK...'!J36</f>
        <v>0</v>
      </c>
      <c r="AZ110" s="101">
        <f>'16 - AUDIO SYSTÉM - TRUBK...'!F33</f>
        <v>0</v>
      </c>
      <c r="BA110" s="101">
        <f>'16 - AUDIO SYSTÉM - TRUBK...'!F34</f>
        <v>0</v>
      </c>
      <c r="BB110" s="101">
        <f>'16 - AUDIO SYSTÉM - TRUBK...'!F35</f>
        <v>0</v>
      </c>
      <c r="BC110" s="101">
        <f>'16 - AUDIO SYSTÉM - TRUBK...'!F36</f>
        <v>0</v>
      </c>
      <c r="BD110" s="103">
        <f>'16 - AUDIO SYSTÉM - TRUBK...'!F37</f>
        <v>0</v>
      </c>
      <c r="BT110" s="104" t="s">
        <v>87</v>
      </c>
      <c r="BV110" s="104" t="s">
        <v>81</v>
      </c>
      <c r="BW110" s="104" t="s">
        <v>133</v>
      </c>
      <c r="BX110" s="104" t="s">
        <v>5</v>
      </c>
      <c r="CL110" s="104" t="s">
        <v>1</v>
      </c>
      <c r="CM110" s="104" t="s">
        <v>89</v>
      </c>
    </row>
    <row r="111" spans="1:91" s="7" customFormat="1" ht="16.5" customHeight="1">
      <c r="A111" s="94" t="s">
        <v>83</v>
      </c>
      <c r="B111" s="95"/>
      <c r="C111" s="96"/>
      <c r="D111" s="301" t="s">
        <v>134</v>
      </c>
      <c r="E111" s="301"/>
      <c r="F111" s="301"/>
      <c r="G111" s="301"/>
      <c r="H111" s="301"/>
      <c r="I111" s="97"/>
      <c r="J111" s="301" t="s">
        <v>135</v>
      </c>
      <c r="K111" s="301"/>
      <c r="L111" s="301"/>
      <c r="M111" s="301"/>
      <c r="N111" s="301"/>
      <c r="O111" s="301"/>
      <c r="P111" s="301"/>
      <c r="Q111" s="301"/>
      <c r="R111" s="301"/>
      <c r="S111" s="301"/>
      <c r="T111" s="301"/>
      <c r="U111" s="301"/>
      <c r="V111" s="301"/>
      <c r="W111" s="301"/>
      <c r="X111" s="301"/>
      <c r="Y111" s="301"/>
      <c r="Z111" s="301"/>
      <c r="AA111" s="301"/>
      <c r="AB111" s="301"/>
      <c r="AC111" s="301"/>
      <c r="AD111" s="301"/>
      <c r="AE111" s="301"/>
      <c r="AF111" s="301"/>
      <c r="AG111" s="265">
        <f>'17 - MĚŘENÍ A REGULACE'!J30</f>
        <v>0</v>
      </c>
      <c r="AH111" s="266"/>
      <c r="AI111" s="266"/>
      <c r="AJ111" s="266"/>
      <c r="AK111" s="266"/>
      <c r="AL111" s="266"/>
      <c r="AM111" s="266"/>
      <c r="AN111" s="265">
        <f t="shared" si="0"/>
        <v>0</v>
      </c>
      <c r="AO111" s="266"/>
      <c r="AP111" s="266"/>
      <c r="AQ111" s="98" t="s">
        <v>86</v>
      </c>
      <c r="AR111" s="99"/>
      <c r="AS111" s="100">
        <v>0</v>
      </c>
      <c r="AT111" s="101">
        <f t="shared" si="1"/>
        <v>0</v>
      </c>
      <c r="AU111" s="102">
        <f>'17 - MĚŘENÍ A REGULACE'!P122</f>
        <v>0</v>
      </c>
      <c r="AV111" s="101">
        <f>'17 - MĚŘENÍ A REGULACE'!J33</f>
        <v>0</v>
      </c>
      <c r="AW111" s="101">
        <f>'17 - MĚŘENÍ A REGULACE'!J34</f>
        <v>0</v>
      </c>
      <c r="AX111" s="101">
        <f>'17 - MĚŘENÍ A REGULACE'!J35</f>
        <v>0</v>
      </c>
      <c r="AY111" s="101">
        <f>'17 - MĚŘENÍ A REGULACE'!J36</f>
        <v>0</v>
      </c>
      <c r="AZ111" s="101">
        <f>'17 - MĚŘENÍ A REGULACE'!F33</f>
        <v>0</v>
      </c>
      <c r="BA111" s="101">
        <f>'17 - MĚŘENÍ A REGULACE'!F34</f>
        <v>0</v>
      </c>
      <c r="BB111" s="101">
        <f>'17 - MĚŘENÍ A REGULACE'!F35</f>
        <v>0</v>
      </c>
      <c r="BC111" s="101">
        <f>'17 - MĚŘENÍ A REGULACE'!F36</f>
        <v>0</v>
      </c>
      <c r="BD111" s="103">
        <f>'17 - MĚŘENÍ A REGULACE'!F37</f>
        <v>0</v>
      </c>
      <c r="BT111" s="104" t="s">
        <v>87</v>
      </c>
      <c r="BV111" s="104" t="s">
        <v>81</v>
      </c>
      <c r="BW111" s="104" t="s">
        <v>136</v>
      </c>
      <c r="BX111" s="104" t="s">
        <v>5</v>
      </c>
      <c r="CL111" s="104" t="s">
        <v>1</v>
      </c>
      <c r="CM111" s="104" t="s">
        <v>89</v>
      </c>
    </row>
    <row r="112" spans="1:91" s="7" customFormat="1" ht="16.5" customHeight="1">
      <c r="A112" s="94" t="s">
        <v>83</v>
      </c>
      <c r="B112" s="95"/>
      <c r="C112" s="96"/>
      <c r="D112" s="301" t="s">
        <v>137</v>
      </c>
      <c r="E112" s="301"/>
      <c r="F112" s="301"/>
      <c r="G112" s="301"/>
      <c r="H112" s="301"/>
      <c r="I112" s="97"/>
      <c r="J112" s="301" t="s">
        <v>138</v>
      </c>
      <c r="K112" s="301"/>
      <c r="L112" s="301"/>
      <c r="M112" s="301"/>
      <c r="N112" s="301"/>
      <c r="O112" s="301"/>
      <c r="P112" s="301"/>
      <c r="Q112" s="301"/>
      <c r="R112" s="301"/>
      <c r="S112" s="301"/>
      <c r="T112" s="301"/>
      <c r="U112" s="301"/>
      <c r="V112" s="301"/>
      <c r="W112" s="301"/>
      <c r="X112" s="301"/>
      <c r="Y112" s="301"/>
      <c r="Z112" s="301"/>
      <c r="AA112" s="301"/>
      <c r="AB112" s="301"/>
      <c r="AC112" s="301"/>
      <c r="AD112" s="301"/>
      <c r="AE112" s="301"/>
      <c r="AF112" s="301"/>
      <c r="AG112" s="265">
        <f>'18 - ZEMNÍ PRÁCE, VENKOVN...'!J30</f>
        <v>0</v>
      </c>
      <c r="AH112" s="266"/>
      <c r="AI112" s="266"/>
      <c r="AJ112" s="266"/>
      <c r="AK112" s="266"/>
      <c r="AL112" s="266"/>
      <c r="AM112" s="266"/>
      <c r="AN112" s="265">
        <f t="shared" si="0"/>
        <v>0</v>
      </c>
      <c r="AO112" s="266"/>
      <c r="AP112" s="266"/>
      <c r="AQ112" s="98" t="s">
        <v>86</v>
      </c>
      <c r="AR112" s="99"/>
      <c r="AS112" s="100">
        <v>0</v>
      </c>
      <c r="AT112" s="101">
        <f t="shared" si="1"/>
        <v>0</v>
      </c>
      <c r="AU112" s="102">
        <f>'18 - ZEMNÍ PRÁCE, VENKOVN...'!P122</f>
        <v>0</v>
      </c>
      <c r="AV112" s="101">
        <f>'18 - ZEMNÍ PRÁCE, VENKOVN...'!J33</f>
        <v>0</v>
      </c>
      <c r="AW112" s="101">
        <f>'18 - ZEMNÍ PRÁCE, VENKOVN...'!J34</f>
        <v>0</v>
      </c>
      <c r="AX112" s="101">
        <f>'18 - ZEMNÍ PRÁCE, VENKOVN...'!J35</f>
        <v>0</v>
      </c>
      <c r="AY112" s="101">
        <f>'18 - ZEMNÍ PRÁCE, VENKOVN...'!J36</f>
        <v>0</v>
      </c>
      <c r="AZ112" s="101">
        <f>'18 - ZEMNÍ PRÁCE, VENKOVN...'!F33</f>
        <v>0</v>
      </c>
      <c r="BA112" s="101">
        <f>'18 - ZEMNÍ PRÁCE, VENKOVN...'!F34</f>
        <v>0</v>
      </c>
      <c r="BB112" s="101">
        <f>'18 - ZEMNÍ PRÁCE, VENKOVN...'!F35</f>
        <v>0</v>
      </c>
      <c r="BC112" s="101">
        <f>'18 - ZEMNÍ PRÁCE, VENKOVN...'!F36</f>
        <v>0</v>
      </c>
      <c r="BD112" s="103">
        <f>'18 - ZEMNÍ PRÁCE, VENKOVN...'!F37</f>
        <v>0</v>
      </c>
      <c r="BT112" s="104" t="s">
        <v>87</v>
      </c>
      <c r="BV112" s="104" t="s">
        <v>81</v>
      </c>
      <c r="BW112" s="104" t="s">
        <v>139</v>
      </c>
      <c r="BX112" s="104" t="s">
        <v>5</v>
      </c>
      <c r="CL112" s="104" t="s">
        <v>1</v>
      </c>
      <c r="CM112" s="104" t="s">
        <v>89</v>
      </c>
    </row>
    <row r="113" spans="1:91" s="7" customFormat="1" ht="16.5" customHeight="1">
      <c r="A113" s="94" t="s">
        <v>83</v>
      </c>
      <c r="B113" s="95"/>
      <c r="C113" s="96"/>
      <c r="D113" s="301" t="s">
        <v>140</v>
      </c>
      <c r="E113" s="301"/>
      <c r="F113" s="301"/>
      <c r="G113" s="301"/>
      <c r="H113" s="301"/>
      <c r="I113" s="97"/>
      <c r="J113" s="301" t="s">
        <v>141</v>
      </c>
      <c r="K113" s="301"/>
      <c r="L113" s="301"/>
      <c r="M113" s="301"/>
      <c r="N113" s="301"/>
      <c r="O113" s="301"/>
      <c r="P113" s="301"/>
      <c r="Q113" s="301"/>
      <c r="R113" s="301"/>
      <c r="S113" s="301"/>
      <c r="T113" s="301"/>
      <c r="U113" s="301"/>
      <c r="V113" s="301"/>
      <c r="W113" s="301"/>
      <c r="X113" s="301"/>
      <c r="Y113" s="301"/>
      <c r="Z113" s="301"/>
      <c r="AA113" s="301"/>
      <c r="AB113" s="301"/>
      <c r="AC113" s="301"/>
      <c r="AD113" s="301"/>
      <c r="AE113" s="301"/>
      <c r="AF113" s="301"/>
      <c r="AG113" s="265">
        <f>'19 - SADOVÉ ÚPRAVY'!J30</f>
        <v>0</v>
      </c>
      <c r="AH113" s="266"/>
      <c r="AI113" s="266"/>
      <c r="AJ113" s="266"/>
      <c r="AK113" s="266"/>
      <c r="AL113" s="266"/>
      <c r="AM113" s="266"/>
      <c r="AN113" s="265">
        <f t="shared" si="0"/>
        <v>0</v>
      </c>
      <c r="AO113" s="266"/>
      <c r="AP113" s="266"/>
      <c r="AQ113" s="98" t="s">
        <v>86</v>
      </c>
      <c r="AR113" s="99"/>
      <c r="AS113" s="105">
        <v>0</v>
      </c>
      <c r="AT113" s="106">
        <f t="shared" si="1"/>
        <v>0</v>
      </c>
      <c r="AU113" s="107">
        <f>'19 - SADOVÉ ÚPRAVY'!P119</f>
        <v>0</v>
      </c>
      <c r="AV113" s="106">
        <f>'19 - SADOVÉ ÚPRAVY'!J33</f>
        <v>0</v>
      </c>
      <c r="AW113" s="106">
        <f>'19 - SADOVÉ ÚPRAVY'!J34</f>
        <v>0</v>
      </c>
      <c r="AX113" s="106">
        <f>'19 - SADOVÉ ÚPRAVY'!J35</f>
        <v>0</v>
      </c>
      <c r="AY113" s="106">
        <f>'19 - SADOVÉ ÚPRAVY'!J36</f>
        <v>0</v>
      </c>
      <c r="AZ113" s="106">
        <f>'19 - SADOVÉ ÚPRAVY'!F33</f>
        <v>0</v>
      </c>
      <c r="BA113" s="106">
        <f>'19 - SADOVÉ ÚPRAVY'!F34</f>
        <v>0</v>
      </c>
      <c r="BB113" s="106">
        <f>'19 - SADOVÉ ÚPRAVY'!F35</f>
        <v>0</v>
      </c>
      <c r="BC113" s="106">
        <f>'19 - SADOVÉ ÚPRAVY'!F36</f>
        <v>0</v>
      </c>
      <c r="BD113" s="108">
        <f>'19 - SADOVÉ ÚPRAVY'!F37</f>
        <v>0</v>
      </c>
      <c r="BT113" s="104" t="s">
        <v>87</v>
      </c>
      <c r="BV113" s="104" t="s">
        <v>81</v>
      </c>
      <c r="BW113" s="104" t="s">
        <v>142</v>
      </c>
      <c r="BX113" s="104" t="s">
        <v>5</v>
      </c>
      <c r="CL113" s="104" t="s">
        <v>1</v>
      </c>
      <c r="CM113" s="104" t="s">
        <v>89</v>
      </c>
    </row>
    <row r="114" spans="1:91" s="2" customFormat="1" ht="30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40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91" s="2" customFormat="1" ht="6.95" customHeight="1">
      <c r="A115" s="35"/>
      <c r="B115" s="55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40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</sheetData>
  <sheetProtection algorithmName="SHA-512" hashValue="E+ZJa6EMnbMswqoXqxVpibCGkbdaaF098KdUEEww6b8PDmZBGSqOYN9RQPq8l3OISoRT0s2OGEIMPuaNQrZh9g==" saltValue="E4WNMSM+SOTmDdRiEWQtya/jb6LjySbov5787UWr4Yjo2cd4x4RTZGm21SSMzfTE6yb2hwjtonJ8qOMOkDbQmA==" spinCount="100000" sheet="1" objects="1" scenarios="1" formatColumns="0" formatRows="0"/>
  <mergeCells count="114"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L85:AO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AG94:AM94"/>
    <mergeCell ref="AG104:AM104"/>
    <mergeCell ref="AN104:AP104"/>
    <mergeCell ref="AN99:AP99"/>
    <mergeCell ref="AN95:AP95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D109:H109"/>
    <mergeCell ref="J109:AF109"/>
    <mergeCell ref="D110:H110"/>
    <mergeCell ref="J110:AF110"/>
    <mergeCell ref="D111:H111"/>
    <mergeCell ref="J111:AF111"/>
    <mergeCell ref="D112:H112"/>
    <mergeCell ref="J112:AF112"/>
    <mergeCell ref="D113:H113"/>
    <mergeCell ref="J113:AF113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  <mergeCell ref="AN113:AP113"/>
    <mergeCell ref="AG113:AM113"/>
  </mergeCells>
  <hyperlinks>
    <hyperlink ref="A95" location="'01 - VEDLEJŠÍ A OSTATNÍ N...'!C2" display="/" xr:uid="{00000000-0004-0000-0000-000000000000}"/>
    <hyperlink ref="A96" location="'02 - BOURACÍ PRÁCE'!C2" display="/" xr:uid="{00000000-0004-0000-0000-000001000000}"/>
    <hyperlink ref="A97" location="'03 - STAVEBNÍ PRÁCE'!C2" display="/" xr:uid="{00000000-0004-0000-0000-000002000000}"/>
    <hyperlink ref="A98" location="'04 - ZTI'!C2" display="/" xr:uid="{00000000-0004-0000-0000-000003000000}"/>
    <hyperlink ref="A99" location="'05 - VZT'!C2" display="/" xr:uid="{00000000-0004-0000-0000-000004000000}"/>
    <hyperlink ref="A100" location="'06 - VYTÁPĚNÍ'!C2" display="/" xr:uid="{00000000-0004-0000-0000-000005000000}"/>
    <hyperlink ref="A101" location="'07 - CHLAZENÍ'!C2" display="/" xr:uid="{00000000-0004-0000-0000-000006000000}"/>
    <hyperlink ref="A102" location="'08 - ELEKTROINSTALACE - S...'!C2" display="/" xr:uid="{00000000-0004-0000-0000-000007000000}"/>
    <hyperlink ref="A103" location="'09 - HROMOSVOD'!C2" display="/" xr:uid="{00000000-0004-0000-0000-000008000000}"/>
    <hyperlink ref="A104" location="'10 - STRUKTUROVANÁ KABELÁ...'!C2" display="/" xr:uid="{00000000-0004-0000-0000-000009000000}"/>
    <hyperlink ref="A105" location="'11 - DOMOVNÍ VIDEOTELEFON...'!C2" display="/" xr:uid="{00000000-0004-0000-0000-00000A000000}"/>
    <hyperlink ref="A106" location="'12 - SPOLEČNÁ TELEVIZNÍ A...'!C2" display="/" xr:uid="{00000000-0004-0000-0000-00000B000000}"/>
    <hyperlink ref="A107" location="'13 - JEDNOTNÝ ČAS A ŠKOLN...'!C2" display="/" xr:uid="{00000000-0004-0000-0000-00000C000000}"/>
    <hyperlink ref="A108" location="'14 - DOMÁCÍ ROZHLAS S NUC...'!C2" display="/" xr:uid="{00000000-0004-0000-0000-00000D000000}"/>
    <hyperlink ref="A109" location="'15 - ZAŘÍZENÍ AUTONOMNÍ D...'!C2" display="/" xr:uid="{00000000-0004-0000-0000-00000E000000}"/>
    <hyperlink ref="A110" location="'16 - AUDIO SYSTÉM - TRUBK...'!C2" display="/" xr:uid="{00000000-0004-0000-0000-00000F000000}"/>
    <hyperlink ref="A111" location="'17 - MĚŘENÍ A REGULACE'!C2" display="/" xr:uid="{00000000-0004-0000-0000-000010000000}"/>
    <hyperlink ref="A112" location="'18 - ZEMNÍ PRÁCE, VENKOVN...'!C2" display="/" xr:uid="{00000000-0004-0000-0000-000011000000}"/>
    <hyperlink ref="A113" location="'19 - SADOVÉ ÚPRAVY'!C2" display="/" xr:uid="{00000000-0004-0000-0000-000012000000}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64"/>
  <sheetViews>
    <sheetView showGridLines="0" view="pageBreakPreview" zoomScaleNormal="100" zoomScaleSheetLayoutView="10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113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143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9" t="str">
        <f>'Rekapitulace stavby'!K6</f>
        <v>NÁSTAVBA ZŠ JESENIOVA - ROZŠÍŘENÍ ŠKOLNÍ DRUŽINY</v>
      </c>
      <c r="F7" s="310"/>
      <c r="G7" s="310"/>
      <c r="H7" s="310"/>
      <c r="L7" s="21"/>
    </row>
    <row r="8" spans="1:46" s="2" customFormat="1" ht="12" customHeight="1">
      <c r="A8" s="35"/>
      <c r="B8" s="40"/>
      <c r="C8" s="35"/>
      <c r="D8" s="113" t="s">
        <v>144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1" t="s">
        <v>2934</v>
      </c>
      <c r="F9" s="312"/>
      <c r="G9" s="312"/>
      <c r="H9" s="312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20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</v>
      </c>
      <c r="E12" s="35"/>
      <c r="F12" s="114" t="s">
        <v>23</v>
      </c>
      <c r="G12" s="35"/>
      <c r="H12" s="35"/>
      <c r="I12" s="113" t="s">
        <v>24</v>
      </c>
      <c r="J12" s="115" t="str">
        <f>'Rekapitulace stavby'!AN8</f>
        <v>14. 2. 2022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26</v>
      </c>
      <c r="E14" s="35"/>
      <c r="F14" s="35"/>
      <c r="G14" s="35"/>
      <c r="H14" s="35"/>
      <c r="I14" s="113" t="s">
        <v>27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28</v>
      </c>
      <c r="F15" s="35"/>
      <c r="G15" s="35"/>
      <c r="H15" s="35"/>
      <c r="I15" s="113" t="s">
        <v>29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3" t="str">
        <f>'Rekapitulace stavby'!E14</f>
        <v>Vyplň údaj</v>
      </c>
      <c r="F18" s="314"/>
      <c r="G18" s="314"/>
      <c r="H18" s="314"/>
      <c r="I18" s="113" t="s">
        <v>29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27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29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27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29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5" t="s">
        <v>1</v>
      </c>
      <c r="F27" s="315"/>
      <c r="G27" s="315"/>
      <c r="H27" s="315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ROUND(J119,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ROUND((SUM(BE119:BE163)),  2)</f>
        <v>0</v>
      </c>
      <c r="G33" s="35"/>
      <c r="H33" s="35"/>
      <c r="I33" s="125">
        <v>0.21</v>
      </c>
      <c r="J33" s="124">
        <f>ROUND(((SUM(BE119:BE163))*I33),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ROUND((SUM(BF119:BF163)),  2)</f>
        <v>0</v>
      </c>
      <c r="G34" s="35"/>
      <c r="H34" s="35"/>
      <c r="I34" s="125">
        <v>0.15</v>
      </c>
      <c r="J34" s="124">
        <f>ROUND(((SUM(BF119:BF163))*I34),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ROUND((SUM(BG119:BG163)),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ROUND((SUM(BH119:BH163)),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ROUND((SUM(BI119:BI163)),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146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07" t="str">
        <f>E7</f>
        <v>NÁSTAVBA ZŠ JESENIOVA - ROZŠÍŘENÍ ŠKOLNÍ DRUŽINY</v>
      </c>
      <c r="F85" s="308"/>
      <c r="G85" s="308"/>
      <c r="H85" s="308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144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09 - HROMOSVOD</v>
      </c>
      <c r="F87" s="306"/>
      <c r="G87" s="306"/>
      <c r="H87" s="30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22</v>
      </c>
      <c r="D89" s="37"/>
      <c r="E89" s="37"/>
      <c r="F89" s="28" t="str">
        <f>F12</f>
        <v>Jeseniova 96/2400, Praha 3</v>
      </c>
      <c r="G89" s="37"/>
      <c r="H89" s="37"/>
      <c r="I89" s="30" t="s">
        <v>24</v>
      </c>
      <c r="J89" s="67" t="str">
        <f>IF(J12="","",J12)</f>
        <v>14. 2. 2022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26</v>
      </c>
      <c r="D91" s="37"/>
      <c r="E91" s="37"/>
      <c r="F91" s="28" t="str">
        <f>E15</f>
        <v>Městská část Praha 3</v>
      </c>
      <c r="G91" s="37"/>
      <c r="H91" s="37"/>
      <c r="I91" s="30" t="s">
        <v>32</v>
      </c>
      <c r="J91" s="33" t="str">
        <f>E21</f>
        <v>ZERO ATELIER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35</v>
      </c>
      <c r="J92" s="33" t="str">
        <f>E24</f>
        <v>Vladimír Mrázek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147</v>
      </c>
      <c r="D94" s="145"/>
      <c r="E94" s="145"/>
      <c r="F94" s="145"/>
      <c r="G94" s="145"/>
      <c r="H94" s="145"/>
      <c r="I94" s="145"/>
      <c r="J94" s="146" t="s">
        <v>148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149</v>
      </c>
      <c r="D96" s="37"/>
      <c r="E96" s="37"/>
      <c r="F96" s="37"/>
      <c r="G96" s="37"/>
      <c r="H96" s="37"/>
      <c r="I96" s="37"/>
      <c r="J96" s="85">
        <f>J119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150</v>
      </c>
    </row>
    <row r="97" spans="1:31" s="9" customFormat="1" ht="24.95" customHeight="1">
      <c r="B97" s="148"/>
      <c r="C97" s="149"/>
      <c r="D97" s="150" t="s">
        <v>2935</v>
      </c>
      <c r="E97" s="151"/>
      <c r="F97" s="151"/>
      <c r="G97" s="151"/>
      <c r="H97" s="151"/>
      <c r="I97" s="151"/>
      <c r="J97" s="152">
        <f>J120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2936</v>
      </c>
      <c r="E98" s="157"/>
      <c r="F98" s="157"/>
      <c r="G98" s="157"/>
      <c r="H98" s="157"/>
      <c r="I98" s="157"/>
      <c r="J98" s="158">
        <f>J121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2937</v>
      </c>
      <c r="E99" s="157"/>
      <c r="F99" s="157"/>
      <c r="G99" s="157"/>
      <c r="H99" s="157"/>
      <c r="I99" s="157"/>
      <c r="J99" s="158">
        <f>J160</f>
        <v>0</v>
      </c>
      <c r="K99" s="155"/>
      <c r="L99" s="159"/>
    </row>
    <row r="100" spans="1:31" s="2" customFormat="1" ht="21.75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31" s="2" customFormat="1" ht="6.95" customHeight="1">
      <c r="A101" s="35"/>
      <c r="B101" s="55"/>
      <c r="C101" s="56"/>
      <c r="D101" s="56"/>
      <c r="E101" s="56"/>
      <c r="F101" s="56"/>
      <c r="G101" s="56"/>
      <c r="H101" s="56"/>
      <c r="I101" s="56"/>
      <c r="J101" s="56"/>
      <c r="K101" s="56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pans="1:31" s="2" customFormat="1" ht="6.95" customHeight="1">
      <c r="A105" s="35"/>
      <c r="B105" s="57"/>
      <c r="C105" s="58"/>
      <c r="D105" s="58"/>
      <c r="E105" s="58"/>
      <c r="F105" s="58"/>
      <c r="G105" s="58"/>
      <c r="H105" s="58"/>
      <c r="I105" s="58"/>
      <c r="J105" s="58"/>
      <c r="K105" s="58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24.95" customHeight="1">
      <c r="A106" s="35"/>
      <c r="B106" s="36"/>
      <c r="C106" s="24" t="s">
        <v>157</v>
      </c>
      <c r="D106" s="37"/>
      <c r="E106" s="37"/>
      <c r="F106" s="37"/>
      <c r="G106" s="37"/>
      <c r="H106" s="37"/>
      <c r="I106" s="37"/>
      <c r="J106" s="37"/>
      <c r="K106" s="37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6.95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16</v>
      </c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307" t="str">
        <f>E7</f>
        <v>NÁSTAVBA ZŠ JESENIOVA - ROZŠÍŘENÍ ŠKOLNÍ DRUŽINY</v>
      </c>
      <c r="F109" s="308"/>
      <c r="G109" s="308"/>
      <c r="H109" s="308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2" customHeight="1">
      <c r="A110" s="35"/>
      <c r="B110" s="36"/>
      <c r="C110" s="30" t="s">
        <v>144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6.5" customHeight="1">
      <c r="A111" s="35"/>
      <c r="B111" s="36"/>
      <c r="C111" s="37"/>
      <c r="D111" s="37"/>
      <c r="E111" s="302" t="str">
        <f>E9</f>
        <v>09 - HROMOSVOD</v>
      </c>
      <c r="F111" s="306"/>
      <c r="G111" s="306"/>
      <c r="H111" s="306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22</v>
      </c>
      <c r="D113" s="37"/>
      <c r="E113" s="37"/>
      <c r="F113" s="28" t="str">
        <f>F12</f>
        <v>Jeseniova 96/2400, Praha 3</v>
      </c>
      <c r="G113" s="37"/>
      <c r="H113" s="37"/>
      <c r="I113" s="30" t="s">
        <v>24</v>
      </c>
      <c r="J113" s="67" t="str">
        <f>IF(J12="","",J12)</f>
        <v>14. 2. 2022</v>
      </c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5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2" customHeight="1">
      <c r="A115" s="35"/>
      <c r="B115" s="36"/>
      <c r="C115" s="30" t="s">
        <v>26</v>
      </c>
      <c r="D115" s="37"/>
      <c r="E115" s="37"/>
      <c r="F115" s="28" t="str">
        <f>E15</f>
        <v>Městská část Praha 3</v>
      </c>
      <c r="G115" s="37"/>
      <c r="H115" s="37"/>
      <c r="I115" s="30" t="s">
        <v>32</v>
      </c>
      <c r="J115" s="33" t="str">
        <f>E21</f>
        <v>ZERO ATELIER s.r.o.</v>
      </c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2" customHeight="1">
      <c r="A116" s="35"/>
      <c r="B116" s="36"/>
      <c r="C116" s="30" t="s">
        <v>30</v>
      </c>
      <c r="D116" s="37"/>
      <c r="E116" s="37"/>
      <c r="F116" s="28" t="str">
        <f>IF(E18="","",E18)</f>
        <v>Vyplň údaj</v>
      </c>
      <c r="G116" s="37"/>
      <c r="H116" s="37"/>
      <c r="I116" s="30" t="s">
        <v>35</v>
      </c>
      <c r="J116" s="33" t="str">
        <f>E24</f>
        <v>Vladimír Mrázek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0.3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11" customFormat="1" ht="29.25" customHeight="1">
      <c r="A118" s="160"/>
      <c r="B118" s="161"/>
      <c r="C118" s="162" t="s">
        <v>158</v>
      </c>
      <c r="D118" s="163" t="s">
        <v>64</v>
      </c>
      <c r="E118" s="163" t="s">
        <v>60</v>
      </c>
      <c r="F118" s="163" t="s">
        <v>61</v>
      </c>
      <c r="G118" s="163" t="s">
        <v>159</v>
      </c>
      <c r="H118" s="163" t="s">
        <v>160</v>
      </c>
      <c r="I118" s="163" t="s">
        <v>161</v>
      </c>
      <c r="J118" s="163" t="s">
        <v>148</v>
      </c>
      <c r="K118" s="164" t="s">
        <v>162</v>
      </c>
      <c r="L118" s="165"/>
      <c r="M118" s="76" t="s">
        <v>1</v>
      </c>
      <c r="N118" s="77" t="s">
        <v>43</v>
      </c>
      <c r="O118" s="77" t="s">
        <v>163</v>
      </c>
      <c r="P118" s="77" t="s">
        <v>164</v>
      </c>
      <c r="Q118" s="77" t="s">
        <v>165</v>
      </c>
      <c r="R118" s="77" t="s">
        <v>166</v>
      </c>
      <c r="S118" s="77" t="s">
        <v>167</v>
      </c>
      <c r="T118" s="78" t="s">
        <v>168</v>
      </c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</row>
    <row r="119" spans="1:65" s="2" customFormat="1" ht="22.9" customHeight="1">
      <c r="A119" s="35"/>
      <c r="B119" s="36"/>
      <c r="C119" s="83" t="s">
        <v>169</v>
      </c>
      <c r="D119" s="37"/>
      <c r="E119" s="37"/>
      <c r="F119" s="37"/>
      <c r="G119" s="37"/>
      <c r="H119" s="37"/>
      <c r="I119" s="37"/>
      <c r="J119" s="166">
        <f>BK119</f>
        <v>0</v>
      </c>
      <c r="K119" s="37"/>
      <c r="L119" s="40"/>
      <c r="M119" s="79"/>
      <c r="N119" s="167"/>
      <c r="O119" s="80"/>
      <c r="P119" s="168">
        <f>P120</f>
        <v>0</v>
      </c>
      <c r="Q119" s="80"/>
      <c r="R119" s="168">
        <f>R120</f>
        <v>0</v>
      </c>
      <c r="S119" s="80"/>
      <c r="T119" s="169">
        <f>T120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78</v>
      </c>
      <c r="AU119" s="18" t="s">
        <v>150</v>
      </c>
      <c r="BK119" s="170">
        <f>BK120</f>
        <v>0</v>
      </c>
    </row>
    <row r="120" spans="1:65" s="12" customFormat="1" ht="25.9" customHeight="1">
      <c r="B120" s="171"/>
      <c r="C120" s="172"/>
      <c r="D120" s="173" t="s">
        <v>78</v>
      </c>
      <c r="E120" s="174" t="s">
        <v>553</v>
      </c>
      <c r="F120" s="174" t="s">
        <v>2938</v>
      </c>
      <c r="G120" s="172"/>
      <c r="H120" s="172"/>
      <c r="I120" s="175"/>
      <c r="J120" s="176">
        <f>BK120</f>
        <v>0</v>
      </c>
      <c r="K120" s="172"/>
      <c r="L120" s="177"/>
      <c r="M120" s="178"/>
      <c r="N120" s="179"/>
      <c r="O120" s="179"/>
      <c r="P120" s="180">
        <f>P121+P160</f>
        <v>0</v>
      </c>
      <c r="Q120" s="179"/>
      <c r="R120" s="180">
        <f>R121+R160</f>
        <v>0</v>
      </c>
      <c r="S120" s="179"/>
      <c r="T120" s="181">
        <f>T121+T160</f>
        <v>0</v>
      </c>
      <c r="AR120" s="182" t="s">
        <v>89</v>
      </c>
      <c r="AT120" s="183" t="s">
        <v>78</v>
      </c>
      <c r="AU120" s="183" t="s">
        <v>79</v>
      </c>
      <c r="AY120" s="182" t="s">
        <v>173</v>
      </c>
      <c r="BK120" s="184">
        <f>BK121+BK160</f>
        <v>0</v>
      </c>
    </row>
    <row r="121" spans="1:65" s="12" customFormat="1" ht="22.9" customHeight="1">
      <c r="B121" s="171"/>
      <c r="C121" s="172"/>
      <c r="D121" s="173" t="s">
        <v>78</v>
      </c>
      <c r="E121" s="185" t="s">
        <v>2939</v>
      </c>
      <c r="F121" s="185" t="s">
        <v>2940</v>
      </c>
      <c r="G121" s="172"/>
      <c r="H121" s="172"/>
      <c r="I121" s="175"/>
      <c r="J121" s="186">
        <f>BK121</f>
        <v>0</v>
      </c>
      <c r="K121" s="172"/>
      <c r="L121" s="177"/>
      <c r="M121" s="178"/>
      <c r="N121" s="179"/>
      <c r="O121" s="179"/>
      <c r="P121" s="180">
        <f>SUM(P122:P159)</f>
        <v>0</v>
      </c>
      <c r="Q121" s="179"/>
      <c r="R121" s="180">
        <f>SUM(R122:R159)</f>
        <v>0</v>
      </c>
      <c r="S121" s="179"/>
      <c r="T121" s="181">
        <f>SUM(T122:T159)</f>
        <v>0</v>
      </c>
      <c r="AR121" s="182" t="s">
        <v>89</v>
      </c>
      <c r="AT121" s="183" t="s">
        <v>78</v>
      </c>
      <c r="AU121" s="183" t="s">
        <v>87</v>
      </c>
      <c r="AY121" s="182" t="s">
        <v>173</v>
      </c>
      <c r="BK121" s="184">
        <f>SUM(BK122:BK159)</f>
        <v>0</v>
      </c>
    </row>
    <row r="122" spans="1:65" s="2" customFormat="1" ht="16.5" customHeight="1">
      <c r="A122" s="35"/>
      <c r="B122" s="36"/>
      <c r="C122" s="187" t="s">
        <v>87</v>
      </c>
      <c r="D122" s="187" t="s">
        <v>176</v>
      </c>
      <c r="E122" s="188" t="s">
        <v>2648</v>
      </c>
      <c r="F122" s="189" t="s">
        <v>2941</v>
      </c>
      <c r="G122" s="190" t="s">
        <v>2164</v>
      </c>
      <c r="H122" s="191">
        <v>1</v>
      </c>
      <c r="I122" s="192"/>
      <c r="J122" s="193">
        <f t="shared" ref="J122:J159" si="0">ROUND(I122*H122,2)</f>
        <v>0</v>
      </c>
      <c r="K122" s="189" t="s">
        <v>1</v>
      </c>
      <c r="L122" s="40"/>
      <c r="M122" s="194" t="s">
        <v>1</v>
      </c>
      <c r="N122" s="195" t="s">
        <v>44</v>
      </c>
      <c r="O122" s="72"/>
      <c r="P122" s="196">
        <f t="shared" ref="P122:P159" si="1">O122*H122</f>
        <v>0</v>
      </c>
      <c r="Q122" s="196">
        <v>0</v>
      </c>
      <c r="R122" s="196">
        <f t="shared" ref="R122:R159" si="2">Q122*H122</f>
        <v>0</v>
      </c>
      <c r="S122" s="196">
        <v>0</v>
      </c>
      <c r="T122" s="197">
        <f t="shared" ref="T122:T159" si="3"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98" t="s">
        <v>131</v>
      </c>
      <c r="AT122" s="198" t="s">
        <v>176</v>
      </c>
      <c r="AU122" s="198" t="s">
        <v>89</v>
      </c>
      <c r="AY122" s="18" t="s">
        <v>173</v>
      </c>
      <c r="BE122" s="199">
        <f t="shared" ref="BE122:BE159" si="4">IF(N122="základní",J122,0)</f>
        <v>0</v>
      </c>
      <c r="BF122" s="199">
        <f t="shared" ref="BF122:BF159" si="5">IF(N122="snížená",J122,0)</f>
        <v>0</v>
      </c>
      <c r="BG122" s="199">
        <f t="shared" ref="BG122:BG159" si="6">IF(N122="zákl. přenesená",J122,0)</f>
        <v>0</v>
      </c>
      <c r="BH122" s="199">
        <f t="shared" ref="BH122:BH159" si="7">IF(N122="sníž. přenesená",J122,0)</f>
        <v>0</v>
      </c>
      <c r="BI122" s="199">
        <f t="shared" ref="BI122:BI159" si="8">IF(N122="nulová",J122,0)</f>
        <v>0</v>
      </c>
      <c r="BJ122" s="18" t="s">
        <v>87</v>
      </c>
      <c r="BK122" s="199">
        <f t="shared" ref="BK122:BK159" si="9">ROUND(I122*H122,2)</f>
        <v>0</v>
      </c>
      <c r="BL122" s="18" t="s">
        <v>131</v>
      </c>
      <c r="BM122" s="198" t="s">
        <v>2942</v>
      </c>
    </row>
    <row r="123" spans="1:65" s="2" customFormat="1" ht="16.5" customHeight="1">
      <c r="A123" s="35"/>
      <c r="B123" s="36"/>
      <c r="C123" s="254" t="s">
        <v>89</v>
      </c>
      <c r="D123" s="254" t="s">
        <v>730</v>
      </c>
      <c r="E123" s="255" t="s">
        <v>2943</v>
      </c>
      <c r="F123" s="256" t="s">
        <v>2944</v>
      </c>
      <c r="G123" s="257" t="s">
        <v>339</v>
      </c>
      <c r="H123" s="258">
        <v>130</v>
      </c>
      <c r="I123" s="259"/>
      <c r="J123" s="260">
        <f t="shared" si="0"/>
        <v>0</v>
      </c>
      <c r="K123" s="256" t="s">
        <v>1</v>
      </c>
      <c r="L123" s="261"/>
      <c r="M123" s="262" t="s">
        <v>1</v>
      </c>
      <c r="N123" s="263" t="s">
        <v>44</v>
      </c>
      <c r="O123" s="72"/>
      <c r="P123" s="196">
        <f t="shared" si="1"/>
        <v>0</v>
      </c>
      <c r="Q123" s="196">
        <v>0</v>
      </c>
      <c r="R123" s="196">
        <f t="shared" si="2"/>
        <v>0</v>
      </c>
      <c r="S123" s="196">
        <v>0</v>
      </c>
      <c r="T123" s="197">
        <f t="shared" si="3"/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8" t="s">
        <v>211</v>
      </c>
      <c r="AT123" s="198" t="s">
        <v>730</v>
      </c>
      <c r="AU123" s="198" t="s">
        <v>89</v>
      </c>
      <c r="AY123" s="18" t="s">
        <v>173</v>
      </c>
      <c r="BE123" s="199">
        <f t="shared" si="4"/>
        <v>0</v>
      </c>
      <c r="BF123" s="199">
        <f t="shared" si="5"/>
        <v>0</v>
      </c>
      <c r="BG123" s="199">
        <f t="shared" si="6"/>
        <v>0</v>
      </c>
      <c r="BH123" s="199">
        <f t="shared" si="7"/>
        <v>0</v>
      </c>
      <c r="BI123" s="199">
        <f t="shared" si="8"/>
        <v>0</v>
      </c>
      <c r="BJ123" s="18" t="s">
        <v>87</v>
      </c>
      <c r="BK123" s="199">
        <f t="shared" si="9"/>
        <v>0</v>
      </c>
      <c r="BL123" s="18" t="s">
        <v>191</v>
      </c>
      <c r="BM123" s="198" t="s">
        <v>2945</v>
      </c>
    </row>
    <row r="124" spans="1:65" s="2" customFormat="1" ht="16.5" customHeight="1">
      <c r="A124" s="35"/>
      <c r="B124" s="36"/>
      <c r="C124" s="254" t="s">
        <v>185</v>
      </c>
      <c r="D124" s="254" t="s">
        <v>730</v>
      </c>
      <c r="E124" s="255" t="s">
        <v>2946</v>
      </c>
      <c r="F124" s="256" t="s">
        <v>2947</v>
      </c>
      <c r="G124" s="257" t="s">
        <v>339</v>
      </c>
      <c r="H124" s="258">
        <v>50</v>
      </c>
      <c r="I124" s="259"/>
      <c r="J124" s="260">
        <f t="shared" si="0"/>
        <v>0</v>
      </c>
      <c r="K124" s="256" t="s">
        <v>1</v>
      </c>
      <c r="L124" s="261"/>
      <c r="M124" s="262" t="s">
        <v>1</v>
      </c>
      <c r="N124" s="263" t="s">
        <v>44</v>
      </c>
      <c r="O124" s="72"/>
      <c r="P124" s="196">
        <f t="shared" si="1"/>
        <v>0</v>
      </c>
      <c r="Q124" s="196">
        <v>0</v>
      </c>
      <c r="R124" s="196">
        <f t="shared" si="2"/>
        <v>0</v>
      </c>
      <c r="S124" s="196">
        <v>0</v>
      </c>
      <c r="T124" s="197">
        <f t="shared" si="3"/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8" t="s">
        <v>211</v>
      </c>
      <c r="AT124" s="198" t="s">
        <v>730</v>
      </c>
      <c r="AU124" s="198" t="s">
        <v>89</v>
      </c>
      <c r="AY124" s="18" t="s">
        <v>173</v>
      </c>
      <c r="BE124" s="199">
        <f t="shared" si="4"/>
        <v>0</v>
      </c>
      <c r="BF124" s="199">
        <f t="shared" si="5"/>
        <v>0</v>
      </c>
      <c r="BG124" s="199">
        <f t="shared" si="6"/>
        <v>0</v>
      </c>
      <c r="BH124" s="199">
        <f t="shared" si="7"/>
        <v>0</v>
      </c>
      <c r="BI124" s="199">
        <f t="shared" si="8"/>
        <v>0</v>
      </c>
      <c r="BJ124" s="18" t="s">
        <v>87</v>
      </c>
      <c r="BK124" s="199">
        <f t="shared" si="9"/>
        <v>0</v>
      </c>
      <c r="BL124" s="18" t="s">
        <v>191</v>
      </c>
      <c r="BM124" s="198" t="s">
        <v>2948</v>
      </c>
    </row>
    <row r="125" spans="1:65" s="2" customFormat="1" ht="16.5" customHeight="1">
      <c r="A125" s="35"/>
      <c r="B125" s="36"/>
      <c r="C125" s="254" t="s">
        <v>191</v>
      </c>
      <c r="D125" s="254" t="s">
        <v>730</v>
      </c>
      <c r="E125" s="255" t="s">
        <v>2949</v>
      </c>
      <c r="F125" s="256" t="s">
        <v>2950</v>
      </c>
      <c r="G125" s="257" t="s">
        <v>339</v>
      </c>
      <c r="H125" s="258">
        <v>330</v>
      </c>
      <c r="I125" s="259"/>
      <c r="J125" s="260">
        <f t="shared" si="0"/>
        <v>0</v>
      </c>
      <c r="K125" s="256" t="s">
        <v>1</v>
      </c>
      <c r="L125" s="261"/>
      <c r="M125" s="262" t="s">
        <v>1</v>
      </c>
      <c r="N125" s="263" t="s">
        <v>44</v>
      </c>
      <c r="O125" s="72"/>
      <c r="P125" s="196">
        <f t="shared" si="1"/>
        <v>0</v>
      </c>
      <c r="Q125" s="196">
        <v>0</v>
      </c>
      <c r="R125" s="196">
        <f t="shared" si="2"/>
        <v>0</v>
      </c>
      <c r="S125" s="196">
        <v>0</v>
      </c>
      <c r="T125" s="197">
        <f t="shared" si="3"/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8" t="s">
        <v>211</v>
      </c>
      <c r="AT125" s="198" t="s">
        <v>730</v>
      </c>
      <c r="AU125" s="198" t="s">
        <v>89</v>
      </c>
      <c r="AY125" s="18" t="s">
        <v>173</v>
      </c>
      <c r="BE125" s="199">
        <f t="shared" si="4"/>
        <v>0</v>
      </c>
      <c r="BF125" s="199">
        <f t="shared" si="5"/>
        <v>0</v>
      </c>
      <c r="BG125" s="199">
        <f t="shared" si="6"/>
        <v>0</v>
      </c>
      <c r="BH125" s="199">
        <f t="shared" si="7"/>
        <v>0</v>
      </c>
      <c r="BI125" s="199">
        <f t="shared" si="8"/>
        <v>0</v>
      </c>
      <c r="BJ125" s="18" t="s">
        <v>87</v>
      </c>
      <c r="BK125" s="199">
        <f t="shared" si="9"/>
        <v>0</v>
      </c>
      <c r="BL125" s="18" t="s">
        <v>191</v>
      </c>
      <c r="BM125" s="198" t="s">
        <v>2951</v>
      </c>
    </row>
    <row r="126" spans="1:65" s="2" customFormat="1" ht="16.5" customHeight="1">
      <c r="A126" s="35"/>
      <c r="B126" s="36"/>
      <c r="C126" s="254" t="s">
        <v>172</v>
      </c>
      <c r="D126" s="254" t="s">
        <v>730</v>
      </c>
      <c r="E126" s="255" t="s">
        <v>2952</v>
      </c>
      <c r="F126" s="256" t="s">
        <v>2953</v>
      </c>
      <c r="G126" s="257" t="s">
        <v>330</v>
      </c>
      <c r="H126" s="258">
        <v>2</v>
      </c>
      <c r="I126" s="259"/>
      <c r="J126" s="260">
        <f t="shared" si="0"/>
        <v>0</v>
      </c>
      <c r="K126" s="256" t="s">
        <v>1</v>
      </c>
      <c r="L126" s="261"/>
      <c r="M126" s="262" t="s">
        <v>1</v>
      </c>
      <c r="N126" s="263" t="s">
        <v>44</v>
      </c>
      <c r="O126" s="72"/>
      <c r="P126" s="196">
        <f t="shared" si="1"/>
        <v>0</v>
      </c>
      <c r="Q126" s="196">
        <v>0</v>
      </c>
      <c r="R126" s="196">
        <f t="shared" si="2"/>
        <v>0</v>
      </c>
      <c r="S126" s="196">
        <v>0</v>
      </c>
      <c r="T126" s="197">
        <f t="shared" si="3"/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8" t="s">
        <v>211</v>
      </c>
      <c r="AT126" s="198" t="s">
        <v>730</v>
      </c>
      <c r="AU126" s="198" t="s">
        <v>89</v>
      </c>
      <c r="AY126" s="18" t="s">
        <v>173</v>
      </c>
      <c r="BE126" s="199">
        <f t="shared" si="4"/>
        <v>0</v>
      </c>
      <c r="BF126" s="199">
        <f t="shared" si="5"/>
        <v>0</v>
      </c>
      <c r="BG126" s="199">
        <f t="shared" si="6"/>
        <v>0</v>
      </c>
      <c r="BH126" s="199">
        <f t="shared" si="7"/>
        <v>0</v>
      </c>
      <c r="BI126" s="199">
        <f t="shared" si="8"/>
        <v>0</v>
      </c>
      <c r="BJ126" s="18" t="s">
        <v>87</v>
      </c>
      <c r="BK126" s="199">
        <f t="shared" si="9"/>
        <v>0</v>
      </c>
      <c r="BL126" s="18" t="s">
        <v>191</v>
      </c>
      <c r="BM126" s="198" t="s">
        <v>2954</v>
      </c>
    </row>
    <row r="127" spans="1:65" s="2" customFormat="1" ht="16.5" customHeight="1">
      <c r="A127" s="35"/>
      <c r="B127" s="36"/>
      <c r="C127" s="254" t="s">
        <v>201</v>
      </c>
      <c r="D127" s="254" t="s">
        <v>730</v>
      </c>
      <c r="E127" s="255" t="s">
        <v>2955</v>
      </c>
      <c r="F127" s="256" t="s">
        <v>2956</v>
      </c>
      <c r="G127" s="257" t="s">
        <v>330</v>
      </c>
      <c r="H127" s="258">
        <v>75</v>
      </c>
      <c r="I127" s="259"/>
      <c r="J127" s="260">
        <f t="shared" si="0"/>
        <v>0</v>
      </c>
      <c r="K127" s="256" t="s">
        <v>1</v>
      </c>
      <c r="L127" s="261"/>
      <c r="M127" s="262" t="s">
        <v>1</v>
      </c>
      <c r="N127" s="263" t="s">
        <v>44</v>
      </c>
      <c r="O127" s="72"/>
      <c r="P127" s="196">
        <f t="shared" si="1"/>
        <v>0</v>
      </c>
      <c r="Q127" s="196">
        <v>0</v>
      </c>
      <c r="R127" s="196">
        <f t="shared" si="2"/>
        <v>0</v>
      </c>
      <c r="S127" s="196">
        <v>0</v>
      </c>
      <c r="T127" s="197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8" t="s">
        <v>211</v>
      </c>
      <c r="AT127" s="198" t="s">
        <v>730</v>
      </c>
      <c r="AU127" s="198" t="s">
        <v>89</v>
      </c>
      <c r="AY127" s="18" t="s">
        <v>173</v>
      </c>
      <c r="BE127" s="199">
        <f t="shared" si="4"/>
        <v>0</v>
      </c>
      <c r="BF127" s="199">
        <f t="shared" si="5"/>
        <v>0</v>
      </c>
      <c r="BG127" s="199">
        <f t="shared" si="6"/>
        <v>0</v>
      </c>
      <c r="BH127" s="199">
        <f t="shared" si="7"/>
        <v>0</v>
      </c>
      <c r="BI127" s="199">
        <f t="shared" si="8"/>
        <v>0</v>
      </c>
      <c r="BJ127" s="18" t="s">
        <v>87</v>
      </c>
      <c r="BK127" s="199">
        <f t="shared" si="9"/>
        <v>0</v>
      </c>
      <c r="BL127" s="18" t="s">
        <v>191</v>
      </c>
      <c r="BM127" s="198" t="s">
        <v>2957</v>
      </c>
    </row>
    <row r="128" spans="1:65" s="2" customFormat="1" ht="16.5" customHeight="1">
      <c r="A128" s="35"/>
      <c r="B128" s="36"/>
      <c r="C128" s="254" t="s">
        <v>205</v>
      </c>
      <c r="D128" s="254" t="s">
        <v>730</v>
      </c>
      <c r="E128" s="255" t="s">
        <v>2958</v>
      </c>
      <c r="F128" s="256" t="s">
        <v>2959</v>
      </c>
      <c r="G128" s="257" t="s">
        <v>330</v>
      </c>
      <c r="H128" s="258">
        <v>125</v>
      </c>
      <c r="I128" s="259"/>
      <c r="J128" s="260">
        <f t="shared" si="0"/>
        <v>0</v>
      </c>
      <c r="K128" s="256" t="s">
        <v>1</v>
      </c>
      <c r="L128" s="261"/>
      <c r="M128" s="262" t="s">
        <v>1</v>
      </c>
      <c r="N128" s="263" t="s">
        <v>44</v>
      </c>
      <c r="O128" s="72"/>
      <c r="P128" s="196">
        <f t="shared" si="1"/>
        <v>0</v>
      </c>
      <c r="Q128" s="196">
        <v>0</v>
      </c>
      <c r="R128" s="196">
        <f t="shared" si="2"/>
        <v>0</v>
      </c>
      <c r="S128" s="196">
        <v>0</v>
      </c>
      <c r="T128" s="19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211</v>
      </c>
      <c r="AT128" s="198" t="s">
        <v>730</v>
      </c>
      <c r="AU128" s="198" t="s">
        <v>89</v>
      </c>
      <c r="AY128" s="18" t="s">
        <v>173</v>
      </c>
      <c r="BE128" s="199">
        <f t="shared" si="4"/>
        <v>0</v>
      </c>
      <c r="BF128" s="199">
        <f t="shared" si="5"/>
        <v>0</v>
      </c>
      <c r="BG128" s="199">
        <f t="shared" si="6"/>
        <v>0</v>
      </c>
      <c r="BH128" s="199">
        <f t="shared" si="7"/>
        <v>0</v>
      </c>
      <c r="BI128" s="199">
        <f t="shared" si="8"/>
        <v>0</v>
      </c>
      <c r="BJ128" s="18" t="s">
        <v>87</v>
      </c>
      <c r="BK128" s="199">
        <f t="shared" si="9"/>
        <v>0</v>
      </c>
      <c r="BL128" s="18" t="s">
        <v>191</v>
      </c>
      <c r="BM128" s="198" t="s">
        <v>2960</v>
      </c>
    </row>
    <row r="129" spans="1:65" s="2" customFormat="1" ht="16.5" customHeight="1">
      <c r="A129" s="35"/>
      <c r="B129" s="36"/>
      <c r="C129" s="254" t="s">
        <v>211</v>
      </c>
      <c r="D129" s="254" t="s">
        <v>730</v>
      </c>
      <c r="E129" s="255" t="s">
        <v>2961</v>
      </c>
      <c r="F129" s="256" t="s">
        <v>2962</v>
      </c>
      <c r="G129" s="257" t="s">
        <v>330</v>
      </c>
      <c r="H129" s="258">
        <v>95</v>
      </c>
      <c r="I129" s="259"/>
      <c r="J129" s="260">
        <f t="shared" si="0"/>
        <v>0</v>
      </c>
      <c r="K129" s="256" t="s">
        <v>1</v>
      </c>
      <c r="L129" s="261"/>
      <c r="M129" s="262" t="s">
        <v>1</v>
      </c>
      <c r="N129" s="263" t="s">
        <v>44</v>
      </c>
      <c r="O129" s="72"/>
      <c r="P129" s="196">
        <f t="shared" si="1"/>
        <v>0</v>
      </c>
      <c r="Q129" s="196">
        <v>0</v>
      </c>
      <c r="R129" s="196">
        <f t="shared" si="2"/>
        <v>0</v>
      </c>
      <c r="S129" s="196">
        <v>0</v>
      </c>
      <c r="T129" s="19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211</v>
      </c>
      <c r="AT129" s="198" t="s">
        <v>730</v>
      </c>
      <c r="AU129" s="198" t="s">
        <v>89</v>
      </c>
      <c r="AY129" s="18" t="s">
        <v>173</v>
      </c>
      <c r="BE129" s="199">
        <f t="shared" si="4"/>
        <v>0</v>
      </c>
      <c r="BF129" s="199">
        <f t="shared" si="5"/>
        <v>0</v>
      </c>
      <c r="BG129" s="199">
        <f t="shared" si="6"/>
        <v>0</v>
      </c>
      <c r="BH129" s="199">
        <f t="shared" si="7"/>
        <v>0</v>
      </c>
      <c r="BI129" s="199">
        <f t="shared" si="8"/>
        <v>0</v>
      </c>
      <c r="BJ129" s="18" t="s">
        <v>87</v>
      </c>
      <c r="BK129" s="199">
        <f t="shared" si="9"/>
        <v>0</v>
      </c>
      <c r="BL129" s="18" t="s">
        <v>191</v>
      </c>
      <c r="BM129" s="198" t="s">
        <v>2963</v>
      </c>
    </row>
    <row r="130" spans="1:65" s="2" customFormat="1" ht="16.5" customHeight="1">
      <c r="A130" s="35"/>
      <c r="B130" s="36"/>
      <c r="C130" s="254" t="s">
        <v>217</v>
      </c>
      <c r="D130" s="254" t="s">
        <v>730</v>
      </c>
      <c r="E130" s="255" t="s">
        <v>2964</v>
      </c>
      <c r="F130" s="256" t="s">
        <v>2965</v>
      </c>
      <c r="G130" s="257" t="s">
        <v>330</v>
      </c>
      <c r="H130" s="258">
        <v>22</v>
      </c>
      <c r="I130" s="259"/>
      <c r="J130" s="260">
        <f t="shared" si="0"/>
        <v>0</v>
      </c>
      <c r="K130" s="256" t="s">
        <v>1</v>
      </c>
      <c r="L130" s="261"/>
      <c r="M130" s="262" t="s">
        <v>1</v>
      </c>
      <c r="N130" s="263" t="s">
        <v>44</v>
      </c>
      <c r="O130" s="72"/>
      <c r="P130" s="196">
        <f t="shared" si="1"/>
        <v>0</v>
      </c>
      <c r="Q130" s="196">
        <v>0</v>
      </c>
      <c r="R130" s="196">
        <f t="shared" si="2"/>
        <v>0</v>
      </c>
      <c r="S130" s="196">
        <v>0</v>
      </c>
      <c r="T130" s="19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8" t="s">
        <v>211</v>
      </c>
      <c r="AT130" s="198" t="s">
        <v>730</v>
      </c>
      <c r="AU130" s="198" t="s">
        <v>89</v>
      </c>
      <c r="AY130" s="18" t="s">
        <v>173</v>
      </c>
      <c r="BE130" s="199">
        <f t="shared" si="4"/>
        <v>0</v>
      </c>
      <c r="BF130" s="199">
        <f t="shared" si="5"/>
        <v>0</v>
      </c>
      <c r="BG130" s="199">
        <f t="shared" si="6"/>
        <v>0</v>
      </c>
      <c r="BH130" s="199">
        <f t="shared" si="7"/>
        <v>0</v>
      </c>
      <c r="BI130" s="199">
        <f t="shared" si="8"/>
        <v>0</v>
      </c>
      <c r="BJ130" s="18" t="s">
        <v>87</v>
      </c>
      <c r="BK130" s="199">
        <f t="shared" si="9"/>
        <v>0</v>
      </c>
      <c r="BL130" s="18" t="s">
        <v>191</v>
      </c>
      <c r="BM130" s="198" t="s">
        <v>2966</v>
      </c>
    </row>
    <row r="131" spans="1:65" s="2" customFormat="1" ht="16.5" customHeight="1">
      <c r="A131" s="35"/>
      <c r="B131" s="36"/>
      <c r="C131" s="254" t="s">
        <v>114</v>
      </c>
      <c r="D131" s="254" t="s">
        <v>730</v>
      </c>
      <c r="E131" s="255" t="s">
        <v>2967</v>
      </c>
      <c r="F131" s="256" t="s">
        <v>2968</v>
      </c>
      <c r="G131" s="257" t="s">
        <v>330</v>
      </c>
      <c r="H131" s="258">
        <v>9</v>
      </c>
      <c r="I131" s="259"/>
      <c r="J131" s="260">
        <f t="shared" si="0"/>
        <v>0</v>
      </c>
      <c r="K131" s="256" t="s">
        <v>1</v>
      </c>
      <c r="L131" s="261"/>
      <c r="M131" s="262" t="s">
        <v>1</v>
      </c>
      <c r="N131" s="263" t="s">
        <v>44</v>
      </c>
      <c r="O131" s="72"/>
      <c r="P131" s="196">
        <f t="shared" si="1"/>
        <v>0</v>
      </c>
      <c r="Q131" s="196">
        <v>0</v>
      </c>
      <c r="R131" s="196">
        <f t="shared" si="2"/>
        <v>0</v>
      </c>
      <c r="S131" s="196">
        <v>0</v>
      </c>
      <c r="T131" s="19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8" t="s">
        <v>211</v>
      </c>
      <c r="AT131" s="198" t="s">
        <v>730</v>
      </c>
      <c r="AU131" s="198" t="s">
        <v>89</v>
      </c>
      <c r="AY131" s="18" t="s">
        <v>173</v>
      </c>
      <c r="BE131" s="199">
        <f t="shared" si="4"/>
        <v>0</v>
      </c>
      <c r="BF131" s="199">
        <f t="shared" si="5"/>
        <v>0</v>
      </c>
      <c r="BG131" s="199">
        <f t="shared" si="6"/>
        <v>0</v>
      </c>
      <c r="BH131" s="199">
        <f t="shared" si="7"/>
        <v>0</v>
      </c>
      <c r="BI131" s="199">
        <f t="shared" si="8"/>
        <v>0</v>
      </c>
      <c r="BJ131" s="18" t="s">
        <v>87</v>
      </c>
      <c r="BK131" s="199">
        <f t="shared" si="9"/>
        <v>0</v>
      </c>
      <c r="BL131" s="18" t="s">
        <v>191</v>
      </c>
      <c r="BM131" s="198" t="s">
        <v>2969</v>
      </c>
    </row>
    <row r="132" spans="1:65" s="2" customFormat="1" ht="16.5" customHeight="1">
      <c r="A132" s="35"/>
      <c r="B132" s="36"/>
      <c r="C132" s="254" t="s">
        <v>117</v>
      </c>
      <c r="D132" s="254" t="s">
        <v>730</v>
      </c>
      <c r="E132" s="255" t="s">
        <v>2970</v>
      </c>
      <c r="F132" s="256" t="s">
        <v>2971</v>
      </c>
      <c r="G132" s="257" t="s">
        <v>330</v>
      </c>
      <c r="H132" s="258">
        <v>9</v>
      </c>
      <c r="I132" s="259"/>
      <c r="J132" s="260">
        <f t="shared" si="0"/>
        <v>0</v>
      </c>
      <c r="K132" s="256" t="s">
        <v>1</v>
      </c>
      <c r="L132" s="261"/>
      <c r="M132" s="262" t="s">
        <v>1</v>
      </c>
      <c r="N132" s="263" t="s">
        <v>44</v>
      </c>
      <c r="O132" s="72"/>
      <c r="P132" s="196">
        <f t="shared" si="1"/>
        <v>0</v>
      </c>
      <c r="Q132" s="196">
        <v>0</v>
      </c>
      <c r="R132" s="196">
        <f t="shared" si="2"/>
        <v>0</v>
      </c>
      <c r="S132" s="196">
        <v>0</v>
      </c>
      <c r="T132" s="19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211</v>
      </c>
      <c r="AT132" s="198" t="s">
        <v>730</v>
      </c>
      <c r="AU132" s="198" t="s">
        <v>89</v>
      </c>
      <c r="AY132" s="18" t="s">
        <v>173</v>
      </c>
      <c r="BE132" s="199">
        <f t="shared" si="4"/>
        <v>0</v>
      </c>
      <c r="BF132" s="199">
        <f t="shared" si="5"/>
        <v>0</v>
      </c>
      <c r="BG132" s="199">
        <f t="shared" si="6"/>
        <v>0</v>
      </c>
      <c r="BH132" s="199">
        <f t="shared" si="7"/>
        <v>0</v>
      </c>
      <c r="BI132" s="199">
        <f t="shared" si="8"/>
        <v>0</v>
      </c>
      <c r="BJ132" s="18" t="s">
        <v>87</v>
      </c>
      <c r="BK132" s="199">
        <f t="shared" si="9"/>
        <v>0</v>
      </c>
      <c r="BL132" s="18" t="s">
        <v>191</v>
      </c>
      <c r="BM132" s="198" t="s">
        <v>2972</v>
      </c>
    </row>
    <row r="133" spans="1:65" s="2" customFormat="1" ht="16.5" customHeight="1">
      <c r="A133" s="35"/>
      <c r="B133" s="36"/>
      <c r="C133" s="254" t="s">
        <v>120</v>
      </c>
      <c r="D133" s="254" t="s">
        <v>730</v>
      </c>
      <c r="E133" s="255" t="s">
        <v>2973</v>
      </c>
      <c r="F133" s="256" t="s">
        <v>2974</v>
      </c>
      <c r="G133" s="257" t="s">
        <v>330</v>
      </c>
      <c r="H133" s="258">
        <v>9</v>
      </c>
      <c r="I133" s="259"/>
      <c r="J133" s="260">
        <f t="shared" si="0"/>
        <v>0</v>
      </c>
      <c r="K133" s="256" t="s">
        <v>1</v>
      </c>
      <c r="L133" s="261"/>
      <c r="M133" s="262" t="s">
        <v>1</v>
      </c>
      <c r="N133" s="263" t="s">
        <v>44</v>
      </c>
      <c r="O133" s="72"/>
      <c r="P133" s="196">
        <f t="shared" si="1"/>
        <v>0</v>
      </c>
      <c r="Q133" s="196">
        <v>0</v>
      </c>
      <c r="R133" s="196">
        <f t="shared" si="2"/>
        <v>0</v>
      </c>
      <c r="S133" s="196">
        <v>0</v>
      </c>
      <c r="T133" s="19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211</v>
      </c>
      <c r="AT133" s="198" t="s">
        <v>730</v>
      </c>
      <c r="AU133" s="198" t="s">
        <v>89</v>
      </c>
      <c r="AY133" s="18" t="s">
        <v>173</v>
      </c>
      <c r="BE133" s="199">
        <f t="shared" si="4"/>
        <v>0</v>
      </c>
      <c r="BF133" s="199">
        <f t="shared" si="5"/>
        <v>0</v>
      </c>
      <c r="BG133" s="199">
        <f t="shared" si="6"/>
        <v>0</v>
      </c>
      <c r="BH133" s="199">
        <f t="shared" si="7"/>
        <v>0</v>
      </c>
      <c r="BI133" s="199">
        <f t="shared" si="8"/>
        <v>0</v>
      </c>
      <c r="BJ133" s="18" t="s">
        <v>87</v>
      </c>
      <c r="BK133" s="199">
        <f t="shared" si="9"/>
        <v>0</v>
      </c>
      <c r="BL133" s="18" t="s">
        <v>191</v>
      </c>
      <c r="BM133" s="198" t="s">
        <v>2975</v>
      </c>
    </row>
    <row r="134" spans="1:65" s="2" customFormat="1" ht="16.5" customHeight="1">
      <c r="A134" s="35"/>
      <c r="B134" s="36"/>
      <c r="C134" s="254" t="s">
        <v>123</v>
      </c>
      <c r="D134" s="254" t="s">
        <v>730</v>
      </c>
      <c r="E134" s="255" t="s">
        <v>2976</v>
      </c>
      <c r="F134" s="256" t="s">
        <v>2977</v>
      </c>
      <c r="G134" s="257" t="s">
        <v>330</v>
      </c>
      <c r="H134" s="258">
        <v>42</v>
      </c>
      <c r="I134" s="259"/>
      <c r="J134" s="260">
        <f t="shared" si="0"/>
        <v>0</v>
      </c>
      <c r="K134" s="256" t="s">
        <v>1</v>
      </c>
      <c r="L134" s="261"/>
      <c r="M134" s="262" t="s">
        <v>1</v>
      </c>
      <c r="N134" s="263" t="s">
        <v>44</v>
      </c>
      <c r="O134" s="72"/>
      <c r="P134" s="196">
        <f t="shared" si="1"/>
        <v>0</v>
      </c>
      <c r="Q134" s="196">
        <v>0</v>
      </c>
      <c r="R134" s="196">
        <f t="shared" si="2"/>
        <v>0</v>
      </c>
      <c r="S134" s="196">
        <v>0</v>
      </c>
      <c r="T134" s="19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211</v>
      </c>
      <c r="AT134" s="198" t="s">
        <v>730</v>
      </c>
      <c r="AU134" s="198" t="s">
        <v>89</v>
      </c>
      <c r="AY134" s="18" t="s">
        <v>173</v>
      </c>
      <c r="BE134" s="199">
        <f t="shared" si="4"/>
        <v>0</v>
      </c>
      <c r="BF134" s="199">
        <f t="shared" si="5"/>
        <v>0</v>
      </c>
      <c r="BG134" s="199">
        <f t="shared" si="6"/>
        <v>0</v>
      </c>
      <c r="BH134" s="199">
        <f t="shared" si="7"/>
        <v>0</v>
      </c>
      <c r="BI134" s="199">
        <f t="shared" si="8"/>
        <v>0</v>
      </c>
      <c r="BJ134" s="18" t="s">
        <v>87</v>
      </c>
      <c r="BK134" s="199">
        <f t="shared" si="9"/>
        <v>0</v>
      </c>
      <c r="BL134" s="18" t="s">
        <v>191</v>
      </c>
      <c r="BM134" s="198" t="s">
        <v>2978</v>
      </c>
    </row>
    <row r="135" spans="1:65" s="2" customFormat="1" ht="16.5" customHeight="1">
      <c r="A135" s="35"/>
      <c r="B135" s="36"/>
      <c r="C135" s="254" t="s">
        <v>126</v>
      </c>
      <c r="D135" s="254" t="s">
        <v>730</v>
      </c>
      <c r="E135" s="255" t="s">
        <v>2979</v>
      </c>
      <c r="F135" s="256" t="s">
        <v>2980</v>
      </c>
      <c r="G135" s="257" t="s">
        <v>330</v>
      </c>
      <c r="H135" s="258">
        <v>14</v>
      </c>
      <c r="I135" s="259"/>
      <c r="J135" s="260">
        <f t="shared" si="0"/>
        <v>0</v>
      </c>
      <c r="K135" s="256" t="s">
        <v>1</v>
      </c>
      <c r="L135" s="261"/>
      <c r="M135" s="262" t="s">
        <v>1</v>
      </c>
      <c r="N135" s="263" t="s">
        <v>44</v>
      </c>
      <c r="O135" s="72"/>
      <c r="P135" s="196">
        <f t="shared" si="1"/>
        <v>0</v>
      </c>
      <c r="Q135" s="196">
        <v>0</v>
      </c>
      <c r="R135" s="196">
        <f t="shared" si="2"/>
        <v>0</v>
      </c>
      <c r="S135" s="196">
        <v>0</v>
      </c>
      <c r="T135" s="19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211</v>
      </c>
      <c r="AT135" s="198" t="s">
        <v>730</v>
      </c>
      <c r="AU135" s="198" t="s">
        <v>89</v>
      </c>
      <c r="AY135" s="18" t="s">
        <v>173</v>
      </c>
      <c r="BE135" s="199">
        <f t="shared" si="4"/>
        <v>0</v>
      </c>
      <c r="BF135" s="199">
        <f t="shared" si="5"/>
        <v>0</v>
      </c>
      <c r="BG135" s="199">
        <f t="shared" si="6"/>
        <v>0</v>
      </c>
      <c r="BH135" s="199">
        <f t="shared" si="7"/>
        <v>0</v>
      </c>
      <c r="BI135" s="199">
        <f t="shared" si="8"/>
        <v>0</v>
      </c>
      <c r="BJ135" s="18" t="s">
        <v>87</v>
      </c>
      <c r="BK135" s="199">
        <f t="shared" si="9"/>
        <v>0</v>
      </c>
      <c r="BL135" s="18" t="s">
        <v>191</v>
      </c>
      <c r="BM135" s="198" t="s">
        <v>2981</v>
      </c>
    </row>
    <row r="136" spans="1:65" s="2" customFormat="1" ht="16.5" customHeight="1">
      <c r="A136" s="35"/>
      <c r="B136" s="36"/>
      <c r="C136" s="254" t="s">
        <v>8</v>
      </c>
      <c r="D136" s="254" t="s">
        <v>730</v>
      </c>
      <c r="E136" s="255" t="s">
        <v>2982</v>
      </c>
      <c r="F136" s="256" t="s">
        <v>2983</v>
      </c>
      <c r="G136" s="257" t="s">
        <v>330</v>
      </c>
      <c r="H136" s="258">
        <v>14</v>
      </c>
      <c r="I136" s="259"/>
      <c r="J136" s="260">
        <f t="shared" si="0"/>
        <v>0</v>
      </c>
      <c r="K136" s="256" t="s">
        <v>1</v>
      </c>
      <c r="L136" s="261"/>
      <c r="M136" s="262" t="s">
        <v>1</v>
      </c>
      <c r="N136" s="263" t="s">
        <v>44</v>
      </c>
      <c r="O136" s="72"/>
      <c r="P136" s="196">
        <f t="shared" si="1"/>
        <v>0</v>
      </c>
      <c r="Q136" s="196">
        <v>0</v>
      </c>
      <c r="R136" s="196">
        <f t="shared" si="2"/>
        <v>0</v>
      </c>
      <c r="S136" s="196">
        <v>0</v>
      </c>
      <c r="T136" s="19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211</v>
      </c>
      <c r="AT136" s="198" t="s">
        <v>730</v>
      </c>
      <c r="AU136" s="198" t="s">
        <v>89</v>
      </c>
      <c r="AY136" s="18" t="s">
        <v>173</v>
      </c>
      <c r="BE136" s="199">
        <f t="shared" si="4"/>
        <v>0</v>
      </c>
      <c r="BF136" s="199">
        <f t="shared" si="5"/>
        <v>0</v>
      </c>
      <c r="BG136" s="199">
        <f t="shared" si="6"/>
        <v>0</v>
      </c>
      <c r="BH136" s="199">
        <f t="shared" si="7"/>
        <v>0</v>
      </c>
      <c r="BI136" s="199">
        <f t="shared" si="8"/>
        <v>0</v>
      </c>
      <c r="BJ136" s="18" t="s">
        <v>87</v>
      </c>
      <c r="BK136" s="199">
        <f t="shared" si="9"/>
        <v>0</v>
      </c>
      <c r="BL136" s="18" t="s">
        <v>191</v>
      </c>
      <c r="BM136" s="198" t="s">
        <v>2984</v>
      </c>
    </row>
    <row r="137" spans="1:65" s="2" customFormat="1" ht="16.5" customHeight="1">
      <c r="A137" s="35"/>
      <c r="B137" s="36"/>
      <c r="C137" s="254" t="s">
        <v>131</v>
      </c>
      <c r="D137" s="254" t="s">
        <v>730</v>
      </c>
      <c r="E137" s="255" t="s">
        <v>2985</v>
      </c>
      <c r="F137" s="256" t="s">
        <v>2986</v>
      </c>
      <c r="G137" s="257" t="s">
        <v>330</v>
      </c>
      <c r="H137" s="258">
        <v>14</v>
      </c>
      <c r="I137" s="259"/>
      <c r="J137" s="260">
        <f t="shared" si="0"/>
        <v>0</v>
      </c>
      <c r="K137" s="256" t="s">
        <v>1</v>
      </c>
      <c r="L137" s="261"/>
      <c r="M137" s="262" t="s">
        <v>1</v>
      </c>
      <c r="N137" s="263" t="s">
        <v>44</v>
      </c>
      <c r="O137" s="72"/>
      <c r="P137" s="196">
        <f t="shared" si="1"/>
        <v>0</v>
      </c>
      <c r="Q137" s="196">
        <v>0</v>
      </c>
      <c r="R137" s="196">
        <f t="shared" si="2"/>
        <v>0</v>
      </c>
      <c r="S137" s="196">
        <v>0</v>
      </c>
      <c r="T137" s="19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211</v>
      </c>
      <c r="AT137" s="198" t="s">
        <v>730</v>
      </c>
      <c r="AU137" s="198" t="s">
        <v>89</v>
      </c>
      <c r="AY137" s="18" t="s">
        <v>173</v>
      </c>
      <c r="BE137" s="199">
        <f t="shared" si="4"/>
        <v>0</v>
      </c>
      <c r="BF137" s="199">
        <f t="shared" si="5"/>
        <v>0</v>
      </c>
      <c r="BG137" s="199">
        <f t="shared" si="6"/>
        <v>0</v>
      </c>
      <c r="BH137" s="199">
        <f t="shared" si="7"/>
        <v>0</v>
      </c>
      <c r="BI137" s="199">
        <f t="shared" si="8"/>
        <v>0</v>
      </c>
      <c r="BJ137" s="18" t="s">
        <v>87</v>
      </c>
      <c r="BK137" s="199">
        <f t="shared" si="9"/>
        <v>0</v>
      </c>
      <c r="BL137" s="18" t="s">
        <v>191</v>
      </c>
      <c r="BM137" s="198" t="s">
        <v>2987</v>
      </c>
    </row>
    <row r="138" spans="1:65" s="2" customFormat="1" ht="16.5" customHeight="1">
      <c r="A138" s="35"/>
      <c r="B138" s="36"/>
      <c r="C138" s="254" t="s">
        <v>134</v>
      </c>
      <c r="D138" s="254" t="s">
        <v>730</v>
      </c>
      <c r="E138" s="255" t="s">
        <v>2988</v>
      </c>
      <c r="F138" s="256" t="s">
        <v>2989</v>
      </c>
      <c r="G138" s="257" t="s">
        <v>330</v>
      </c>
      <c r="H138" s="258">
        <v>14</v>
      </c>
      <c r="I138" s="259"/>
      <c r="J138" s="260">
        <f t="shared" si="0"/>
        <v>0</v>
      </c>
      <c r="K138" s="256" t="s">
        <v>1</v>
      </c>
      <c r="L138" s="261"/>
      <c r="M138" s="262" t="s">
        <v>1</v>
      </c>
      <c r="N138" s="263" t="s">
        <v>44</v>
      </c>
      <c r="O138" s="72"/>
      <c r="P138" s="196">
        <f t="shared" si="1"/>
        <v>0</v>
      </c>
      <c r="Q138" s="196">
        <v>0</v>
      </c>
      <c r="R138" s="196">
        <f t="shared" si="2"/>
        <v>0</v>
      </c>
      <c r="S138" s="196">
        <v>0</v>
      </c>
      <c r="T138" s="19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211</v>
      </c>
      <c r="AT138" s="198" t="s">
        <v>730</v>
      </c>
      <c r="AU138" s="198" t="s">
        <v>89</v>
      </c>
      <c r="AY138" s="18" t="s">
        <v>173</v>
      </c>
      <c r="BE138" s="199">
        <f t="shared" si="4"/>
        <v>0</v>
      </c>
      <c r="BF138" s="199">
        <f t="shared" si="5"/>
        <v>0</v>
      </c>
      <c r="BG138" s="199">
        <f t="shared" si="6"/>
        <v>0</v>
      </c>
      <c r="BH138" s="199">
        <f t="shared" si="7"/>
        <v>0</v>
      </c>
      <c r="BI138" s="199">
        <f t="shared" si="8"/>
        <v>0</v>
      </c>
      <c r="BJ138" s="18" t="s">
        <v>87</v>
      </c>
      <c r="BK138" s="199">
        <f t="shared" si="9"/>
        <v>0</v>
      </c>
      <c r="BL138" s="18" t="s">
        <v>191</v>
      </c>
      <c r="BM138" s="198" t="s">
        <v>2990</v>
      </c>
    </row>
    <row r="139" spans="1:65" s="2" customFormat="1" ht="16.5" customHeight="1">
      <c r="A139" s="35"/>
      <c r="B139" s="36"/>
      <c r="C139" s="254" t="s">
        <v>137</v>
      </c>
      <c r="D139" s="254" t="s">
        <v>730</v>
      </c>
      <c r="E139" s="255" t="s">
        <v>2991</v>
      </c>
      <c r="F139" s="256" t="s">
        <v>2992</v>
      </c>
      <c r="G139" s="257" t="s">
        <v>330</v>
      </c>
      <c r="H139" s="258">
        <v>2</v>
      </c>
      <c r="I139" s="259"/>
      <c r="J139" s="260">
        <f t="shared" si="0"/>
        <v>0</v>
      </c>
      <c r="K139" s="256" t="s">
        <v>1</v>
      </c>
      <c r="L139" s="261"/>
      <c r="M139" s="262" t="s">
        <v>1</v>
      </c>
      <c r="N139" s="263" t="s">
        <v>44</v>
      </c>
      <c r="O139" s="72"/>
      <c r="P139" s="196">
        <f t="shared" si="1"/>
        <v>0</v>
      </c>
      <c r="Q139" s="196">
        <v>0</v>
      </c>
      <c r="R139" s="196">
        <f t="shared" si="2"/>
        <v>0</v>
      </c>
      <c r="S139" s="196">
        <v>0</v>
      </c>
      <c r="T139" s="197">
        <f t="shared" si="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211</v>
      </c>
      <c r="AT139" s="198" t="s">
        <v>730</v>
      </c>
      <c r="AU139" s="198" t="s">
        <v>89</v>
      </c>
      <c r="AY139" s="18" t="s">
        <v>173</v>
      </c>
      <c r="BE139" s="199">
        <f t="shared" si="4"/>
        <v>0</v>
      </c>
      <c r="BF139" s="199">
        <f t="shared" si="5"/>
        <v>0</v>
      </c>
      <c r="BG139" s="199">
        <f t="shared" si="6"/>
        <v>0</v>
      </c>
      <c r="BH139" s="199">
        <f t="shared" si="7"/>
        <v>0</v>
      </c>
      <c r="BI139" s="199">
        <f t="shared" si="8"/>
        <v>0</v>
      </c>
      <c r="BJ139" s="18" t="s">
        <v>87</v>
      </c>
      <c r="BK139" s="199">
        <f t="shared" si="9"/>
        <v>0</v>
      </c>
      <c r="BL139" s="18" t="s">
        <v>191</v>
      </c>
      <c r="BM139" s="198" t="s">
        <v>2993</v>
      </c>
    </row>
    <row r="140" spans="1:65" s="2" customFormat="1" ht="16.5" customHeight="1">
      <c r="A140" s="35"/>
      <c r="B140" s="36"/>
      <c r="C140" s="254" t="s">
        <v>140</v>
      </c>
      <c r="D140" s="254" t="s">
        <v>730</v>
      </c>
      <c r="E140" s="255" t="s">
        <v>2994</v>
      </c>
      <c r="F140" s="256" t="s">
        <v>2983</v>
      </c>
      <c r="G140" s="257" t="s">
        <v>330</v>
      </c>
      <c r="H140" s="258">
        <v>2</v>
      </c>
      <c r="I140" s="259"/>
      <c r="J140" s="260">
        <f t="shared" si="0"/>
        <v>0</v>
      </c>
      <c r="K140" s="256" t="s">
        <v>1</v>
      </c>
      <c r="L140" s="261"/>
      <c r="M140" s="262" t="s">
        <v>1</v>
      </c>
      <c r="N140" s="263" t="s">
        <v>44</v>
      </c>
      <c r="O140" s="72"/>
      <c r="P140" s="196">
        <f t="shared" si="1"/>
        <v>0</v>
      </c>
      <c r="Q140" s="196">
        <v>0</v>
      </c>
      <c r="R140" s="196">
        <f t="shared" si="2"/>
        <v>0</v>
      </c>
      <c r="S140" s="196">
        <v>0</v>
      </c>
      <c r="T140" s="197">
        <f t="shared" si="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211</v>
      </c>
      <c r="AT140" s="198" t="s">
        <v>730</v>
      </c>
      <c r="AU140" s="198" t="s">
        <v>89</v>
      </c>
      <c r="AY140" s="18" t="s">
        <v>173</v>
      </c>
      <c r="BE140" s="199">
        <f t="shared" si="4"/>
        <v>0</v>
      </c>
      <c r="BF140" s="199">
        <f t="shared" si="5"/>
        <v>0</v>
      </c>
      <c r="BG140" s="199">
        <f t="shared" si="6"/>
        <v>0</v>
      </c>
      <c r="BH140" s="199">
        <f t="shared" si="7"/>
        <v>0</v>
      </c>
      <c r="BI140" s="199">
        <f t="shared" si="8"/>
        <v>0</v>
      </c>
      <c r="BJ140" s="18" t="s">
        <v>87</v>
      </c>
      <c r="BK140" s="199">
        <f t="shared" si="9"/>
        <v>0</v>
      </c>
      <c r="BL140" s="18" t="s">
        <v>191</v>
      </c>
      <c r="BM140" s="198" t="s">
        <v>2995</v>
      </c>
    </row>
    <row r="141" spans="1:65" s="2" customFormat="1" ht="16.5" customHeight="1">
      <c r="A141" s="35"/>
      <c r="B141" s="36"/>
      <c r="C141" s="254" t="s">
        <v>336</v>
      </c>
      <c r="D141" s="254" t="s">
        <v>730</v>
      </c>
      <c r="E141" s="255" t="s">
        <v>2996</v>
      </c>
      <c r="F141" s="256" t="s">
        <v>2986</v>
      </c>
      <c r="G141" s="257" t="s">
        <v>330</v>
      </c>
      <c r="H141" s="258">
        <v>2</v>
      </c>
      <c r="I141" s="259"/>
      <c r="J141" s="260">
        <f t="shared" si="0"/>
        <v>0</v>
      </c>
      <c r="K141" s="256" t="s">
        <v>1</v>
      </c>
      <c r="L141" s="261"/>
      <c r="M141" s="262" t="s">
        <v>1</v>
      </c>
      <c r="N141" s="263" t="s">
        <v>44</v>
      </c>
      <c r="O141" s="72"/>
      <c r="P141" s="196">
        <f t="shared" si="1"/>
        <v>0</v>
      </c>
      <c r="Q141" s="196">
        <v>0</v>
      </c>
      <c r="R141" s="196">
        <f t="shared" si="2"/>
        <v>0</v>
      </c>
      <c r="S141" s="196">
        <v>0</v>
      </c>
      <c r="T141" s="197">
        <f t="shared" si="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211</v>
      </c>
      <c r="AT141" s="198" t="s">
        <v>730</v>
      </c>
      <c r="AU141" s="198" t="s">
        <v>89</v>
      </c>
      <c r="AY141" s="18" t="s">
        <v>173</v>
      </c>
      <c r="BE141" s="199">
        <f t="shared" si="4"/>
        <v>0</v>
      </c>
      <c r="BF141" s="199">
        <f t="shared" si="5"/>
        <v>0</v>
      </c>
      <c r="BG141" s="199">
        <f t="shared" si="6"/>
        <v>0</v>
      </c>
      <c r="BH141" s="199">
        <f t="shared" si="7"/>
        <v>0</v>
      </c>
      <c r="BI141" s="199">
        <f t="shared" si="8"/>
        <v>0</v>
      </c>
      <c r="BJ141" s="18" t="s">
        <v>87</v>
      </c>
      <c r="BK141" s="199">
        <f t="shared" si="9"/>
        <v>0</v>
      </c>
      <c r="BL141" s="18" t="s">
        <v>191</v>
      </c>
      <c r="BM141" s="198" t="s">
        <v>2997</v>
      </c>
    </row>
    <row r="142" spans="1:65" s="2" customFormat="1" ht="16.5" customHeight="1">
      <c r="A142" s="35"/>
      <c r="B142" s="36"/>
      <c r="C142" s="254" t="s">
        <v>7</v>
      </c>
      <c r="D142" s="254" t="s">
        <v>730</v>
      </c>
      <c r="E142" s="255" t="s">
        <v>2998</v>
      </c>
      <c r="F142" s="256" t="s">
        <v>2989</v>
      </c>
      <c r="G142" s="257" t="s">
        <v>330</v>
      </c>
      <c r="H142" s="258">
        <v>2</v>
      </c>
      <c r="I142" s="259"/>
      <c r="J142" s="260">
        <f t="shared" si="0"/>
        <v>0</v>
      </c>
      <c r="K142" s="256" t="s">
        <v>1</v>
      </c>
      <c r="L142" s="261"/>
      <c r="M142" s="262" t="s">
        <v>1</v>
      </c>
      <c r="N142" s="263" t="s">
        <v>44</v>
      </c>
      <c r="O142" s="72"/>
      <c r="P142" s="196">
        <f t="shared" si="1"/>
        <v>0</v>
      </c>
      <c r="Q142" s="196">
        <v>0</v>
      </c>
      <c r="R142" s="196">
        <f t="shared" si="2"/>
        <v>0</v>
      </c>
      <c r="S142" s="196">
        <v>0</v>
      </c>
      <c r="T142" s="197">
        <f t="shared" si="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211</v>
      </c>
      <c r="AT142" s="198" t="s">
        <v>730</v>
      </c>
      <c r="AU142" s="198" t="s">
        <v>89</v>
      </c>
      <c r="AY142" s="18" t="s">
        <v>173</v>
      </c>
      <c r="BE142" s="199">
        <f t="shared" si="4"/>
        <v>0</v>
      </c>
      <c r="BF142" s="199">
        <f t="shared" si="5"/>
        <v>0</v>
      </c>
      <c r="BG142" s="199">
        <f t="shared" si="6"/>
        <v>0</v>
      </c>
      <c r="BH142" s="199">
        <f t="shared" si="7"/>
        <v>0</v>
      </c>
      <c r="BI142" s="199">
        <f t="shared" si="8"/>
        <v>0</v>
      </c>
      <c r="BJ142" s="18" t="s">
        <v>87</v>
      </c>
      <c r="BK142" s="199">
        <f t="shared" si="9"/>
        <v>0</v>
      </c>
      <c r="BL142" s="18" t="s">
        <v>191</v>
      </c>
      <c r="BM142" s="198" t="s">
        <v>2999</v>
      </c>
    </row>
    <row r="143" spans="1:65" s="2" customFormat="1" ht="16.5" customHeight="1">
      <c r="A143" s="35"/>
      <c r="B143" s="36"/>
      <c r="C143" s="254" t="s">
        <v>347</v>
      </c>
      <c r="D143" s="254" t="s">
        <v>730</v>
      </c>
      <c r="E143" s="255" t="s">
        <v>3000</v>
      </c>
      <c r="F143" s="256" t="s">
        <v>3001</v>
      </c>
      <c r="G143" s="257" t="s">
        <v>330</v>
      </c>
      <c r="H143" s="258">
        <v>4</v>
      </c>
      <c r="I143" s="259"/>
      <c r="J143" s="260">
        <f t="shared" si="0"/>
        <v>0</v>
      </c>
      <c r="K143" s="256" t="s">
        <v>1</v>
      </c>
      <c r="L143" s="261"/>
      <c r="M143" s="262" t="s">
        <v>1</v>
      </c>
      <c r="N143" s="263" t="s">
        <v>44</v>
      </c>
      <c r="O143" s="72"/>
      <c r="P143" s="196">
        <f t="shared" si="1"/>
        <v>0</v>
      </c>
      <c r="Q143" s="196">
        <v>0</v>
      </c>
      <c r="R143" s="196">
        <f t="shared" si="2"/>
        <v>0</v>
      </c>
      <c r="S143" s="196">
        <v>0</v>
      </c>
      <c r="T143" s="197">
        <f t="shared" si="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211</v>
      </c>
      <c r="AT143" s="198" t="s">
        <v>730</v>
      </c>
      <c r="AU143" s="198" t="s">
        <v>89</v>
      </c>
      <c r="AY143" s="18" t="s">
        <v>173</v>
      </c>
      <c r="BE143" s="199">
        <f t="shared" si="4"/>
        <v>0</v>
      </c>
      <c r="BF143" s="199">
        <f t="shared" si="5"/>
        <v>0</v>
      </c>
      <c r="BG143" s="199">
        <f t="shared" si="6"/>
        <v>0</v>
      </c>
      <c r="BH143" s="199">
        <f t="shared" si="7"/>
        <v>0</v>
      </c>
      <c r="BI143" s="199">
        <f t="shared" si="8"/>
        <v>0</v>
      </c>
      <c r="BJ143" s="18" t="s">
        <v>87</v>
      </c>
      <c r="BK143" s="199">
        <f t="shared" si="9"/>
        <v>0</v>
      </c>
      <c r="BL143" s="18" t="s">
        <v>191</v>
      </c>
      <c r="BM143" s="198" t="s">
        <v>3002</v>
      </c>
    </row>
    <row r="144" spans="1:65" s="2" customFormat="1" ht="16.5" customHeight="1">
      <c r="A144" s="35"/>
      <c r="B144" s="36"/>
      <c r="C144" s="254" t="s">
        <v>354</v>
      </c>
      <c r="D144" s="254" t="s">
        <v>730</v>
      </c>
      <c r="E144" s="255" t="s">
        <v>3003</v>
      </c>
      <c r="F144" s="256" t="s">
        <v>2983</v>
      </c>
      <c r="G144" s="257" t="s">
        <v>330</v>
      </c>
      <c r="H144" s="258">
        <v>4</v>
      </c>
      <c r="I144" s="259"/>
      <c r="J144" s="260">
        <f t="shared" si="0"/>
        <v>0</v>
      </c>
      <c r="K144" s="256" t="s">
        <v>1</v>
      </c>
      <c r="L144" s="261"/>
      <c r="M144" s="262" t="s">
        <v>1</v>
      </c>
      <c r="N144" s="263" t="s">
        <v>44</v>
      </c>
      <c r="O144" s="72"/>
      <c r="P144" s="196">
        <f t="shared" si="1"/>
        <v>0</v>
      </c>
      <c r="Q144" s="196">
        <v>0</v>
      </c>
      <c r="R144" s="196">
        <f t="shared" si="2"/>
        <v>0</v>
      </c>
      <c r="S144" s="196">
        <v>0</v>
      </c>
      <c r="T144" s="197">
        <f t="shared" si="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211</v>
      </c>
      <c r="AT144" s="198" t="s">
        <v>730</v>
      </c>
      <c r="AU144" s="198" t="s">
        <v>89</v>
      </c>
      <c r="AY144" s="18" t="s">
        <v>173</v>
      </c>
      <c r="BE144" s="199">
        <f t="shared" si="4"/>
        <v>0</v>
      </c>
      <c r="BF144" s="199">
        <f t="shared" si="5"/>
        <v>0</v>
      </c>
      <c r="BG144" s="199">
        <f t="shared" si="6"/>
        <v>0</v>
      </c>
      <c r="BH144" s="199">
        <f t="shared" si="7"/>
        <v>0</v>
      </c>
      <c r="BI144" s="199">
        <f t="shared" si="8"/>
        <v>0</v>
      </c>
      <c r="BJ144" s="18" t="s">
        <v>87</v>
      </c>
      <c r="BK144" s="199">
        <f t="shared" si="9"/>
        <v>0</v>
      </c>
      <c r="BL144" s="18" t="s">
        <v>191</v>
      </c>
      <c r="BM144" s="198" t="s">
        <v>3004</v>
      </c>
    </row>
    <row r="145" spans="1:65" s="2" customFormat="1" ht="16.5" customHeight="1">
      <c r="A145" s="35"/>
      <c r="B145" s="36"/>
      <c r="C145" s="254" t="s">
        <v>359</v>
      </c>
      <c r="D145" s="254" t="s">
        <v>730</v>
      </c>
      <c r="E145" s="255" t="s">
        <v>3005</v>
      </c>
      <c r="F145" s="256" t="s">
        <v>2986</v>
      </c>
      <c r="G145" s="257" t="s">
        <v>330</v>
      </c>
      <c r="H145" s="258">
        <v>4</v>
      </c>
      <c r="I145" s="259"/>
      <c r="J145" s="260">
        <f t="shared" si="0"/>
        <v>0</v>
      </c>
      <c r="K145" s="256" t="s">
        <v>1</v>
      </c>
      <c r="L145" s="261"/>
      <c r="M145" s="262" t="s">
        <v>1</v>
      </c>
      <c r="N145" s="263" t="s">
        <v>44</v>
      </c>
      <c r="O145" s="72"/>
      <c r="P145" s="196">
        <f t="shared" si="1"/>
        <v>0</v>
      </c>
      <c r="Q145" s="196">
        <v>0</v>
      </c>
      <c r="R145" s="196">
        <f t="shared" si="2"/>
        <v>0</v>
      </c>
      <c r="S145" s="196">
        <v>0</v>
      </c>
      <c r="T145" s="197">
        <f t="shared" si="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211</v>
      </c>
      <c r="AT145" s="198" t="s">
        <v>730</v>
      </c>
      <c r="AU145" s="198" t="s">
        <v>89</v>
      </c>
      <c r="AY145" s="18" t="s">
        <v>173</v>
      </c>
      <c r="BE145" s="199">
        <f t="shared" si="4"/>
        <v>0</v>
      </c>
      <c r="BF145" s="199">
        <f t="shared" si="5"/>
        <v>0</v>
      </c>
      <c r="BG145" s="199">
        <f t="shared" si="6"/>
        <v>0</v>
      </c>
      <c r="BH145" s="199">
        <f t="shared" si="7"/>
        <v>0</v>
      </c>
      <c r="BI145" s="199">
        <f t="shared" si="8"/>
        <v>0</v>
      </c>
      <c r="BJ145" s="18" t="s">
        <v>87</v>
      </c>
      <c r="BK145" s="199">
        <f t="shared" si="9"/>
        <v>0</v>
      </c>
      <c r="BL145" s="18" t="s">
        <v>191</v>
      </c>
      <c r="BM145" s="198" t="s">
        <v>3006</v>
      </c>
    </row>
    <row r="146" spans="1:65" s="2" customFormat="1" ht="16.5" customHeight="1">
      <c r="A146" s="35"/>
      <c r="B146" s="36"/>
      <c r="C146" s="254" t="s">
        <v>366</v>
      </c>
      <c r="D146" s="254" t="s">
        <v>730</v>
      </c>
      <c r="E146" s="255" t="s">
        <v>3007</v>
      </c>
      <c r="F146" s="256" t="s">
        <v>2989</v>
      </c>
      <c r="G146" s="257" t="s">
        <v>330</v>
      </c>
      <c r="H146" s="258">
        <v>4</v>
      </c>
      <c r="I146" s="259"/>
      <c r="J146" s="260">
        <f t="shared" si="0"/>
        <v>0</v>
      </c>
      <c r="K146" s="256" t="s">
        <v>1</v>
      </c>
      <c r="L146" s="261"/>
      <c r="M146" s="262" t="s">
        <v>1</v>
      </c>
      <c r="N146" s="263" t="s">
        <v>44</v>
      </c>
      <c r="O146" s="72"/>
      <c r="P146" s="196">
        <f t="shared" si="1"/>
        <v>0</v>
      </c>
      <c r="Q146" s="196">
        <v>0</v>
      </c>
      <c r="R146" s="196">
        <f t="shared" si="2"/>
        <v>0</v>
      </c>
      <c r="S146" s="196">
        <v>0</v>
      </c>
      <c r="T146" s="197">
        <f t="shared" si="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211</v>
      </c>
      <c r="AT146" s="198" t="s">
        <v>730</v>
      </c>
      <c r="AU146" s="198" t="s">
        <v>89</v>
      </c>
      <c r="AY146" s="18" t="s">
        <v>173</v>
      </c>
      <c r="BE146" s="199">
        <f t="shared" si="4"/>
        <v>0</v>
      </c>
      <c r="BF146" s="199">
        <f t="shared" si="5"/>
        <v>0</v>
      </c>
      <c r="BG146" s="199">
        <f t="shared" si="6"/>
        <v>0</v>
      </c>
      <c r="BH146" s="199">
        <f t="shared" si="7"/>
        <v>0</v>
      </c>
      <c r="BI146" s="199">
        <f t="shared" si="8"/>
        <v>0</v>
      </c>
      <c r="BJ146" s="18" t="s">
        <v>87</v>
      </c>
      <c r="BK146" s="199">
        <f t="shared" si="9"/>
        <v>0</v>
      </c>
      <c r="BL146" s="18" t="s">
        <v>191</v>
      </c>
      <c r="BM146" s="198" t="s">
        <v>3008</v>
      </c>
    </row>
    <row r="147" spans="1:65" s="2" customFormat="1" ht="16.5" customHeight="1">
      <c r="A147" s="35"/>
      <c r="B147" s="36"/>
      <c r="C147" s="254" t="s">
        <v>372</v>
      </c>
      <c r="D147" s="254" t="s">
        <v>730</v>
      </c>
      <c r="E147" s="255" t="s">
        <v>3009</v>
      </c>
      <c r="F147" s="256" t="s">
        <v>3010</v>
      </c>
      <c r="G147" s="257" t="s">
        <v>330</v>
      </c>
      <c r="H147" s="258">
        <v>1</v>
      </c>
      <c r="I147" s="259"/>
      <c r="J147" s="260">
        <f t="shared" si="0"/>
        <v>0</v>
      </c>
      <c r="K147" s="256" t="s">
        <v>1</v>
      </c>
      <c r="L147" s="261"/>
      <c r="M147" s="262" t="s">
        <v>1</v>
      </c>
      <c r="N147" s="263" t="s">
        <v>44</v>
      </c>
      <c r="O147" s="72"/>
      <c r="P147" s="196">
        <f t="shared" si="1"/>
        <v>0</v>
      </c>
      <c r="Q147" s="196">
        <v>0</v>
      </c>
      <c r="R147" s="196">
        <f t="shared" si="2"/>
        <v>0</v>
      </c>
      <c r="S147" s="196">
        <v>0</v>
      </c>
      <c r="T147" s="197">
        <f t="shared" si="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211</v>
      </c>
      <c r="AT147" s="198" t="s">
        <v>730</v>
      </c>
      <c r="AU147" s="198" t="s">
        <v>89</v>
      </c>
      <c r="AY147" s="18" t="s">
        <v>173</v>
      </c>
      <c r="BE147" s="199">
        <f t="shared" si="4"/>
        <v>0</v>
      </c>
      <c r="BF147" s="199">
        <f t="shared" si="5"/>
        <v>0</v>
      </c>
      <c r="BG147" s="199">
        <f t="shared" si="6"/>
        <v>0</v>
      </c>
      <c r="BH147" s="199">
        <f t="shared" si="7"/>
        <v>0</v>
      </c>
      <c r="BI147" s="199">
        <f t="shared" si="8"/>
        <v>0</v>
      </c>
      <c r="BJ147" s="18" t="s">
        <v>87</v>
      </c>
      <c r="BK147" s="199">
        <f t="shared" si="9"/>
        <v>0</v>
      </c>
      <c r="BL147" s="18" t="s">
        <v>191</v>
      </c>
      <c r="BM147" s="198" t="s">
        <v>3011</v>
      </c>
    </row>
    <row r="148" spans="1:65" s="2" customFormat="1" ht="16.5" customHeight="1">
      <c r="A148" s="35"/>
      <c r="B148" s="36"/>
      <c r="C148" s="254" t="s">
        <v>377</v>
      </c>
      <c r="D148" s="254" t="s">
        <v>730</v>
      </c>
      <c r="E148" s="255" t="s">
        <v>3012</v>
      </c>
      <c r="F148" s="256" t="s">
        <v>3013</v>
      </c>
      <c r="G148" s="257" t="s">
        <v>330</v>
      </c>
      <c r="H148" s="258">
        <v>6</v>
      </c>
      <c r="I148" s="259"/>
      <c r="J148" s="260">
        <f t="shared" si="0"/>
        <v>0</v>
      </c>
      <c r="K148" s="256" t="s">
        <v>1</v>
      </c>
      <c r="L148" s="261"/>
      <c r="M148" s="262" t="s">
        <v>1</v>
      </c>
      <c r="N148" s="263" t="s">
        <v>44</v>
      </c>
      <c r="O148" s="72"/>
      <c r="P148" s="196">
        <f t="shared" si="1"/>
        <v>0</v>
      </c>
      <c r="Q148" s="196">
        <v>0</v>
      </c>
      <c r="R148" s="196">
        <f t="shared" si="2"/>
        <v>0</v>
      </c>
      <c r="S148" s="196">
        <v>0</v>
      </c>
      <c r="T148" s="197">
        <f t="shared" si="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211</v>
      </c>
      <c r="AT148" s="198" t="s">
        <v>730</v>
      </c>
      <c r="AU148" s="198" t="s">
        <v>89</v>
      </c>
      <c r="AY148" s="18" t="s">
        <v>173</v>
      </c>
      <c r="BE148" s="199">
        <f t="shared" si="4"/>
        <v>0</v>
      </c>
      <c r="BF148" s="199">
        <f t="shared" si="5"/>
        <v>0</v>
      </c>
      <c r="BG148" s="199">
        <f t="shared" si="6"/>
        <v>0</v>
      </c>
      <c r="BH148" s="199">
        <f t="shared" si="7"/>
        <v>0</v>
      </c>
      <c r="BI148" s="199">
        <f t="shared" si="8"/>
        <v>0</v>
      </c>
      <c r="BJ148" s="18" t="s">
        <v>87</v>
      </c>
      <c r="BK148" s="199">
        <f t="shared" si="9"/>
        <v>0</v>
      </c>
      <c r="BL148" s="18" t="s">
        <v>191</v>
      </c>
      <c r="BM148" s="198" t="s">
        <v>3014</v>
      </c>
    </row>
    <row r="149" spans="1:65" s="2" customFormat="1" ht="16.5" customHeight="1">
      <c r="A149" s="35"/>
      <c r="B149" s="36"/>
      <c r="C149" s="254" t="s">
        <v>381</v>
      </c>
      <c r="D149" s="254" t="s">
        <v>730</v>
      </c>
      <c r="E149" s="255" t="s">
        <v>3015</v>
      </c>
      <c r="F149" s="256" t="s">
        <v>3016</v>
      </c>
      <c r="G149" s="257" t="s">
        <v>330</v>
      </c>
      <c r="H149" s="258">
        <v>4</v>
      </c>
      <c r="I149" s="259"/>
      <c r="J149" s="260">
        <f t="shared" si="0"/>
        <v>0</v>
      </c>
      <c r="K149" s="256" t="s">
        <v>1</v>
      </c>
      <c r="L149" s="261"/>
      <c r="M149" s="262" t="s">
        <v>1</v>
      </c>
      <c r="N149" s="263" t="s">
        <v>44</v>
      </c>
      <c r="O149" s="72"/>
      <c r="P149" s="196">
        <f t="shared" si="1"/>
        <v>0</v>
      </c>
      <c r="Q149" s="196">
        <v>0</v>
      </c>
      <c r="R149" s="196">
        <f t="shared" si="2"/>
        <v>0</v>
      </c>
      <c r="S149" s="196">
        <v>0</v>
      </c>
      <c r="T149" s="197">
        <f t="shared" si="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211</v>
      </c>
      <c r="AT149" s="198" t="s">
        <v>730</v>
      </c>
      <c r="AU149" s="198" t="s">
        <v>89</v>
      </c>
      <c r="AY149" s="18" t="s">
        <v>173</v>
      </c>
      <c r="BE149" s="199">
        <f t="shared" si="4"/>
        <v>0</v>
      </c>
      <c r="BF149" s="199">
        <f t="shared" si="5"/>
        <v>0</v>
      </c>
      <c r="BG149" s="199">
        <f t="shared" si="6"/>
        <v>0</v>
      </c>
      <c r="BH149" s="199">
        <f t="shared" si="7"/>
        <v>0</v>
      </c>
      <c r="BI149" s="199">
        <f t="shared" si="8"/>
        <v>0</v>
      </c>
      <c r="BJ149" s="18" t="s">
        <v>87</v>
      </c>
      <c r="BK149" s="199">
        <f t="shared" si="9"/>
        <v>0</v>
      </c>
      <c r="BL149" s="18" t="s">
        <v>191</v>
      </c>
      <c r="BM149" s="198" t="s">
        <v>3017</v>
      </c>
    </row>
    <row r="150" spans="1:65" s="2" customFormat="1" ht="16.5" customHeight="1">
      <c r="A150" s="35"/>
      <c r="B150" s="36"/>
      <c r="C150" s="254" t="s">
        <v>386</v>
      </c>
      <c r="D150" s="254" t="s">
        <v>730</v>
      </c>
      <c r="E150" s="255" t="s">
        <v>3018</v>
      </c>
      <c r="F150" s="256" t="s">
        <v>3019</v>
      </c>
      <c r="G150" s="257" t="s">
        <v>330</v>
      </c>
      <c r="H150" s="258">
        <v>1</v>
      </c>
      <c r="I150" s="259"/>
      <c r="J150" s="260">
        <f t="shared" si="0"/>
        <v>0</v>
      </c>
      <c r="K150" s="256" t="s">
        <v>1</v>
      </c>
      <c r="L150" s="261"/>
      <c r="M150" s="262" t="s">
        <v>1</v>
      </c>
      <c r="N150" s="263" t="s">
        <v>44</v>
      </c>
      <c r="O150" s="72"/>
      <c r="P150" s="196">
        <f t="shared" si="1"/>
        <v>0</v>
      </c>
      <c r="Q150" s="196">
        <v>0</v>
      </c>
      <c r="R150" s="196">
        <f t="shared" si="2"/>
        <v>0</v>
      </c>
      <c r="S150" s="196">
        <v>0</v>
      </c>
      <c r="T150" s="197">
        <f t="shared" si="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211</v>
      </c>
      <c r="AT150" s="198" t="s">
        <v>730</v>
      </c>
      <c r="AU150" s="198" t="s">
        <v>89</v>
      </c>
      <c r="AY150" s="18" t="s">
        <v>173</v>
      </c>
      <c r="BE150" s="199">
        <f t="shared" si="4"/>
        <v>0</v>
      </c>
      <c r="BF150" s="199">
        <f t="shared" si="5"/>
        <v>0</v>
      </c>
      <c r="BG150" s="199">
        <f t="shared" si="6"/>
        <v>0</v>
      </c>
      <c r="BH150" s="199">
        <f t="shared" si="7"/>
        <v>0</v>
      </c>
      <c r="BI150" s="199">
        <f t="shared" si="8"/>
        <v>0</v>
      </c>
      <c r="BJ150" s="18" t="s">
        <v>87</v>
      </c>
      <c r="BK150" s="199">
        <f t="shared" si="9"/>
        <v>0</v>
      </c>
      <c r="BL150" s="18" t="s">
        <v>191</v>
      </c>
      <c r="BM150" s="198" t="s">
        <v>3020</v>
      </c>
    </row>
    <row r="151" spans="1:65" s="2" customFormat="1" ht="16.5" customHeight="1">
      <c r="A151" s="35"/>
      <c r="B151" s="36"/>
      <c r="C151" s="254" t="s">
        <v>392</v>
      </c>
      <c r="D151" s="254" t="s">
        <v>730</v>
      </c>
      <c r="E151" s="255" t="s">
        <v>3021</v>
      </c>
      <c r="F151" s="256" t="s">
        <v>3022</v>
      </c>
      <c r="G151" s="257" t="s">
        <v>330</v>
      </c>
      <c r="H151" s="258">
        <v>14</v>
      </c>
      <c r="I151" s="259"/>
      <c r="J151" s="260">
        <f t="shared" si="0"/>
        <v>0</v>
      </c>
      <c r="K151" s="256" t="s">
        <v>1</v>
      </c>
      <c r="L151" s="261"/>
      <c r="M151" s="262" t="s">
        <v>1</v>
      </c>
      <c r="N151" s="263" t="s">
        <v>44</v>
      </c>
      <c r="O151" s="72"/>
      <c r="P151" s="196">
        <f t="shared" si="1"/>
        <v>0</v>
      </c>
      <c r="Q151" s="196">
        <v>0</v>
      </c>
      <c r="R151" s="196">
        <f t="shared" si="2"/>
        <v>0</v>
      </c>
      <c r="S151" s="196">
        <v>0</v>
      </c>
      <c r="T151" s="197">
        <f t="shared" si="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211</v>
      </c>
      <c r="AT151" s="198" t="s">
        <v>730</v>
      </c>
      <c r="AU151" s="198" t="s">
        <v>89</v>
      </c>
      <c r="AY151" s="18" t="s">
        <v>173</v>
      </c>
      <c r="BE151" s="199">
        <f t="shared" si="4"/>
        <v>0</v>
      </c>
      <c r="BF151" s="199">
        <f t="shared" si="5"/>
        <v>0</v>
      </c>
      <c r="BG151" s="199">
        <f t="shared" si="6"/>
        <v>0</v>
      </c>
      <c r="BH151" s="199">
        <f t="shared" si="7"/>
        <v>0</v>
      </c>
      <c r="BI151" s="199">
        <f t="shared" si="8"/>
        <v>0</v>
      </c>
      <c r="BJ151" s="18" t="s">
        <v>87</v>
      </c>
      <c r="BK151" s="199">
        <f t="shared" si="9"/>
        <v>0</v>
      </c>
      <c r="BL151" s="18" t="s">
        <v>191</v>
      </c>
      <c r="BM151" s="198" t="s">
        <v>3023</v>
      </c>
    </row>
    <row r="152" spans="1:65" s="2" customFormat="1" ht="16.5" customHeight="1">
      <c r="A152" s="35"/>
      <c r="B152" s="36"/>
      <c r="C152" s="254" t="s">
        <v>402</v>
      </c>
      <c r="D152" s="254" t="s">
        <v>730</v>
      </c>
      <c r="E152" s="255" t="s">
        <v>3024</v>
      </c>
      <c r="F152" s="256" t="s">
        <v>3025</v>
      </c>
      <c r="G152" s="257" t="s">
        <v>330</v>
      </c>
      <c r="H152" s="258">
        <v>14</v>
      </c>
      <c r="I152" s="259"/>
      <c r="J152" s="260">
        <f t="shared" si="0"/>
        <v>0</v>
      </c>
      <c r="K152" s="256" t="s">
        <v>1</v>
      </c>
      <c r="L152" s="261"/>
      <c r="M152" s="262" t="s">
        <v>1</v>
      </c>
      <c r="N152" s="263" t="s">
        <v>44</v>
      </c>
      <c r="O152" s="72"/>
      <c r="P152" s="196">
        <f t="shared" si="1"/>
        <v>0</v>
      </c>
      <c r="Q152" s="196">
        <v>0</v>
      </c>
      <c r="R152" s="196">
        <f t="shared" si="2"/>
        <v>0</v>
      </c>
      <c r="S152" s="196">
        <v>0</v>
      </c>
      <c r="T152" s="197">
        <f t="shared" si="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211</v>
      </c>
      <c r="AT152" s="198" t="s">
        <v>730</v>
      </c>
      <c r="AU152" s="198" t="s">
        <v>89</v>
      </c>
      <c r="AY152" s="18" t="s">
        <v>173</v>
      </c>
      <c r="BE152" s="199">
        <f t="shared" si="4"/>
        <v>0</v>
      </c>
      <c r="BF152" s="199">
        <f t="shared" si="5"/>
        <v>0</v>
      </c>
      <c r="BG152" s="199">
        <f t="shared" si="6"/>
        <v>0</v>
      </c>
      <c r="BH152" s="199">
        <f t="shared" si="7"/>
        <v>0</v>
      </c>
      <c r="BI152" s="199">
        <f t="shared" si="8"/>
        <v>0</v>
      </c>
      <c r="BJ152" s="18" t="s">
        <v>87</v>
      </c>
      <c r="BK152" s="199">
        <f t="shared" si="9"/>
        <v>0</v>
      </c>
      <c r="BL152" s="18" t="s">
        <v>191</v>
      </c>
      <c r="BM152" s="198" t="s">
        <v>3026</v>
      </c>
    </row>
    <row r="153" spans="1:65" s="2" customFormat="1" ht="16.5" customHeight="1">
      <c r="A153" s="35"/>
      <c r="B153" s="36"/>
      <c r="C153" s="254" t="s">
        <v>410</v>
      </c>
      <c r="D153" s="254" t="s">
        <v>730</v>
      </c>
      <c r="E153" s="255" t="s">
        <v>3027</v>
      </c>
      <c r="F153" s="256" t="s">
        <v>3028</v>
      </c>
      <c r="G153" s="257" t="s">
        <v>330</v>
      </c>
      <c r="H153" s="258">
        <v>4</v>
      </c>
      <c r="I153" s="259"/>
      <c r="J153" s="260">
        <f t="shared" si="0"/>
        <v>0</v>
      </c>
      <c r="K153" s="256" t="s">
        <v>1</v>
      </c>
      <c r="L153" s="261"/>
      <c r="M153" s="262" t="s">
        <v>1</v>
      </c>
      <c r="N153" s="263" t="s">
        <v>44</v>
      </c>
      <c r="O153" s="72"/>
      <c r="P153" s="196">
        <f t="shared" si="1"/>
        <v>0</v>
      </c>
      <c r="Q153" s="196">
        <v>0</v>
      </c>
      <c r="R153" s="196">
        <f t="shared" si="2"/>
        <v>0</v>
      </c>
      <c r="S153" s="196">
        <v>0</v>
      </c>
      <c r="T153" s="197">
        <f t="shared" si="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211</v>
      </c>
      <c r="AT153" s="198" t="s">
        <v>730</v>
      </c>
      <c r="AU153" s="198" t="s">
        <v>89</v>
      </c>
      <c r="AY153" s="18" t="s">
        <v>173</v>
      </c>
      <c r="BE153" s="199">
        <f t="shared" si="4"/>
        <v>0</v>
      </c>
      <c r="BF153" s="199">
        <f t="shared" si="5"/>
        <v>0</v>
      </c>
      <c r="BG153" s="199">
        <f t="shared" si="6"/>
        <v>0</v>
      </c>
      <c r="BH153" s="199">
        <f t="shared" si="7"/>
        <v>0</v>
      </c>
      <c r="BI153" s="199">
        <f t="shared" si="8"/>
        <v>0</v>
      </c>
      <c r="BJ153" s="18" t="s">
        <v>87</v>
      </c>
      <c r="BK153" s="199">
        <f t="shared" si="9"/>
        <v>0</v>
      </c>
      <c r="BL153" s="18" t="s">
        <v>191</v>
      </c>
      <c r="BM153" s="198" t="s">
        <v>3029</v>
      </c>
    </row>
    <row r="154" spans="1:65" s="2" customFormat="1" ht="16.5" customHeight="1">
      <c r="A154" s="35"/>
      <c r="B154" s="36"/>
      <c r="C154" s="254" t="s">
        <v>416</v>
      </c>
      <c r="D154" s="254" t="s">
        <v>730</v>
      </c>
      <c r="E154" s="255" t="s">
        <v>3030</v>
      </c>
      <c r="F154" s="256" t="s">
        <v>3025</v>
      </c>
      <c r="G154" s="257" t="s">
        <v>330</v>
      </c>
      <c r="H154" s="258">
        <v>4</v>
      </c>
      <c r="I154" s="259"/>
      <c r="J154" s="260">
        <f t="shared" si="0"/>
        <v>0</v>
      </c>
      <c r="K154" s="256" t="s">
        <v>1</v>
      </c>
      <c r="L154" s="261"/>
      <c r="M154" s="262" t="s">
        <v>1</v>
      </c>
      <c r="N154" s="263" t="s">
        <v>44</v>
      </c>
      <c r="O154" s="72"/>
      <c r="P154" s="196">
        <f t="shared" si="1"/>
        <v>0</v>
      </c>
      <c r="Q154" s="196">
        <v>0</v>
      </c>
      <c r="R154" s="196">
        <f t="shared" si="2"/>
        <v>0</v>
      </c>
      <c r="S154" s="196">
        <v>0</v>
      </c>
      <c r="T154" s="197">
        <f t="shared" si="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211</v>
      </c>
      <c r="AT154" s="198" t="s">
        <v>730</v>
      </c>
      <c r="AU154" s="198" t="s">
        <v>89</v>
      </c>
      <c r="AY154" s="18" t="s">
        <v>173</v>
      </c>
      <c r="BE154" s="199">
        <f t="shared" si="4"/>
        <v>0</v>
      </c>
      <c r="BF154" s="199">
        <f t="shared" si="5"/>
        <v>0</v>
      </c>
      <c r="BG154" s="199">
        <f t="shared" si="6"/>
        <v>0</v>
      </c>
      <c r="BH154" s="199">
        <f t="shared" si="7"/>
        <v>0</v>
      </c>
      <c r="BI154" s="199">
        <f t="shared" si="8"/>
        <v>0</v>
      </c>
      <c r="BJ154" s="18" t="s">
        <v>87</v>
      </c>
      <c r="BK154" s="199">
        <f t="shared" si="9"/>
        <v>0</v>
      </c>
      <c r="BL154" s="18" t="s">
        <v>191</v>
      </c>
      <c r="BM154" s="198" t="s">
        <v>3031</v>
      </c>
    </row>
    <row r="155" spans="1:65" s="2" customFormat="1" ht="16.5" customHeight="1">
      <c r="A155" s="35"/>
      <c r="B155" s="36"/>
      <c r="C155" s="254" t="s">
        <v>420</v>
      </c>
      <c r="D155" s="254" t="s">
        <v>730</v>
      </c>
      <c r="E155" s="255" t="s">
        <v>3032</v>
      </c>
      <c r="F155" s="256" t="s">
        <v>3033</v>
      </c>
      <c r="G155" s="257" t="s">
        <v>330</v>
      </c>
      <c r="H155" s="258">
        <v>24</v>
      </c>
      <c r="I155" s="259"/>
      <c r="J155" s="260">
        <f t="shared" si="0"/>
        <v>0</v>
      </c>
      <c r="K155" s="256" t="s">
        <v>1</v>
      </c>
      <c r="L155" s="261"/>
      <c r="M155" s="262" t="s">
        <v>1</v>
      </c>
      <c r="N155" s="263" t="s">
        <v>44</v>
      </c>
      <c r="O155" s="72"/>
      <c r="P155" s="196">
        <f t="shared" si="1"/>
        <v>0</v>
      </c>
      <c r="Q155" s="196">
        <v>0</v>
      </c>
      <c r="R155" s="196">
        <f t="shared" si="2"/>
        <v>0</v>
      </c>
      <c r="S155" s="196">
        <v>0</v>
      </c>
      <c r="T155" s="197">
        <f t="shared" si="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211</v>
      </c>
      <c r="AT155" s="198" t="s">
        <v>730</v>
      </c>
      <c r="AU155" s="198" t="s">
        <v>89</v>
      </c>
      <c r="AY155" s="18" t="s">
        <v>173</v>
      </c>
      <c r="BE155" s="199">
        <f t="shared" si="4"/>
        <v>0</v>
      </c>
      <c r="BF155" s="199">
        <f t="shared" si="5"/>
        <v>0</v>
      </c>
      <c r="BG155" s="199">
        <f t="shared" si="6"/>
        <v>0</v>
      </c>
      <c r="BH155" s="199">
        <f t="shared" si="7"/>
        <v>0</v>
      </c>
      <c r="BI155" s="199">
        <f t="shared" si="8"/>
        <v>0</v>
      </c>
      <c r="BJ155" s="18" t="s">
        <v>87</v>
      </c>
      <c r="BK155" s="199">
        <f t="shared" si="9"/>
        <v>0</v>
      </c>
      <c r="BL155" s="18" t="s">
        <v>191</v>
      </c>
      <c r="BM155" s="198" t="s">
        <v>3034</v>
      </c>
    </row>
    <row r="156" spans="1:65" s="2" customFormat="1" ht="16.5" customHeight="1">
      <c r="A156" s="35"/>
      <c r="B156" s="36"/>
      <c r="C156" s="254" t="s">
        <v>424</v>
      </c>
      <c r="D156" s="254" t="s">
        <v>730</v>
      </c>
      <c r="E156" s="255" t="s">
        <v>3035</v>
      </c>
      <c r="F156" s="256" t="s">
        <v>3036</v>
      </c>
      <c r="G156" s="257" t="s">
        <v>339</v>
      </c>
      <c r="H156" s="258">
        <v>4.8</v>
      </c>
      <c r="I156" s="259"/>
      <c r="J156" s="260">
        <f t="shared" si="0"/>
        <v>0</v>
      </c>
      <c r="K156" s="256" t="s">
        <v>1</v>
      </c>
      <c r="L156" s="261"/>
      <c r="M156" s="262" t="s">
        <v>1</v>
      </c>
      <c r="N156" s="263" t="s">
        <v>44</v>
      </c>
      <c r="O156" s="72"/>
      <c r="P156" s="196">
        <f t="shared" si="1"/>
        <v>0</v>
      </c>
      <c r="Q156" s="196">
        <v>0</v>
      </c>
      <c r="R156" s="196">
        <f t="shared" si="2"/>
        <v>0</v>
      </c>
      <c r="S156" s="196">
        <v>0</v>
      </c>
      <c r="T156" s="197">
        <f t="shared" si="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211</v>
      </c>
      <c r="AT156" s="198" t="s">
        <v>730</v>
      </c>
      <c r="AU156" s="198" t="s">
        <v>89</v>
      </c>
      <c r="AY156" s="18" t="s">
        <v>173</v>
      </c>
      <c r="BE156" s="199">
        <f t="shared" si="4"/>
        <v>0</v>
      </c>
      <c r="BF156" s="199">
        <f t="shared" si="5"/>
        <v>0</v>
      </c>
      <c r="BG156" s="199">
        <f t="shared" si="6"/>
        <v>0</v>
      </c>
      <c r="BH156" s="199">
        <f t="shared" si="7"/>
        <v>0</v>
      </c>
      <c r="BI156" s="199">
        <f t="shared" si="8"/>
        <v>0</v>
      </c>
      <c r="BJ156" s="18" t="s">
        <v>87</v>
      </c>
      <c r="BK156" s="199">
        <f t="shared" si="9"/>
        <v>0</v>
      </c>
      <c r="BL156" s="18" t="s">
        <v>191</v>
      </c>
      <c r="BM156" s="198" t="s">
        <v>3037</v>
      </c>
    </row>
    <row r="157" spans="1:65" s="2" customFormat="1" ht="16.5" customHeight="1">
      <c r="A157" s="35"/>
      <c r="B157" s="36"/>
      <c r="C157" s="254" t="s">
        <v>428</v>
      </c>
      <c r="D157" s="254" t="s">
        <v>730</v>
      </c>
      <c r="E157" s="255" t="s">
        <v>3038</v>
      </c>
      <c r="F157" s="256" t="s">
        <v>3039</v>
      </c>
      <c r="G157" s="257" t="s">
        <v>330</v>
      </c>
      <c r="H157" s="258">
        <v>2</v>
      </c>
      <c r="I157" s="259"/>
      <c r="J157" s="260">
        <f t="shared" si="0"/>
        <v>0</v>
      </c>
      <c r="K157" s="256" t="s">
        <v>1</v>
      </c>
      <c r="L157" s="261"/>
      <c r="M157" s="262" t="s">
        <v>1</v>
      </c>
      <c r="N157" s="263" t="s">
        <v>44</v>
      </c>
      <c r="O157" s="72"/>
      <c r="P157" s="196">
        <f t="shared" si="1"/>
        <v>0</v>
      </c>
      <c r="Q157" s="196">
        <v>0</v>
      </c>
      <c r="R157" s="196">
        <f t="shared" si="2"/>
        <v>0</v>
      </c>
      <c r="S157" s="196">
        <v>0</v>
      </c>
      <c r="T157" s="197">
        <f t="shared" si="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211</v>
      </c>
      <c r="AT157" s="198" t="s">
        <v>730</v>
      </c>
      <c r="AU157" s="198" t="s">
        <v>89</v>
      </c>
      <c r="AY157" s="18" t="s">
        <v>173</v>
      </c>
      <c r="BE157" s="199">
        <f t="shared" si="4"/>
        <v>0</v>
      </c>
      <c r="BF157" s="199">
        <f t="shared" si="5"/>
        <v>0</v>
      </c>
      <c r="BG157" s="199">
        <f t="shared" si="6"/>
        <v>0</v>
      </c>
      <c r="BH157" s="199">
        <f t="shared" si="7"/>
        <v>0</v>
      </c>
      <c r="BI157" s="199">
        <f t="shared" si="8"/>
        <v>0</v>
      </c>
      <c r="BJ157" s="18" t="s">
        <v>87</v>
      </c>
      <c r="BK157" s="199">
        <f t="shared" si="9"/>
        <v>0</v>
      </c>
      <c r="BL157" s="18" t="s">
        <v>191</v>
      </c>
      <c r="BM157" s="198" t="s">
        <v>3040</v>
      </c>
    </row>
    <row r="158" spans="1:65" s="2" customFormat="1" ht="16.5" customHeight="1">
      <c r="A158" s="35"/>
      <c r="B158" s="36"/>
      <c r="C158" s="254" t="s">
        <v>432</v>
      </c>
      <c r="D158" s="254" t="s">
        <v>730</v>
      </c>
      <c r="E158" s="255" t="s">
        <v>3041</v>
      </c>
      <c r="F158" s="256" t="s">
        <v>3042</v>
      </c>
      <c r="G158" s="257" t="s">
        <v>330</v>
      </c>
      <c r="H158" s="258">
        <v>2</v>
      </c>
      <c r="I158" s="259"/>
      <c r="J158" s="260">
        <f t="shared" si="0"/>
        <v>0</v>
      </c>
      <c r="K158" s="256" t="s">
        <v>1</v>
      </c>
      <c r="L158" s="261"/>
      <c r="M158" s="262" t="s">
        <v>1</v>
      </c>
      <c r="N158" s="263" t="s">
        <v>44</v>
      </c>
      <c r="O158" s="72"/>
      <c r="P158" s="196">
        <f t="shared" si="1"/>
        <v>0</v>
      </c>
      <c r="Q158" s="196">
        <v>0</v>
      </c>
      <c r="R158" s="196">
        <f t="shared" si="2"/>
        <v>0</v>
      </c>
      <c r="S158" s="196">
        <v>0</v>
      </c>
      <c r="T158" s="197">
        <f t="shared" si="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211</v>
      </c>
      <c r="AT158" s="198" t="s">
        <v>730</v>
      </c>
      <c r="AU158" s="198" t="s">
        <v>89</v>
      </c>
      <c r="AY158" s="18" t="s">
        <v>173</v>
      </c>
      <c r="BE158" s="199">
        <f t="shared" si="4"/>
        <v>0</v>
      </c>
      <c r="BF158" s="199">
        <f t="shared" si="5"/>
        <v>0</v>
      </c>
      <c r="BG158" s="199">
        <f t="shared" si="6"/>
        <v>0</v>
      </c>
      <c r="BH158" s="199">
        <f t="shared" si="7"/>
        <v>0</v>
      </c>
      <c r="BI158" s="199">
        <f t="shared" si="8"/>
        <v>0</v>
      </c>
      <c r="BJ158" s="18" t="s">
        <v>87</v>
      </c>
      <c r="BK158" s="199">
        <f t="shared" si="9"/>
        <v>0</v>
      </c>
      <c r="BL158" s="18" t="s">
        <v>191</v>
      </c>
      <c r="BM158" s="198" t="s">
        <v>3043</v>
      </c>
    </row>
    <row r="159" spans="1:65" s="2" customFormat="1" ht="16.5" customHeight="1">
      <c r="A159" s="35"/>
      <c r="B159" s="36"/>
      <c r="C159" s="254" t="s">
        <v>436</v>
      </c>
      <c r="D159" s="254" t="s">
        <v>730</v>
      </c>
      <c r="E159" s="255" t="s">
        <v>3044</v>
      </c>
      <c r="F159" s="256" t="s">
        <v>3045</v>
      </c>
      <c r="G159" s="257" t="s">
        <v>330</v>
      </c>
      <c r="H159" s="258">
        <v>2</v>
      </c>
      <c r="I159" s="259"/>
      <c r="J159" s="260">
        <f t="shared" si="0"/>
        <v>0</v>
      </c>
      <c r="K159" s="256" t="s">
        <v>1</v>
      </c>
      <c r="L159" s="261"/>
      <c r="M159" s="262" t="s">
        <v>1</v>
      </c>
      <c r="N159" s="263" t="s">
        <v>44</v>
      </c>
      <c r="O159" s="72"/>
      <c r="P159" s="196">
        <f t="shared" si="1"/>
        <v>0</v>
      </c>
      <c r="Q159" s="196">
        <v>0</v>
      </c>
      <c r="R159" s="196">
        <f t="shared" si="2"/>
        <v>0</v>
      </c>
      <c r="S159" s="196">
        <v>0</v>
      </c>
      <c r="T159" s="197">
        <f t="shared" si="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211</v>
      </c>
      <c r="AT159" s="198" t="s">
        <v>730</v>
      </c>
      <c r="AU159" s="198" t="s">
        <v>89</v>
      </c>
      <c r="AY159" s="18" t="s">
        <v>173</v>
      </c>
      <c r="BE159" s="199">
        <f t="shared" si="4"/>
        <v>0</v>
      </c>
      <c r="BF159" s="199">
        <f t="shared" si="5"/>
        <v>0</v>
      </c>
      <c r="BG159" s="199">
        <f t="shared" si="6"/>
        <v>0</v>
      </c>
      <c r="BH159" s="199">
        <f t="shared" si="7"/>
        <v>0</v>
      </c>
      <c r="BI159" s="199">
        <f t="shared" si="8"/>
        <v>0</v>
      </c>
      <c r="BJ159" s="18" t="s">
        <v>87</v>
      </c>
      <c r="BK159" s="199">
        <f t="shared" si="9"/>
        <v>0</v>
      </c>
      <c r="BL159" s="18" t="s">
        <v>191</v>
      </c>
      <c r="BM159" s="198" t="s">
        <v>3046</v>
      </c>
    </row>
    <row r="160" spans="1:65" s="12" customFormat="1" ht="22.9" customHeight="1">
      <c r="B160" s="171"/>
      <c r="C160" s="172"/>
      <c r="D160" s="173" t="s">
        <v>78</v>
      </c>
      <c r="E160" s="185" t="s">
        <v>3047</v>
      </c>
      <c r="F160" s="185" t="s">
        <v>2367</v>
      </c>
      <c r="G160" s="172"/>
      <c r="H160" s="172"/>
      <c r="I160" s="175"/>
      <c r="J160" s="186">
        <f>BK160</f>
        <v>0</v>
      </c>
      <c r="K160" s="172"/>
      <c r="L160" s="177"/>
      <c r="M160" s="178"/>
      <c r="N160" s="179"/>
      <c r="O160" s="179"/>
      <c r="P160" s="180">
        <f>SUM(P161:P163)</f>
        <v>0</v>
      </c>
      <c r="Q160" s="179"/>
      <c r="R160" s="180">
        <f>SUM(R161:R163)</f>
        <v>0</v>
      </c>
      <c r="S160" s="179"/>
      <c r="T160" s="181">
        <f>SUM(T161:T163)</f>
        <v>0</v>
      </c>
      <c r="AR160" s="182" t="s">
        <v>89</v>
      </c>
      <c r="AT160" s="183" t="s">
        <v>78</v>
      </c>
      <c r="AU160" s="183" t="s">
        <v>87</v>
      </c>
      <c r="AY160" s="182" t="s">
        <v>173</v>
      </c>
      <c r="BK160" s="184">
        <f>SUM(BK161:BK163)</f>
        <v>0</v>
      </c>
    </row>
    <row r="161" spans="1:65" s="2" customFormat="1" ht="16.5" customHeight="1">
      <c r="A161" s="35"/>
      <c r="B161" s="36"/>
      <c r="C161" s="187" t="s">
        <v>440</v>
      </c>
      <c r="D161" s="187" t="s">
        <v>176</v>
      </c>
      <c r="E161" s="188" t="s">
        <v>3048</v>
      </c>
      <c r="F161" s="189" t="s">
        <v>2926</v>
      </c>
      <c r="G161" s="190" t="s">
        <v>2164</v>
      </c>
      <c r="H161" s="191">
        <v>1</v>
      </c>
      <c r="I161" s="192"/>
      <c r="J161" s="193">
        <f>ROUND(I161*H161,2)</f>
        <v>0</v>
      </c>
      <c r="K161" s="189" t="s">
        <v>1</v>
      </c>
      <c r="L161" s="40"/>
      <c r="M161" s="194" t="s">
        <v>1</v>
      </c>
      <c r="N161" s="195" t="s">
        <v>44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131</v>
      </c>
      <c r="AT161" s="198" t="s">
        <v>176</v>
      </c>
      <c r="AU161" s="198" t="s">
        <v>89</v>
      </c>
      <c r="AY161" s="18" t="s">
        <v>173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87</v>
      </c>
      <c r="BK161" s="199">
        <f>ROUND(I161*H161,2)</f>
        <v>0</v>
      </c>
      <c r="BL161" s="18" t="s">
        <v>131</v>
      </c>
      <c r="BM161" s="198" t="s">
        <v>3049</v>
      </c>
    </row>
    <row r="162" spans="1:65" s="2" customFormat="1" ht="16.5" customHeight="1">
      <c r="A162" s="35"/>
      <c r="B162" s="36"/>
      <c r="C162" s="187" t="s">
        <v>444</v>
      </c>
      <c r="D162" s="187" t="s">
        <v>176</v>
      </c>
      <c r="E162" s="188" t="s">
        <v>3050</v>
      </c>
      <c r="F162" s="189" t="s">
        <v>1079</v>
      </c>
      <c r="G162" s="190" t="s">
        <v>2164</v>
      </c>
      <c r="H162" s="191">
        <v>1</v>
      </c>
      <c r="I162" s="192"/>
      <c r="J162" s="193">
        <f>ROUND(I162*H162,2)</f>
        <v>0</v>
      </c>
      <c r="K162" s="189" t="s">
        <v>1</v>
      </c>
      <c r="L162" s="40"/>
      <c r="M162" s="194" t="s">
        <v>1</v>
      </c>
      <c r="N162" s="195" t="s">
        <v>44</v>
      </c>
      <c r="O162" s="72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131</v>
      </c>
      <c r="AT162" s="198" t="s">
        <v>176</v>
      </c>
      <c r="AU162" s="198" t="s">
        <v>89</v>
      </c>
      <c r="AY162" s="18" t="s">
        <v>173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87</v>
      </c>
      <c r="BK162" s="199">
        <f>ROUND(I162*H162,2)</f>
        <v>0</v>
      </c>
      <c r="BL162" s="18" t="s">
        <v>131</v>
      </c>
      <c r="BM162" s="198" t="s">
        <v>3051</v>
      </c>
    </row>
    <row r="163" spans="1:65" s="2" customFormat="1" ht="16.5" customHeight="1">
      <c r="A163" s="35"/>
      <c r="B163" s="36"/>
      <c r="C163" s="187" t="s">
        <v>448</v>
      </c>
      <c r="D163" s="187" t="s">
        <v>176</v>
      </c>
      <c r="E163" s="188" t="s">
        <v>3052</v>
      </c>
      <c r="F163" s="189" t="s">
        <v>2207</v>
      </c>
      <c r="G163" s="190" t="s">
        <v>2164</v>
      </c>
      <c r="H163" s="191">
        <v>1</v>
      </c>
      <c r="I163" s="192"/>
      <c r="J163" s="193">
        <f>ROUND(I163*H163,2)</f>
        <v>0</v>
      </c>
      <c r="K163" s="189" t="s">
        <v>1</v>
      </c>
      <c r="L163" s="40"/>
      <c r="M163" s="205" t="s">
        <v>1</v>
      </c>
      <c r="N163" s="206" t="s">
        <v>44</v>
      </c>
      <c r="O163" s="207"/>
      <c r="P163" s="208">
        <f>O163*H163</f>
        <v>0</v>
      </c>
      <c r="Q163" s="208">
        <v>0</v>
      </c>
      <c r="R163" s="208">
        <f>Q163*H163</f>
        <v>0</v>
      </c>
      <c r="S163" s="208">
        <v>0</v>
      </c>
      <c r="T163" s="20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131</v>
      </c>
      <c r="AT163" s="198" t="s">
        <v>176</v>
      </c>
      <c r="AU163" s="198" t="s">
        <v>89</v>
      </c>
      <c r="AY163" s="18" t="s">
        <v>173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87</v>
      </c>
      <c r="BK163" s="199">
        <f>ROUND(I163*H163,2)</f>
        <v>0</v>
      </c>
      <c r="BL163" s="18" t="s">
        <v>131</v>
      </c>
      <c r="BM163" s="198" t="s">
        <v>3053</v>
      </c>
    </row>
    <row r="164" spans="1:65" s="2" customFormat="1" ht="6.95" customHeight="1">
      <c r="A164" s="35"/>
      <c r="B164" s="55"/>
      <c r="C164" s="56"/>
      <c r="D164" s="56"/>
      <c r="E164" s="56"/>
      <c r="F164" s="56"/>
      <c r="G164" s="56"/>
      <c r="H164" s="56"/>
      <c r="I164" s="56"/>
      <c r="J164" s="56"/>
      <c r="K164" s="56"/>
      <c r="L164" s="40"/>
      <c r="M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</row>
  </sheetData>
  <sheetProtection algorithmName="SHA-512" hashValue="uJhDw7pfFgXMkHyZN50Ai92dc+c9qv5ws42SLRhYoIPH3dlgAWWiVfbZKwGOFpXNEnNkMxy62wUT7i+KnzxRdA==" saltValue="V02/WYU6QZQjERSlll++JdrCFIoFt8x4uJcOJ5eubTI+XoBaRaZKXYinLMQJGqTLxkkZ6oB4ST4iOmDMtxivlw==" spinCount="100000" sheet="1" objects="1" scenarios="1" formatColumns="0" formatRows="0" autoFilter="0"/>
  <autoFilter ref="C118:K163" xr:uid="{00000000-0009-0000-0000-000009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88"/>
  <sheetViews>
    <sheetView showGridLines="0" view="pageBreakPreview" zoomScaleNormal="100" zoomScaleSheetLayoutView="10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116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143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9" t="str">
        <f>'Rekapitulace stavby'!K6</f>
        <v>NÁSTAVBA ZŠ JESENIOVA - ROZŠÍŘENÍ ŠKOLNÍ DRUŽINY</v>
      </c>
      <c r="F7" s="310"/>
      <c r="G7" s="310"/>
      <c r="H7" s="310"/>
      <c r="L7" s="21"/>
    </row>
    <row r="8" spans="1:46" s="2" customFormat="1" ht="12" customHeight="1">
      <c r="A8" s="35"/>
      <c r="B8" s="40"/>
      <c r="C8" s="35"/>
      <c r="D8" s="113" t="s">
        <v>144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1" t="s">
        <v>3054</v>
      </c>
      <c r="F9" s="312"/>
      <c r="G9" s="312"/>
      <c r="H9" s="312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20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</v>
      </c>
      <c r="E12" s="35"/>
      <c r="F12" s="114" t="s">
        <v>23</v>
      </c>
      <c r="G12" s="35"/>
      <c r="H12" s="35"/>
      <c r="I12" s="113" t="s">
        <v>24</v>
      </c>
      <c r="J12" s="115" t="str">
        <f>'Rekapitulace stavby'!AN8</f>
        <v>14. 2. 2022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26</v>
      </c>
      <c r="E14" s="35"/>
      <c r="F14" s="35"/>
      <c r="G14" s="35"/>
      <c r="H14" s="35"/>
      <c r="I14" s="113" t="s">
        <v>27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28</v>
      </c>
      <c r="F15" s="35"/>
      <c r="G15" s="35"/>
      <c r="H15" s="35"/>
      <c r="I15" s="113" t="s">
        <v>29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3" t="str">
        <f>'Rekapitulace stavby'!E14</f>
        <v>Vyplň údaj</v>
      </c>
      <c r="F18" s="314"/>
      <c r="G18" s="314"/>
      <c r="H18" s="314"/>
      <c r="I18" s="113" t="s">
        <v>29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27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29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27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29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5" t="s">
        <v>1</v>
      </c>
      <c r="F27" s="315"/>
      <c r="G27" s="315"/>
      <c r="H27" s="315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ROUND(J121,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ROUND((SUM(BE121:BE187)),  2)</f>
        <v>0</v>
      </c>
      <c r="G33" s="35"/>
      <c r="H33" s="35"/>
      <c r="I33" s="125">
        <v>0.21</v>
      </c>
      <c r="J33" s="124">
        <f>ROUND(((SUM(BE121:BE187))*I33),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ROUND((SUM(BF121:BF187)),  2)</f>
        <v>0</v>
      </c>
      <c r="G34" s="35"/>
      <c r="H34" s="35"/>
      <c r="I34" s="125">
        <v>0.15</v>
      </c>
      <c r="J34" s="124">
        <f>ROUND(((SUM(BF121:BF187))*I34),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ROUND((SUM(BG121:BG187)),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ROUND((SUM(BH121:BH187)),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ROUND((SUM(BI121:BI187)),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146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07" t="str">
        <f>E7</f>
        <v>NÁSTAVBA ZŠ JESENIOVA - ROZŠÍŘENÍ ŠKOLNÍ DRUŽINY</v>
      </c>
      <c r="F85" s="308"/>
      <c r="G85" s="308"/>
      <c r="H85" s="308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144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10 - STRUKTUROVANÁ KABELÁŽ (SK)</v>
      </c>
      <c r="F87" s="306"/>
      <c r="G87" s="306"/>
      <c r="H87" s="30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22</v>
      </c>
      <c r="D89" s="37"/>
      <c r="E89" s="37"/>
      <c r="F89" s="28" t="str">
        <f>F12</f>
        <v>Jeseniova 96/2400, Praha 3</v>
      </c>
      <c r="G89" s="37"/>
      <c r="H89" s="37"/>
      <c r="I89" s="30" t="s">
        <v>24</v>
      </c>
      <c r="J89" s="67" t="str">
        <f>IF(J12="","",J12)</f>
        <v>14. 2. 2022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26</v>
      </c>
      <c r="D91" s="37"/>
      <c r="E91" s="37"/>
      <c r="F91" s="28" t="str">
        <f>E15</f>
        <v>Městská část Praha 3</v>
      </c>
      <c r="G91" s="37"/>
      <c r="H91" s="37"/>
      <c r="I91" s="30" t="s">
        <v>32</v>
      </c>
      <c r="J91" s="33" t="str">
        <f>E21</f>
        <v>ZERO ATELIER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35</v>
      </c>
      <c r="J92" s="33" t="str">
        <f>E24</f>
        <v>Vladimír Mrázek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147</v>
      </c>
      <c r="D94" s="145"/>
      <c r="E94" s="145"/>
      <c r="F94" s="145"/>
      <c r="G94" s="145"/>
      <c r="H94" s="145"/>
      <c r="I94" s="145"/>
      <c r="J94" s="146" t="s">
        <v>148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149</v>
      </c>
      <c r="D96" s="37"/>
      <c r="E96" s="37"/>
      <c r="F96" s="37"/>
      <c r="G96" s="37"/>
      <c r="H96" s="37"/>
      <c r="I96" s="37"/>
      <c r="J96" s="85">
        <f>J121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150</v>
      </c>
    </row>
    <row r="97" spans="1:31" s="9" customFormat="1" ht="24.95" customHeight="1">
      <c r="B97" s="148"/>
      <c r="C97" s="149"/>
      <c r="D97" s="150" t="s">
        <v>3055</v>
      </c>
      <c r="E97" s="151"/>
      <c r="F97" s="151"/>
      <c r="G97" s="151"/>
      <c r="H97" s="151"/>
      <c r="I97" s="151"/>
      <c r="J97" s="152">
        <f>J122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3056</v>
      </c>
      <c r="E98" s="157"/>
      <c r="F98" s="157"/>
      <c r="G98" s="157"/>
      <c r="H98" s="157"/>
      <c r="I98" s="157"/>
      <c r="J98" s="158">
        <f>J123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3057</v>
      </c>
      <c r="E99" s="157"/>
      <c r="F99" s="157"/>
      <c r="G99" s="157"/>
      <c r="H99" s="157"/>
      <c r="I99" s="157"/>
      <c r="J99" s="158">
        <f>J138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3058</v>
      </c>
      <c r="E100" s="157"/>
      <c r="F100" s="157"/>
      <c r="G100" s="157"/>
      <c r="H100" s="157"/>
      <c r="I100" s="157"/>
      <c r="J100" s="158">
        <f>J153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3059</v>
      </c>
      <c r="E101" s="157"/>
      <c r="F101" s="157"/>
      <c r="G101" s="157"/>
      <c r="H101" s="157"/>
      <c r="I101" s="157"/>
      <c r="J101" s="158">
        <f>J180</f>
        <v>0</v>
      </c>
      <c r="K101" s="155"/>
      <c r="L101" s="159"/>
    </row>
    <row r="102" spans="1:31" s="2" customFormat="1" ht="21.75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31" s="2" customFormat="1" ht="6.95" customHeight="1">
      <c r="A103" s="35"/>
      <c r="B103" s="55"/>
      <c r="C103" s="56"/>
      <c r="D103" s="56"/>
      <c r="E103" s="56"/>
      <c r="F103" s="56"/>
      <c r="G103" s="56"/>
      <c r="H103" s="56"/>
      <c r="I103" s="56"/>
      <c r="J103" s="56"/>
      <c r="K103" s="56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pans="1:31" s="2" customFormat="1" ht="6.95" customHeight="1">
      <c r="A107" s="35"/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24.95" customHeight="1">
      <c r="A108" s="35"/>
      <c r="B108" s="36"/>
      <c r="C108" s="24" t="s">
        <v>157</v>
      </c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6.9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2" customHeight="1">
      <c r="A110" s="35"/>
      <c r="B110" s="36"/>
      <c r="C110" s="30" t="s">
        <v>16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6.5" customHeight="1">
      <c r="A111" s="35"/>
      <c r="B111" s="36"/>
      <c r="C111" s="37"/>
      <c r="D111" s="37"/>
      <c r="E111" s="307" t="str">
        <f>E7</f>
        <v>NÁSTAVBA ZŠ JESENIOVA - ROZŠÍŘENÍ ŠKOLNÍ DRUŽINY</v>
      </c>
      <c r="F111" s="308"/>
      <c r="G111" s="308"/>
      <c r="H111" s="308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144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02" t="str">
        <f>E9</f>
        <v>10 - STRUKTUROVANÁ KABELÁŽ (SK)</v>
      </c>
      <c r="F113" s="306"/>
      <c r="G113" s="306"/>
      <c r="H113" s="306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5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22</v>
      </c>
      <c r="D115" s="37"/>
      <c r="E115" s="37"/>
      <c r="F115" s="28" t="str">
        <f>F12</f>
        <v>Jeseniova 96/2400, Praha 3</v>
      </c>
      <c r="G115" s="37"/>
      <c r="H115" s="37"/>
      <c r="I115" s="30" t="s">
        <v>24</v>
      </c>
      <c r="J115" s="67" t="str">
        <f>IF(J12="","",J12)</f>
        <v>14. 2. 2022</v>
      </c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5.2" customHeight="1">
      <c r="A117" s="35"/>
      <c r="B117" s="36"/>
      <c r="C117" s="30" t="s">
        <v>26</v>
      </c>
      <c r="D117" s="37"/>
      <c r="E117" s="37"/>
      <c r="F117" s="28" t="str">
        <f>E15</f>
        <v>Městská část Praha 3</v>
      </c>
      <c r="G117" s="37"/>
      <c r="H117" s="37"/>
      <c r="I117" s="30" t="s">
        <v>32</v>
      </c>
      <c r="J117" s="33" t="str">
        <f>E21</f>
        <v>ZERO ATELIER s.r.o.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30</v>
      </c>
      <c r="D118" s="37"/>
      <c r="E118" s="37"/>
      <c r="F118" s="28" t="str">
        <f>IF(E18="","",E18)</f>
        <v>Vyplň údaj</v>
      </c>
      <c r="G118" s="37"/>
      <c r="H118" s="37"/>
      <c r="I118" s="30" t="s">
        <v>35</v>
      </c>
      <c r="J118" s="33" t="str">
        <f>E24</f>
        <v>Vladimír Mrázek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0.3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11" customFormat="1" ht="29.25" customHeight="1">
      <c r="A120" s="160"/>
      <c r="B120" s="161"/>
      <c r="C120" s="162" t="s">
        <v>158</v>
      </c>
      <c r="D120" s="163" t="s">
        <v>64</v>
      </c>
      <c r="E120" s="163" t="s">
        <v>60</v>
      </c>
      <c r="F120" s="163" t="s">
        <v>61</v>
      </c>
      <c r="G120" s="163" t="s">
        <v>159</v>
      </c>
      <c r="H120" s="163" t="s">
        <v>160</v>
      </c>
      <c r="I120" s="163" t="s">
        <v>161</v>
      </c>
      <c r="J120" s="163" t="s">
        <v>148</v>
      </c>
      <c r="K120" s="164" t="s">
        <v>162</v>
      </c>
      <c r="L120" s="165"/>
      <c r="M120" s="76" t="s">
        <v>1</v>
      </c>
      <c r="N120" s="77" t="s">
        <v>43</v>
      </c>
      <c r="O120" s="77" t="s">
        <v>163</v>
      </c>
      <c r="P120" s="77" t="s">
        <v>164</v>
      </c>
      <c r="Q120" s="77" t="s">
        <v>165</v>
      </c>
      <c r="R120" s="77" t="s">
        <v>166</v>
      </c>
      <c r="S120" s="77" t="s">
        <v>167</v>
      </c>
      <c r="T120" s="78" t="s">
        <v>168</v>
      </c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</row>
    <row r="121" spans="1:65" s="2" customFormat="1" ht="22.9" customHeight="1">
      <c r="A121" s="35"/>
      <c r="B121" s="36"/>
      <c r="C121" s="83" t="s">
        <v>169</v>
      </c>
      <c r="D121" s="37"/>
      <c r="E121" s="37"/>
      <c r="F121" s="37"/>
      <c r="G121" s="37"/>
      <c r="H121" s="37"/>
      <c r="I121" s="37"/>
      <c r="J121" s="166">
        <f>BK121</f>
        <v>0</v>
      </c>
      <c r="K121" s="37"/>
      <c r="L121" s="40"/>
      <c r="M121" s="79"/>
      <c r="N121" s="167"/>
      <c r="O121" s="80"/>
      <c r="P121" s="168">
        <f>P122</f>
        <v>0</v>
      </c>
      <c r="Q121" s="80"/>
      <c r="R121" s="168">
        <f>R122</f>
        <v>0</v>
      </c>
      <c r="S121" s="80"/>
      <c r="T121" s="169">
        <f>T122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78</v>
      </c>
      <c r="AU121" s="18" t="s">
        <v>150</v>
      </c>
      <c r="BK121" s="170">
        <f>BK122</f>
        <v>0</v>
      </c>
    </row>
    <row r="122" spans="1:65" s="12" customFormat="1" ht="25.9" customHeight="1">
      <c r="B122" s="171"/>
      <c r="C122" s="172"/>
      <c r="D122" s="173" t="s">
        <v>78</v>
      </c>
      <c r="E122" s="174" t="s">
        <v>553</v>
      </c>
      <c r="F122" s="174" t="s">
        <v>3060</v>
      </c>
      <c r="G122" s="172"/>
      <c r="H122" s="172"/>
      <c r="I122" s="175"/>
      <c r="J122" s="176">
        <f>BK122</f>
        <v>0</v>
      </c>
      <c r="K122" s="172"/>
      <c r="L122" s="177"/>
      <c r="M122" s="178"/>
      <c r="N122" s="179"/>
      <c r="O122" s="179"/>
      <c r="P122" s="180">
        <f>P123+P138+P153+P180</f>
        <v>0</v>
      </c>
      <c r="Q122" s="179"/>
      <c r="R122" s="180">
        <f>R123+R138+R153+R180</f>
        <v>0</v>
      </c>
      <c r="S122" s="179"/>
      <c r="T122" s="181">
        <f>T123+T138+T153+T180</f>
        <v>0</v>
      </c>
      <c r="AR122" s="182" t="s">
        <v>89</v>
      </c>
      <c r="AT122" s="183" t="s">
        <v>78</v>
      </c>
      <c r="AU122" s="183" t="s">
        <v>79</v>
      </c>
      <c r="AY122" s="182" t="s">
        <v>173</v>
      </c>
      <c r="BK122" s="184">
        <f>BK123+BK138+BK153+BK180</f>
        <v>0</v>
      </c>
    </row>
    <row r="123" spans="1:65" s="12" customFormat="1" ht="22.9" customHeight="1">
      <c r="B123" s="171"/>
      <c r="C123" s="172"/>
      <c r="D123" s="173" t="s">
        <v>78</v>
      </c>
      <c r="E123" s="185" t="s">
        <v>3061</v>
      </c>
      <c r="F123" s="185" t="s">
        <v>3062</v>
      </c>
      <c r="G123" s="172"/>
      <c r="H123" s="172"/>
      <c r="I123" s="175"/>
      <c r="J123" s="186">
        <f>BK123</f>
        <v>0</v>
      </c>
      <c r="K123" s="172"/>
      <c r="L123" s="177"/>
      <c r="M123" s="178"/>
      <c r="N123" s="179"/>
      <c r="O123" s="179"/>
      <c r="P123" s="180">
        <f>SUM(P124:P137)</f>
        <v>0</v>
      </c>
      <c r="Q123" s="179"/>
      <c r="R123" s="180">
        <f>SUM(R124:R137)</f>
        <v>0</v>
      </c>
      <c r="S123" s="179"/>
      <c r="T123" s="181">
        <f>SUM(T124:T137)</f>
        <v>0</v>
      </c>
      <c r="AR123" s="182" t="s">
        <v>89</v>
      </c>
      <c r="AT123" s="183" t="s">
        <v>78</v>
      </c>
      <c r="AU123" s="183" t="s">
        <v>87</v>
      </c>
      <c r="AY123" s="182" t="s">
        <v>173</v>
      </c>
      <c r="BK123" s="184">
        <f>SUM(BK124:BK137)</f>
        <v>0</v>
      </c>
    </row>
    <row r="124" spans="1:65" s="2" customFormat="1" ht="24.2" customHeight="1">
      <c r="A124" s="35"/>
      <c r="B124" s="36"/>
      <c r="C124" s="187" t="s">
        <v>87</v>
      </c>
      <c r="D124" s="187" t="s">
        <v>176</v>
      </c>
      <c r="E124" s="188" t="s">
        <v>3063</v>
      </c>
      <c r="F124" s="189" t="s">
        <v>3064</v>
      </c>
      <c r="G124" s="190" t="s">
        <v>330</v>
      </c>
      <c r="H124" s="191">
        <v>1</v>
      </c>
      <c r="I124" s="192"/>
      <c r="J124" s="193">
        <f t="shared" ref="J124:J137" si="0">ROUND(I124*H124,2)</f>
        <v>0</v>
      </c>
      <c r="K124" s="189" t="s">
        <v>1</v>
      </c>
      <c r="L124" s="40"/>
      <c r="M124" s="194" t="s">
        <v>1</v>
      </c>
      <c r="N124" s="195" t="s">
        <v>44</v>
      </c>
      <c r="O124" s="72"/>
      <c r="P124" s="196">
        <f t="shared" ref="P124:P137" si="1">O124*H124</f>
        <v>0</v>
      </c>
      <c r="Q124" s="196">
        <v>0</v>
      </c>
      <c r="R124" s="196">
        <f t="shared" ref="R124:R137" si="2">Q124*H124</f>
        <v>0</v>
      </c>
      <c r="S124" s="196">
        <v>0</v>
      </c>
      <c r="T124" s="197">
        <f t="shared" ref="T124:T137" si="3"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8" t="s">
        <v>191</v>
      </c>
      <c r="AT124" s="198" t="s">
        <v>176</v>
      </c>
      <c r="AU124" s="198" t="s">
        <v>89</v>
      </c>
      <c r="AY124" s="18" t="s">
        <v>173</v>
      </c>
      <c r="BE124" s="199">
        <f t="shared" ref="BE124:BE137" si="4">IF(N124="základní",J124,0)</f>
        <v>0</v>
      </c>
      <c r="BF124" s="199">
        <f t="shared" ref="BF124:BF137" si="5">IF(N124="snížená",J124,0)</f>
        <v>0</v>
      </c>
      <c r="BG124" s="199">
        <f t="shared" ref="BG124:BG137" si="6">IF(N124="zákl. přenesená",J124,0)</f>
        <v>0</v>
      </c>
      <c r="BH124" s="199">
        <f t="shared" ref="BH124:BH137" si="7">IF(N124="sníž. přenesená",J124,0)</f>
        <v>0</v>
      </c>
      <c r="BI124" s="199">
        <f t="shared" ref="BI124:BI137" si="8">IF(N124="nulová",J124,0)</f>
        <v>0</v>
      </c>
      <c r="BJ124" s="18" t="s">
        <v>87</v>
      </c>
      <c r="BK124" s="199">
        <f t="shared" ref="BK124:BK137" si="9">ROUND(I124*H124,2)</f>
        <v>0</v>
      </c>
      <c r="BL124" s="18" t="s">
        <v>191</v>
      </c>
      <c r="BM124" s="198" t="s">
        <v>3065</v>
      </c>
    </row>
    <row r="125" spans="1:65" s="2" customFormat="1" ht="16.5" customHeight="1">
      <c r="A125" s="35"/>
      <c r="B125" s="36"/>
      <c r="C125" s="187" t="s">
        <v>89</v>
      </c>
      <c r="D125" s="187" t="s">
        <v>176</v>
      </c>
      <c r="E125" s="188" t="s">
        <v>3066</v>
      </c>
      <c r="F125" s="189" t="s">
        <v>3067</v>
      </c>
      <c r="G125" s="190" t="s">
        <v>2164</v>
      </c>
      <c r="H125" s="191">
        <v>1</v>
      </c>
      <c r="I125" s="192"/>
      <c r="J125" s="193">
        <f t="shared" si="0"/>
        <v>0</v>
      </c>
      <c r="K125" s="189" t="s">
        <v>1</v>
      </c>
      <c r="L125" s="40"/>
      <c r="M125" s="194" t="s">
        <v>1</v>
      </c>
      <c r="N125" s="195" t="s">
        <v>44</v>
      </c>
      <c r="O125" s="72"/>
      <c r="P125" s="196">
        <f t="shared" si="1"/>
        <v>0</v>
      </c>
      <c r="Q125" s="196">
        <v>0</v>
      </c>
      <c r="R125" s="196">
        <f t="shared" si="2"/>
        <v>0</v>
      </c>
      <c r="S125" s="196">
        <v>0</v>
      </c>
      <c r="T125" s="197">
        <f t="shared" si="3"/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8" t="s">
        <v>191</v>
      </c>
      <c r="AT125" s="198" t="s">
        <v>176</v>
      </c>
      <c r="AU125" s="198" t="s">
        <v>89</v>
      </c>
      <c r="AY125" s="18" t="s">
        <v>173</v>
      </c>
      <c r="BE125" s="199">
        <f t="shared" si="4"/>
        <v>0</v>
      </c>
      <c r="BF125" s="199">
        <f t="shared" si="5"/>
        <v>0</v>
      </c>
      <c r="BG125" s="199">
        <f t="shared" si="6"/>
        <v>0</v>
      </c>
      <c r="BH125" s="199">
        <f t="shared" si="7"/>
        <v>0</v>
      </c>
      <c r="BI125" s="199">
        <f t="shared" si="8"/>
        <v>0</v>
      </c>
      <c r="BJ125" s="18" t="s">
        <v>87</v>
      </c>
      <c r="BK125" s="199">
        <f t="shared" si="9"/>
        <v>0</v>
      </c>
      <c r="BL125" s="18" t="s">
        <v>191</v>
      </c>
      <c r="BM125" s="198" t="s">
        <v>3068</v>
      </c>
    </row>
    <row r="126" spans="1:65" s="2" customFormat="1" ht="16.5" customHeight="1">
      <c r="A126" s="35"/>
      <c r="B126" s="36"/>
      <c r="C126" s="187" t="s">
        <v>185</v>
      </c>
      <c r="D126" s="187" t="s">
        <v>176</v>
      </c>
      <c r="E126" s="188" t="s">
        <v>3069</v>
      </c>
      <c r="F126" s="189" t="s">
        <v>3070</v>
      </c>
      <c r="G126" s="190" t="s">
        <v>330</v>
      </c>
      <c r="H126" s="191">
        <v>1</v>
      </c>
      <c r="I126" s="192"/>
      <c r="J126" s="193">
        <f t="shared" si="0"/>
        <v>0</v>
      </c>
      <c r="K126" s="189" t="s">
        <v>1</v>
      </c>
      <c r="L126" s="40"/>
      <c r="M126" s="194" t="s">
        <v>1</v>
      </c>
      <c r="N126" s="195" t="s">
        <v>44</v>
      </c>
      <c r="O126" s="72"/>
      <c r="P126" s="196">
        <f t="shared" si="1"/>
        <v>0</v>
      </c>
      <c r="Q126" s="196">
        <v>0</v>
      </c>
      <c r="R126" s="196">
        <f t="shared" si="2"/>
        <v>0</v>
      </c>
      <c r="S126" s="196">
        <v>0</v>
      </c>
      <c r="T126" s="197">
        <f t="shared" si="3"/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8" t="s">
        <v>191</v>
      </c>
      <c r="AT126" s="198" t="s">
        <v>176</v>
      </c>
      <c r="AU126" s="198" t="s">
        <v>89</v>
      </c>
      <c r="AY126" s="18" t="s">
        <v>173</v>
      </c>
      <c r="BE126" s="199">
        <f t="shared" si="4"/>
        <v>0</v>
      </c>
      <c r="BF126" s="199">
        <f t="shared" si="5"/>
        <v>0</v>
      </c>
      <c r="BG126" s="199">
        <f t="shared" si="6"/>
        <v>0</v>
      </c>
      <c r="BH126" s="199">
        <f t="shared" si="7"/>
        <v>0</v>
      </c>
      <c r="BI126" s="199">
        <f t="shared" si="8"/>
        <v>0</v>
      </c>
      <c r="BJ126" s="18" t="s">
        <v>87</v>
      </c>
      <c r="BK126" s="199">
        <f t="shared" si="9"/>
        <v>0</v>
      </c>
      <c r="BL126" s="18" t="s">
        <v>191</v>
      </c>
      <c r="BM126" s="198" t="s">
        <v>3071</v>
      </c>
    </row>
    <row r="127" spans="1:65" s="2" customFormat="1" ht="16.5" customHeight="1">
      <c r="A127" s="35"/>
      <c r="B127" s="36"/>
      <c r="C127" s="187" t="s">
        <v>191</v>
      </c>
      <c r="D127" s="187" t="s">
        <v>176</v>
      </c>
      <c r="E127" s="188" t="s">
        <v>3072</v>
      </c>
      <c r="F127" s="189" t="s">
        <v>3073</v>
      </c>
      <c r="G127" s="190" t="s">
        <v>330</v>
      </c>
      <c r="H127" s="191">
        <v>1</v>
      </c>
      <c r="I127" s="192"/>
      <c r="J127" s="193">
        <f t="shared" si="0"/>
        <v>0</v>
      </c>
      <c r="K127" s="189" t="s">
        <v>1</v>
      </c>
      <c r="L127" s="40"/>
      <c r="M127" s="194" t="s">
        <v>1</v>
      </c>
      <c r="N127" s="195" t="s">
        <v>44</v>
      </c>
      <c r="O127" s="72"/>
      <c r="P127" s="196">
        <f t="shared" si="1"/>
        <v>0</v>
      </c>
      <c r="Q127" s="196">
        <v>0</v>
      </c>
      <c r="R127" s="196">
        <f t="shared" si="2"/>
        <v>0</v>
      </c>
      <c r="S127" s="196">
        <v>0</v>
      </c>
      <c r="T127" s="197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8" t="s">
        <v>191</v>
      </c>
      <c r="AT127" s="198" t="s">
        <v>176</v>
      </c>
      <c r="AU127" s="198" t="s">
        <v>89</v>
      </c>
      <c r="AY127" s="18" t="s">
        <v>173</v>
      </c>
      <c r="BE127" s="199">
        <f t="shared" si="4"/>
        <v>0</v>
      </c>
      <c r="BF127" s="199">
        <f t="shared" si="5"/>
        <v>0</v>
      </c>
      <c r="BG127" s="199">
        <f t="shared" si="6"/>
        <v>0</v>
      </c>
      <c r="BH127" s="199">
        <f t="shared" si="7"/>
        <v>0</v>
      </c>
      <c r="BI127" s="199">
        <f t="shared" si="8"/>
        <v>0</v>
      </c>
      <c r="BJ127" s="18" t="s">
        <v>87</v>
      </c>
      <c r="BK127" s="199">
        <f t="shared" si="9"/>
        <v>0</v>
      </c>
      <c r="BL127" s="18" t="s">
        <v>191</v>
      </c>
      <c r="BM127" s="198" t="s">
        <v>3074</v>
      </c>
    </row>
    <row r="128" spans="1:65" s="2" customFormat="1" ht="16.5" customHeight="1">
      <c r="A128" s="35"/>
      <c r="B128" s="36"/>
      <c r="C128" s="187" t="s">
        <v>172</v>
      </c>
      <c r="D128" s="187" t="s">
        <v>176</v>
      </c>
      <c r="E128" s="188" t="s">
        <v>3075</v>
      </c>
      <c r="F128" s="189" t="s">
        <v>3076</v>
      </c>
      <c r="G128" s="190" t="s">
        <v>330</v>
      </c>
      <c r="H128" s="191">
        <v>1</v>
      </c>
      <c r="I128" s="192"/>
      <c r="J128" s="193">
        <f t="shared" si="0"/>
        <v>0</v>
      </c>
      <c r="K128" s="189" t="s">
        <v>1</v>
      </c>
      <c r="L128" s="40"/>
      <c r="M128" s="194" t="s">
        <v>1</v>
      </c>
      <c r="N128" s="195" t="s">
        <v>44</v>
      </c>
      <c r="O128" s="72"/>
      <c r="P128" s="196">
        <f t="shared" si="1"/>
        <v>0</v>
      </c>
      <c r="Q128" s="196">
        <v>0</v>
      </c>
      <c r="R128" s="196">
        <f t="shared" si="2"/>
        <v>0</v>
      </c>
      <c r="S128" s="196">
        <v>0</v>
      </c>
      <c r="T128" s="19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191</v>
      </c>
      <c r="AT128" s="198" t="s">
        <v>176</v>
      </c>
      <c r="AU128" s="198" t="s">
        <v>89</v>
      </c>
      <c r="AY128" s="18" t="s">
        <v>173</v>
      </c>
      <c r="BE128" s="199">
        <f t="shared" si="4"/>
        <v>0</v>
      </c>
      <c r="BF128" s="199">
        <f t="shared" si="5"/>
        <v>0</v>
      </c>
      <c r="BG128" s="199">
        <f t="shared" si="6"/>
        <v>0</v>
      </c>
      <c r="BH128" s="199">
        <f t="shared" si="7"/>
        <v>0</v>
      </c>
      <c r="BI128" s="199">
        <f t="shared" si="8"/>
        <v>0</v>
      </c>
      <c r="BJ128" s="18" t="s">
        <v>87</v>
      </c>
      <c r="BK128" s="199">
        <f t="shared" si="9"/>
        <v>0</v>
      </c>
      <c r="BL128" s="18" t="s">
        <v>191</v>
      </c>
      <c r="BM128" s="198" t="s">
        <v>3077</v>
      </c>
    </row>
    <row r="129" spans="1:65" s="2" customFormat="1" ht="16.5" customHeight="1">
      <c r="A129" s="35"/>
      <c r="B129" s="36"/>
      <c r="C129" s="187" t="s">
        <v>201</v>
      </c>
      <c r="D129" s="187" t="s">
        <v>176</v>
      </c>
      <c r="E129" s="188" t="s">
        <v>3078</v>
      </c>
      <c r="F129" s="189" t="s">
        <v>3079</v>
      </c>
      <c r="G129" s="190" t="s">
        <v>330</v>
      </c>
      <c r="H129" s="191">
        <v>1</v>
      </c>
      <c r="I129" s="192"/>
      <c r="J129" s="193">
        <f t="shared" si="0"/>
        <v>0</v>
      </c>
      <c r="K129" s="189" t="s">
        <v>1</v>
      </c>
      <c r="L129" s="40"/>
      <c r="M129" s="194" t="s">
        <v>1</v>
      </c>
      <c r="N129" s="195" t="s">
        <v>44</v>
      </c>
      <c r="O129" s="72"/>
      <c r="P129" s="196">
        <f t="shared" si="1"/>
        <v>0</v>
      </c>
      <c r="Q129" s="196">
        <v>0</v>
      </c>
      <c r="R129" s="196">
        <f t="shared" si="2"/>
        <v>0</v>
      </c>
      <c r="S129" s="196">
        <v>0</v>
      </c>
      <c r="T129" s="19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191</v>
      </c>
      <c r="AT129" s="198" t="s">
        <v>176</v>
      </c>
      <c r="AU129" s="198" t="s">
        <v>89</v>
      </c>
      <c r="AY129" s="18" t="s">
        <v>173</v>
      </c>
      <c r="BE129" s="199">
        <f t="shared" si="4"/>
        <v>0</v>
      </c>
      <c r="BF129" s="199">
        <f t="shared" si="5"/>
        <v>0</v>
      </c>
      <c r="BG129" s="199">
        <f t="shared" si="6"/>
        <v>0</v>
      </c>
      <c r="BH129" s="199">
        <f t="shared" si="7"/>
        <v>0</v>
      </c>
      <c r="BI129" s="199">
        <f t="shared" si="8"/>
        <v>0</v>
      </c>
      <c r="BJ129" s="18" t="s">
        <v>87</v>
      </c>
      <c r="BK129" s="199">
        <f t="shared" si="9"/>
        <v>0</v>
      </c>
      <c r="BL129" s="18" t="s">
        <v>191</v>
      </c>
      <c r="BM129" s="198" t="s">
        <v>3080</v>
      </c>
    </row>
    <row r="130" spans="1:65" s="2" customFormat="1" ht="16.5" customHeight="1">
      <c r="A130" s="35"/>
      <c r="B130" s="36"/>
      <c r="C130" s="187" t="s">
        <v>205</v>
      </c>
      <c r="D130" s="187" t="s">
        <v>176</v>
      </c>
      <c r="E130" s="188" t="s">
        <v>3081</v>
      </c>
      <c r="F130" s="189" t="s">
        <v>3082</v>
      </c>
      <c r="G130" s="190" t="s">
        <v>339</v>
      </c>
      <c r="H130" s="191">
        <v>10</v>
      </c>
      <c r="I130" s="192"/>
      <c r="J130" s="193">
        <f t="shared" si="0"/>
        <v>0</v>
      </c>
      <c r="K130" s="189" t="s">
        <v>1</v>
      </c>
      <c r="L130" s="40"/>
      <c r="M130" s="194" t="s">
        <v>1</v>
      </c>
      <c r="N130" s="195" t="s">
        <v>44</v>
      </c>
      <c r="O130" s="72"/>
      <c r="P130" s="196">
        <f t="shared" si="1"/>
        <v>0</v>
      </c>
      <c r="Q130" s="196">
        <v>0</v>
      </c>
      <c r="R130" s="196">
        <f t="shared" si="2"/>
        <v>0</v>
      </c>
      <c r="S130" s="196">
        <v>0</v>
      </c>
      <c r="T130" s="19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8" t="s">
        <v>191</v>
      </c>
      <c r="AT130" s="198" t="s">
        <v>176</v>
      </c>
      <c r="AU130" s="198" t="s">
        <v>89</v>
      </c>
      <c r="AY130" s="18" t="s">
        <v>173</v>
      </c>
      <c r="BE130" s="199">
        <f t="shared" si="4"/>
        <v>0</v>
      </c>
      <c r="BF130" s="199">
        <f t="shared" si="5"/>
        <v>0</v>
      </c>
      <c r="BG130" s="199">
        <f t="shared" si="6"/>
        <v>0</v>
      </c>
      <c r="BH130" s="199">
        <f t="shared" si="7"/>
        <v>0</v>
      </c>
      <c r="BI130" s="199">
        <f t="shared" si="8"/>
        <v>0</v>
      </c>
      <c r="BJ130" s="18" t="s">
        <v>87</v>
      </c>
      <c r="BK130" s="199">
        <f t="shared" si="9"/>
        <v>0</v>
      </c>
      <c r="BL130" s="18" t="s">
        <v>191</v>
      </c>
      <c r="BM130" s="198" t="s">
        <v>3083</v>
      </c>
    </row>
    <row r="131" spans="1:65" s="2" customFormat="1" ht="16.5" customHeight="1">
      <c r="A131" s="35"/>
      <c r="B131" s="36"/>
      <c r="C131" s="187" t="s">
        <v>211</v>
      </c>
      <c r="D131" s="187" t="s">
        <v>176</v>
      </c>
      <c r="E131" s="188" t="s">
        <v>3084</v>
      </c>
      <c r="F131" s="189" t="s">
        <v>3085</v>
      </c>
      <c r="G131" s="190" t="s">
        <v>2164</v>
      </c>
      <c r="H131" s="191">
        <v>2</v>
      </c>
      <c r="I131" s="192"/>
      <c r="J131" s="193">
        <f t="shared" si="0"/>
        <v>0</v>
      </c>
      <c r="K131" s="189" t="s">
        <v>1</v>
      </c>
      <c r="L131" s="40"/>
      <c r="M131" s="194" t="s">
        <v>1</v>
      </c>
      <c r="N131" s="195" t="s">
        <v>44</v>
      </c>
      <c r="O131" s="72"/>
      <c r="P131" s="196">
        <f t="shared" si="1"/>
        <v>0</v>
      </c>
      <c r="Q131" s="196">
        <v>0</v>
      </c>
      <c r="R131" s="196">
        <f t="shared" si="2"/>
        <v>0</v>
      </c>
      <c r="S131" s="196">
        <v>0</v>
      </c>
      <c r="T131" s="19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8" t="s">
        <v>191</v>
      </c>
      <c r="AT131" s="198" t="s">
        <v>176</v>
      </c>
      <c r="AU131" s="198" t="s">
        <v>89</v>
      </c>
      <c r="AY131" s="18" t="s">
        <v>173</v>
      </c>
      <c r="BE131" s="199">
        <f t="shared" si="4"/>
        <v>0</v>
      </c>
      <c r="BF131" s="199">
        <f t="shared" si="5"/>
        <v>0</v>
      </c>
      <c r="BG131" s="199">
        <f t="shared" si="6"/>
        <v>0</v>
      </c>
      <c r="BH131" s="199">
        <f t="shared" si="7"/>
        <v>0</v>
      </c>
      <c r="BI131" s="199">
        <f t="shared" si="8"/>
        <v>0</v>
      </c>
      <c r="BJ131" s="18" t="s">
        <v>87</v>
      </c>
      <c r="BK131" s="199">
        <f t="shared" si="9"/>
        <v>0</v>
      </c>
      <c r="BL131" s="18" t="s">
        <v>191</v>
      </c>
      <c r="BM131" s="198" t="s">
        <v>3086</v>
      </c>
    </row>
    <row r="132" spans="1:65" s="2" customFormat="1" ht="16.5" customHeight="1">
      <c r="A132" s="35"/>
      <c r="B132" s="36"/>
      <c r="C132" s="187" t="s">
        <v>217</v>
      </c>
      <c r="D132" s="187" t="s">
        <v>176</v>
      </c>
      <c r="E132" s="188" t="s">
        <v>3087</v>
      </c>
      <c r="F132" s="189" t="s">
        <v>3088</v>
      </c>
      <c r="G132" s="190" t="s">
        <v>330</v>
      </c>
      <c r="H132" s="191">
        <v>1</v>
      </c>
      <c r="I132" s="192"/>
      <c r="J132" s="193">
        <f t="shared" si="0"/>
        <v>0</v>
      </c>
      <c r="K132" s="189" t="s">
        <v>1</v>
      </c>
      <c r="L132" s="40"/>
      <c r="M132" s="194" t="s">
        <v>1</v>
      </c>
      <c r="N132" s="195" t="s">
        <v>44</v>
      </c>
      <c r="O132" s="72"/>
      <c r="P132" s="196">
        <f t="shared" si="1"/>
        <v>0</v>
      </c>
      <c r="Q132" s="196">
        <v>0</v>
      </c>
      <c r="R132" s="196">
        <f t="shared" si="2"/>
        <v>0</v>
      </c>
      <c r="S132" s="196">
        <v>0</v>
      </c>
      <c r="T132" s="19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191</v>
      </c>
      <c r="AT132" s="198" t="s">
        <v>176</v>
      </c>
      <c r="AU132" s="198" t="s">
        <v>89</v>
      </c>
      <c r="AY132" s="18" t="s">
        <v>173</v>
      </c>
      <c r="BE132" s="199">
        <f t="shared" si="4"/>
        <v>0</v>
      </c>
      <c r="BF132" s="199">
        <f t="shared" si="5"/>
        <v>0</v>
      </c>
      <c r="BG132" s="199">
        <f t="shared" si="6"/>
        <v>0</v>
      </c>
      <c r="BH132" s="199">
        <f t="shared" si="7"/>
        <v>0</v>
      </c>
      <c r="BI132" s="199">
        <f t="shared" si="8"/>
        <v>0</v>
      </c>
      <c r="BJ132" s="18" t="s">
        <v>87</v>
      </c>
      <c r="BK132" s="199">
        <f t="shared" si="9"/>
        <v>0</v>
      </c>
      <c r="BL132" s="18" t="s">
        <v>191</v>
      </c>
      <c r="BM132" s="198" t="s">
        <v>3089</v>
      </c>
    </row>
    <row r="133" spans="1:65" s="2" customFormat="1" ht="16.5" customHeight="1">
      <c r="A133" s="35"/>
      <c r="B133" s="36"/>
      <c r="C133" s="187" t="s">
        <v>114</v>
      </c>
      <c r="D133" s="187" t="s">
        <v>176</v>
      </c>
      <c r="E133" s="188" t="s">
        <v>3090</v>
      </c>
      <c r="F133" s="189" t="s">
        <v>3091</v>
      </c>
      <c r="G133" s="190" t="s">
        <v>330</v>
      </c>
      <c r="H133" s="191">
        <v>12</v>
      </c>
      <c r="I133" s="192"/>
      <c r="J133" s="193">
        <f t="shared" si="0"/>
        <v>0</v>
      </c>
      <c r="K133" s="189" t="s">
        <v>1</v>
      </c>
      <c r="L133" s="40"/>
      <c r="M133" s="194" t="s">
        <v>1</v>
      </c>
      <c r="N133" s="195" t="s">
        <v>44</v>
      </c>
      <c r="O133" s="72"/>
      <c r="P133" s="196">
        <f t="shared" si="1"/>
        <v>0</v>
      </c>
      <c r="Q133" s="196">
        <v>0</v>
      </c>
      <c r="R133" s="196">
        <f t="shared" si="2"/>
        <v>0</v>
      </c>
      <c r="S133" s="196">
        <v>0</v>
      </c>
      <c r="T133" s="19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191</v>
      </c>
      <c r="AT133" s="198" t="s">
        <v>176</v>
      </c>
      <c r="AU133" s="198" t="s">
        <v>89</v>
      </c>
      <c r="AY133" s="18" t="s">
        <v>173</v>
      </c>
      <c r="BE133" s="199">
        <f t="shared" si="4"/>
        <v>0</v>
      </c>
      <c r="BF133" s="199">
        <f t="shared" si="5"/>
        <v>0</v>
      </c>
      <c r="BG133" s="199">
        <f t="shared" si="6"/>
        <v>0</v>
      </c>
      <c r="BH133" s="199">
        <f t="shared" si="7"/>
        <v>0</v>
      </c>
      <c r="BI133" s="199">
        <f t="shared" si="8"/>
        <v>0</v>
      </c>
      <c r="BJ133" s="18" t="s">
        <v>87</v>
      </c>
      <c r="BK133" s="199">
        <f t="shared" si="9"/>
        <v>0</v>
      </c>
      <c r="BL133" s="18" t="s">
        <v>191</v>
      </c>
      <c r="BM133" s="198" t="s">
        <v>3092</v>
      </c>
    </row>
    <row r="134" spans="1:65" s="2" customFormat="1" ht="16.5" customHeight="1">
      <c r="A134" s="35"/>
      <c r="B134" s="36"/>
      <c r="C134" s="187" t="s">
        <v>117</v>
      </c>
      <c r="D134" s="187" t="s">
        <v>176</v>
      </c>
      <c r="E134" s="188" t="s">
        <v>3093</v>
      </c>
      <c r="F134" s="189" t="s">
        <v>3094</v>
      </c>
      <c r="G134" s="190" t="s">
        <v>330</v>
      </c>
      <c r="H134" s="191">
        <v>8</v>
      </c>
      <c r="I134" s="192"/>
      <c r="J134" s="193">
        <f t="shared" si="0"/>
        <v>0</v>
      </c>
      <c r="K134" s="189" t="s">
        <v>1</v>
      </c>
      <c r="L134" s="40"/>
      <c r="M134" s="194" t="s">
        <v>1</v>
      </c>
      <c r="N134" s="195" t="s">
        <v>44</v>
      </c>
      <c r="O134" s="72"/>
      <c r="P134" s="196">
        <f t="shared" si="1"/>
        <v>0</v>
      </c>
      <c r="Q134" s="196">
        <v>0</v>
      </c>
      <c r="R134" s="196">
        <f t="shared" si="2"/>
        <v>0</v>
      </c>
      <c r="S134" s="196">
        <v>0</v>
      </c>
      <c r="T134" s="19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191</v>
      </c>
      <c r="AT134" s="198" t="s">
        <v>176</v>
      </c>
      <c r="AU134" s="198" t="s">
        <v>89</v>
      </c>
      <c r="AY134" s="18" t="s">
        <v>173</v>
      </c>
      <c r="BE134" s="199">
        <f t="shared" si="4"/>
        <v>0</v>
      </c>
      <c r="BF134" s="199">
        <f t="shared" si="5"/>
        <v>0</v>
      </c>
      <c r="BG134" s="199">
        <f t="shared" si="6"/>
        <v>0</v>
      </c>
      <c r="BH134" s="199">
        <f t="shared" si="7"/>
        <v>0</v>
      </c>
      <c r="BI134" s="199">
        <f t="shared" si="8"/>
        <v>0</v>
      </c>
      <c r="BJ134" s="18" t="s">
        <v>87</v>
      </c>
      <c r="BK134" s="199">
        <f t="shared" si="9"/>
        <v>0</v>
      </c>
      <c r="BL134" s="18" t="s">
        <v>191</v>
      </c>
      <c r="BM134" s="198" t="s">
        <v>3095</v>
      </c>
    </row>
    <row r="135" spans="1:65" s="2" customFormat="1" ht="16.5" customHeight="1">
      <c r="A135" s="35"/>
      <c r="B135" s="36"/>
      <c r="C135" s="187" t="s">
        <v>120</v>
      </c>
      <c r="D135" s="187" t="s">
        <v>176</v>
      </c>
      <c r="E135" s="188" t="s">
        <v>3096</v>
      </c>
      <c r="F135" s="189" t="s">
        <v>3097</v>
      </c>
      <c r="G135" s="190" t="s">
        <v>330</v>
      </c>
      <c r="H135" s="191">
        <v>4</v>
      </c>
      <c r="I135" s="192"/>
      <c r="J135" s="193">
        <f t="shared" si="0"/>
        <v>0</v>
      </c>
      <c r="K135" s="189" t="s">
        <v>1</v>
      </c>
      <c r="L135" s="40"/>
      <c r="M135" s="194" t="s">
        <v>1</v>
      </c>
      <c r="N135" s="195" t="s">
        <v>44</v>
      </c>
      <c r="O135" s="72"/>
      <c r="P135" s="196">
        <f t="shared" si="1"/>
        <v>0</v>
      </c>
      <c r="Q135" s="196">
        <v>0</v>
      </c>
      <c r="R135" s="196">
        <f t="shared" si="2"/>
        <v>0</v>
      </c>
      <c r="S135" s="196">
        <v>0</v>
      </c>
      <c r="T135" s="19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191</v>
      </c>
      <c r="AT135" s="198" t="s">
        <v>176</v>
      </c>
      <c r="AU135" s="198" t="s">
        <v>89</v>
      </c>
      <c r="AY135" s="18" t="s">
        <v>173</v>
      </c>
      <c r="BE135" s="199">
        <f t="shared" si="4"/>
        <v>0</v>
      </c>
      <c r="BF135" s="199">
        <f t="shared" si="5"/>
        <v>0</v>
      </c>
      <c r="BG135" s="199">
        <f t="shared" si="6"/>
        <v>0</v>
      </c>
      <c r="BH135" s="199">
        <f t="shared" si="7"/>
        <v>0</v>
      </c>
      <c r="BI135" s="199">
        <f t="shared" si="8"/>
        <v>0</v>
      </c>
      <c r="BJ135" s="18" t="s">
        <v>87</v>
      </c>
      <c r="BK135" s="199">
        <f t="shared" si="9"/>
        <v>0</v>
      </c>
      <c r="BL135" s="18" t="s">
        <v>191</v>
      </c>
      <c r="BM135" s="198" t="s">
        <v>3098</v>
      </c>
    </row>
    <row r="136" spans="1:65" s="2" customFormat="1" ht="16.5" customHeight="1">
      <c r="A136" s="35"/>
      <c r="B136" s="36"/>
      <c r="C136" s="187" t="s">
        <v>123</v>
      </c>
      <c r="D136" s="187" t="s">
        <v>176</v>
      </c>
      <c r="E136" s="188" t="s">
        <v>3099</v>
      </c>
      <c r="F136" s="189" t="s">
        <v>3100</v>
      </c>
      <c r="G136" s="190" t="s">
        <v>330</v>
      </c>
      <c r="H136" s="191">
        <v>3</v>
      </c>
      <c r="I136" s="192"/>
      <c r="J136" s="193">
        <f t="shared" si="0"/>
        <v>0</v>
      </c>
      <c r="K136" s="189" t="s">
        <v>1</v>
      </c>
      <c r="L136" s="40"/>
      <c r="M136" s="194" t="s">
        <v>1</v>
      </c>
      <c r="N136" s="195" t="s">
        <v>44</v>
      </c>
      <c r="O136" s="72"/>
      <c r="P136" s="196">
        <f t="shared" si="1"/>
        <v>0</v>
      </c>
      <c r="Q136" s="196">
        <v>0</v>
      </c>
      <c r="R136" s="196">
        <f t="shared" si="2"/>
        <v>0</v>
      </c>
      <c r="S136" s="196">
        <v>0</v>
      </c>
      <c r="T136" s="19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191</v>
      </c>
      <c r="AT136" s="198" t="s">
        <v>176</v>
      </c>
      <c r="AU136" s="198" t="s">
        <v>89</v>
      </c>
      <c r="AY136" s="18" t="s">
        <v>173</v>
      </c>
      <c r="BE136" s="199">
        <f t="shared" si="4"/>
        <v>0</v>
      </c>
      <c r="BF136" s="199">
        <f t="shared" si="5"/>
        <v>0</v>
      </c>
      <c r="BG136" s="199">
        <f t="shared" si="6"/>
        <v>0</v>
      </c>
      <c r="BH136" s="199">
        <f t="shared" si="7"/>
        <v>0</v>
      </c>
      <c r="BI136" s="199">
        <f t="shared" si="8"/>
        <v>0</v>
      </c>
      <c r="BJ136" s="18" t="s">
        <v>87</v>
      </c>
      <c r="BK136" s="199">
        <f t="shared" si="9"/>
        <v>0</v>
      </c>
      <c r="BL136" s="18" t="s">
        <v>191</v>
      </c>
      <c r="BM136" s="198" t="s">
        <v>3101</v>
      </c>
    </row>
    <row r="137" spans="1:65" s="2" customFormat="1" ht="16.5" customHeight="1">
      <c r="A137" s="35"/>
      <c r="B137" s="36"/>
      <c r="C137" s="187" t="s">
        <v>126</v>
      </c>
      <c r="D137" s="187" t="s">
        <v>176</v>
      </c>
      <c r="E137" s="188" t="s">
        <v>3102</v>
      </c>
      <c r="F137" s="189" t="s">
        <v>3103</v>
      </c>
      <c r="G137" s="190" t="s">
        <v>330</v>
      </c>
      <c r="H137" s="191">
        <v>4</v>
      </c>
      <c r="I137" s="192"/>
      <c r="J137" s="193">
        <f t="shared" si="0"/>
        <v>0</v>
      </c>
      <c r="K137" s="189" t="s">
        <v>1</v>
      </c>
      <c r="L137" s="40"/>
      <c r="M137" s="194" t="s">
        <v>1</v>
      </c>
      <c r="N137" s="195" t="s">
        <v>44</v>
      </c>
      <c r="O137" s="72"/>
      <c r="P137" s="196">
        <f t="shared" si="1"/>
        <v>0</v>
      </c>
      <c r="Q137" s="196">
        <v>0</v>
      </c>
      <c r="R137" s="196">
        <f t="shared" si="2"/>
        <v>0</v>
      </c>
      <c r="S137" s="196">
        <v>0</v>
      </c>
      <c r="T137" s="19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191</v>
      </c>
      <c r="AT137" s="198" t="s">
        <v>176</v>
      </c>
      <c r="AU137" s="198" t="s">
        <v>89</v>
      </c>
      <c r="AY137" s="18" t="s">
        <v>173</v>
      </c>
      <c r="BE137" s="199">
        <f t="shared" si="4"/>
        <v>0</v>
      </c>
      <c r="BF137" s="199">
        <f t="shared" si="5"/>
        <v>0</v>
      </c>
      <c r="BG137" s="199">
        <f t="shared" si="6"/>
        <v>0</v>
      </c>
      <c r="BH137" s="199">
        <f t="shared" si="7"/>
        <v>0</v>
      </c>
      <c r="BI137" s="199">
        <f t="shared" si="8"/>
        <v>0</v>
      </c>
      <c r="BJ137" s="18" t="s">
        <v>87</v>
      </c>
      <c r="BK137" s="199">
        <f t="shared" si="9"/>
        <v>0</v>
      </c>
      <c r="BL137" s="18" t="s">
        <v>191</v>
      </c>
      <c r="BM137" s="198" t="s">
        <v>3104</v>
      </c>
    </row>
    <row r="138" spans="1:65" s="12" customFormat="1" ht="22.9" customHeight="1">
      <c r="B138" s="171"/>
      <c r="C138" s="172"/>
      <c r="D138" s="173" t="s">
        <v>78</v>
      </c>
      <c r="E138" s="185" t="s">
        <v>3105</v>
      </c>
      <c r="F138" s="185" t="s">
        <v>3106</v>
      </c>
      <c r="G138" s="172"/>
      <c r="H138" s="172"/>
      <c r="I138" s="175"/>
      <c r="J138" s="186">
        <f>BK138</f>
        <v>0</v>
      </c>
      <c r="K138" s="172"/>
      <c r="L138" s="177"/>
      <c r="M138" s="178"/>
      <c r="N138" s="179"/>
      <c r="O138" s="179"/>
      <c r="P138" s="180">
        <f>SUM(P139:P152)</f>
        <v>0</v>
      </c>
      <c r="Q138" s="179"/>
      <c r="R138" s="180">
        <f>SUM(R139:R152)</f>
        <v>0</v>
      </c>
      <c r="S138" s="179"/>
      <c r="T138" s="181">
        <f>SUM(T139:T152)</f>
        <v>0</v>
      </c>
      <c r="AR138" s="182" t="s">
        <v>89</v>
      </c>
      <c r="AT138" s="183" t="s">
        <v>78</v>
      </c>
      <c r="AU138" s="183" t="s">
        <v>87</v>
      </c>
      <c r="AY138" s="182" t="s">
        <v>173</v>
      </c>
      <c r="BK138" s="184">
        <f>SUM(BK139:BK152)</f>
        <v>0</v>
      </c>
    </row>
    <row r="139" spans="1:65" s="2" customFormat="1" ht="24.2" customHeight="1">
      <c r="A139" s="35"/>
      <c r="B139" s="36"/>
      <c r="C139" s="187" t="s">
        <v>8</v>
      </c>
      <c r="D139" s="187" t="s">
        <v>176</v>
      </c>
      <c r="E139" s="188" t="s">
        <v>3107</v>
      </c>
      <c r="F139" s="189" t="s">
        <v>3108</v>
      </c>
      <c r="G139" s="190" t="s">
        <v>330</v>
      </c>
      <c r="H139" s="191">
        <v>1</v>
      </c>
      <c r="I139" s="192"/>
      <c r="J139" s="193">
        <f t="shared" ref="J139:J152" si="10">ROUND(I139*H139,2)</f>
        <v>0</v>
      </c>
      <c r="K139" s="189" t="s">
        <v>1</v>
      </c>
      <c r="L139" s="40"/>
      <c r="M139" s="194" t="s">
        <v>1</v>
      </c>
      <c r="N139" s="195" t="s">
        <v>44</v>
      </c>
      <c r="O139" s="72"/>
      <c r="P139" s="196">
        <f t="shared" ref="P139:P152" si="11">O139*H139</f>
        <v>0</v>
      </c>
      <c r="Q139" s="196">
        <v>0</v>
      </c>
      <c r="R139" s="196">
        <f t="shared" ref="R139:R152" si="12">Q139*H139</f>
        <v>0</v>
      </c>
      <c r="S139" s="196">
        <v>0</v>
      </c>
      <c r="T139" s="197">
        <f t="shared" ref="T139:T152" si="13"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191</v>
      </c>
      <c r="AT139" s="198" t="s">
        <v>176</v>
      </c>
      <c r="AU139" s="198" t="s">
        <v>89</v>
      </c>
      <c r="AY139" s="18" t="s">
        <v>173</v>
      </c>
      <c r="BE139" s="199">
        <f t="shared" ref="BE139:BE152" si="14">IF(N139="základní",J139,0)</f>
        <v>0</v>
      </c>
      <c r="BF139" s="199">
        <f t="shared" ref="BF139:BF152" si="15">IF(N139="snížená",J139,0)</f>
        <v>0</v>
      </c>
      <c r="BG139" s="199">
        <f t="shared" ref="BG139:BG152" si="16">IF(N139="zákl. přenesená",J139,0)</f>
        <v>0</v>
      </c>
      <c r="BH139" s="199">
        <f t="shared" ref="BH139:BH152" si="17">IF(N139="sníž. přenesená",J139,0)</f>
        <v>0</v>
      </c>
      <c r="BI139" s="199">
        <f t="shared" ref="BI139:BI152" si="18">IF(N139="nulová",J139,0)</f>
        <v>0</v>
      </c>
      <c r="BJ139" s="18" t="s">
        <v>87</v>
      </c>
      <c r="BK139" s="199">
        <f t="shared" ref="BK139:BK152" si="19">ROUND(I139*H139,2)</f>
        <v>0</v>
      </c>
      <c r="BL139" s="18" t="s">
        <v>191</v>
      </c>
      <c r="BM139" s="198" t="s">
        <v>3109</v>
      </c>
    </row>
    <row r="140" spans="1:65" s="2" customFormat="1" ht="16.5" customHeight="1">
      <c r="A140" s="35"/>
      <c r="B140" s="36"/>
      <c r="C140" s="187" t="s">
        <v>131</v>
      </c>
      <c r="D140" s="187" t="s">
        <v>176</v>
      </c>
      <c r="E140" s="188" t="s">
        <v>3110</v>
      </c>
      <c r="F140" s="189" t="s">
        <v>3067</v>
      </c>
      <c r="G140" s="190" t="s">
        <v>2164</v>
      </c>
      <c r="H140" s="191">
        <v>1</v>
      </c>
      <c r="I140" s="192"/>
      <c r="J140" s="193">
        <f t="shared" si="10"/>
        <v>0</v>
      </c>
      <c r="K140" s="189" t="s">
        <v>1</v>
      </c>
      <c r="L140" s="40"/>
      <c r="M140" s="194" t="s">
        <v>1</v>
      </c>
      <c r="N140" s="195" t="s">
        <v>44</v>
      </c>
      <c r="O140" s="72"/>
      <c r="P140" s="196">
        <f t="shared" si="11"/>
        <v>0</v>
      </c>
      <c r="Q140" s="196">
        <v>0</v>
      </c>
      <c r="R140" s="196">
        <f t="shared" si="12"/>
        <v>0</v>
      </c>
      <c r="S140" s="196">
        <v>0</v>
      </c>
      <c r="T140" s="197">
        <f t="shared" si="1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191</v>
      </c>
      <c r="AT140" s="198" t="s">
        <v>176</v>
      </c>
      <c r="AU140" s="198" t="s">
        <v>89</v>
      </c>
      <c r="AY140" s="18" t="s">
        <v>173</v>
      </c>
      <c r="BE140" s="199">
        <f t="shared" si="14"/>
        <v>0</v>
      </c>
      <c r="BF140" s="199">
        <f t="shared" si="15"/>
        <v>0</v>
      </c>
      <c r="BG140" s="199">
        <f t="shared" si="16"/>
        <v>0</v>
      </c>
      <c r="BH140" s="199">
        <f t="shared" si="17"/>
        <v>0</v>
      </c>
      <c r="BI140" s="199">
        <f t="shared" si="18"/>
        <v>0</v>
      </c>
      <c r="BJ140" s="18" t="s">
        <v>87</v>
      </c>
      <c r="BK140" s="199">
        <f t="shared" si="19"/>
        <v>0</v>
      </c>
      <c r="BL140" s="18" t="s">
        <v>191</v>
      </c>
      <c r="BM140" s="198" t="s">
        <v>3111</v>
      </c>
    </row>
    <row r="141" spans="1:65" s="2" customFormat="1" ht="16.5" customHeight="1">
      <c r="A141" s="35"/>
      <c r="B141" s="36"/>
      <c r="C141" s="187" t="s">
        <v>134</v>
      </c>
      <c r="D141" s="187" t="s">
        <v>176</v>
      </c>
      <c r="E141" s="188" t="s">
        <v>3112</v>
      </c>
      <c r="F141" s="189" t="s">
        <v>3070</v>
      </c>
      <c r="G141" s="190" t="s">
        <v>330</v>
      </c>
      <c r="H141" s="191">
        <v>2</v>
      </c>
      <c r="I141" s="192"/>
      <c r="J141" s="193">
        <f t="shared" si="10"/>
        <v>0</v>
      </c>
      <c r="K141" s="189" t="s">
        <v>1</v>
      </c>
      <c r="L141" s="40"/>
      <c r="M141" s="194" t="s">
        <v>1</v>
      </c>
      <c r="N141" s="195" t="s">
        <v>44</v>
      </c>
      <c r="O141" s="72"/>
      <c r="P141" s="196">
        <f t="shared" si="11"/>
        <v>0</v>
      </c>
      <c r="Q141" s="196">
        <v>0</v>
      </c>
      <c r="R141" s="196">
        <f t="shared" si="12"/>
        <v>0</v>
      </c>
      <c r="S141" s="196">
        <v>0</v>
      </c>
      <c r="T141" s="197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191</v>
      </c>
      <c r="AT141" s="198" t="s">
        <v>176</v>
      </c>
      <c r="AU141" s="198" t="s">
        <v>89</v>
      </c>
      <c r="AY141" s="18" t="s">
        <v>173</v>
      </c>
      <c r="BE141" s="199">
        <f t="shared" si="14"/>
        <v>0</v>
      </c>
      <c r="BF141" s="199">
        <f t="shared" si="15"/>
        <v>0</v>
      </c>
      <c r="BG141" s="199">
        <f t="shared" si="16"/>
        <v>0</v>
      </c>
      <c r="BH141" s="199">
        <f t="shared" si="17"/>
        <v>0</v>
      </c>
      <c r="BI141" s="199">
        <f t="shared" si="18"/>
        <v>0</v>
      </c>
      <c r="BJ141" s="18" t="s">
        <v>87</v>
      </c>
      <c r="BK141" s="199">
        <f t="shared" si="19"/>
        <v>0</v>
      </c>
      <c r="BL141" s="18" t="s">
        <v>191</v>
      </c>
      <c r="BM141" s="198" t="s">
        <v>3113</v>
      </c>
    </row>
    <row r="142" spans="1:65" s="2" customFormat="1" ht="16.5" customHeight="1">
      <c r="A142" s="35"/>
      <c r="B142" s="36"/>
      <c r="C142" s="187" t="s">
        <v>137</v>
      </c>
      <c r="D142" s="187" t="s">
        <v>176</v>
      </c>
      <c r="E142" s="188" t="s">
        <v>3114</v>
      </c>
      <c r="F142" s="189" t="s">
        <v>3073</v>
      </c>
      <c r="G142" s="190" t="s">
        <v>330</v>
      </c>
      <c r="H142" s="191">
        <v>1</v>
      </c>
      <c r="I142" s="192"/>
      <c r="J142" s="193">
        <f t="shared" si="10"/>
        <v>0</v>
      </c>
      <c r="K142" s="189" t="s">
        <v>1</v>
      </c>
      <c r="L142" s="40"/>
      <c r="M142" s="194" t="s">
        <v>1</v>
      </c>
      <c r="N142" s="195" t="s">
        <v>44</v>
      </c>
      <c r="O142" s="72"/>
      <c r="P142" s="196">
        <f t="shared" si="11"/>
        <v>0</v>
      </c>
      <c r="Q142" s="196">
        <v>0</v>
      </c>
      <c r="R142" s="196">
        <f t="shared" si="12"/>
        <v>0</v>
      </c>
      <c r="S142" s="196">
        <v>0</v>
      </c>
      <c r="T142" s="197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191</v>
      </c>
      <c r="AT142" s="198" t="s">
        <v>176</v>
      </c>
      <c r="AU142" s="198" t="s">
        <v>89</v>
      </c>
      <c r="AY142" s="18" t="s">
        <v>173</v>
      </c>
      <c r="BE142" s="199">
        <f t="shared" si="14"/>
        <v>0</v>
      </c>
      <c r="BF142" s="199">
        <f t="shared" si="15"/>
        <v>0</v>
      </c>
      <c r="BG142" s="199">
        <f t="shared" si="16"/>
        <v>0</v>
      </c>
      <c r="BH142" s="199">
        <f t="shared" si="17"/>
        <v>0</v>
      </c>
      <c r="BI142" s="199">
        <f t="shared" si="18"/>
        <v>0</v>
      </c>
      <c r="BJ142" s="18" t="s">
        <v>87</v>
      </c>
      <c r="BK142" s="199">
        <f t="shared" si="19"/>
        <v>0</v>
      </c>
      <c r="BL142" s="18" t="s">
        <v>191</v>
      </c>
      <c r="BM142" s="198" t="s">
        <v>3115</v>
      </c>
    </row>
    <row r="143" spans="1:65" s="2" customFormat="1" ht="16.5" customHeight="1">
      <c r="A143" s="35"/>
      <c r="B143" s="36"/>
      <c r="C143" s="187" t="s">
        <v>140</v>
      </c>
      <c r="D143" s="187" t="s">
        <v>176</v>
      </c>
      <c r="E143" s="188" t="s">
        <v>3116</v>
      </c>
      <c r="F143" s="189" t="s">
        <v>3076</v>
      </c>
      <c r="G143" s="190" t="s">
        <v>330</v>
      </c>
      <c r="H143" s="191">
        <v>1</v>
      </c>
      <c r="I143" s="192"/>
      <c r="J143" s="193">
        <f t="shared" si="10"/>
        <v>0</v>
      </c>
      <c r="K143" s="189" t="s">
        <v>1</v>
      </c>
      <c r="L143" s="40"/>
      <c r="M143" s="194" t="s">
        <v>1</v>
      </c>
      <c r="N143" s="195" t="s">
        <v>44</v>
      </c>
      <c r="O143" s="72"/>
      <c r="P143" s="196">
        <f t="shared" si="11"/>
        <v>0</v>
      </c>
      <c r="Q143" s="196">
        <v>0</v>
      </c>
      <c r="R143" s="196">
        <f t="shared" si="12"/>
        <v>0</v>
      </c>
      <c r="S143" s="196">
        <v>0</v>
      </c>
      <c r="T143" s="197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191</v>
      </c>
      <c r="AT143" s="198" t="s">
        <v>176</v>
      </c>
      <c r="AU143" s="198" t="s">
        <v>89</v>
      </c>
      <c r="AY143" s="18" t="s">
        <v>173</v>
      </c>
      <c r="BE143" s="199">
        <f t="shared" si="14"/>
        <v>0</v>
      </c>
      <c r="BF143" s="199">
        <f t="shared" si="15"/>
        <v>0</v>
      </c>
      <c r="BG143" s="199">
        <f t="shared" si="16"/>
        <v>0</v>
      </c>
      <c r="BH143" s="199">
        <f t="shared" si="17"/>
        <v>0</v>
      </c>
      <c r="BI143" s="199">
        <f t="shared" si="18"/>
        <v>0</v>
      </c>
      <c r="BJ143" s="18" t="s">
        <v>87</v>
      </c>
      <c r="BK143" s="199">
        <f t="shared" si="19"/>
        <v>0</v>
      </c>
      <c r="BL143" s="18" t="s">
        <v>191</v>
      </c>
      <c r="BM143" s="198" t="s">
        <v>3117</v>
      </c>
    </row>
    <row r="144" spans="1:65" s="2" customFormat="1" ht="16.5" customHeight="1">
      <c r="A144" s="35"/>
      <c r="B144" s="36"/>
      <c r="C144" s="187" t="s">
        <v>336</v>
      </c>
      <c r="D144" s="187" t="s">
        <v>176</v>
      </c>
      <c r="E144" s="188" t="s">
        <v>3118</v>
      </c>
      <c r="F144" s="189" t="s">
        <v>3119</v>
      </c>
      <c r="G144" s="190" t="s">
        <v>330</v>
      </c>
      <c r="H144" s="191">
        <v>1</v>
      </c>
      <c r="I144" s="192"/>
      <c r="J144" s="193">
        <f t="shared" si="10"/>
        <v>0</v>
      </c>
      <c r="K144" s="189" t="s">
        <v>1</v>
      </c>
      <c r="L144" s="40"/>
      <c r="M144" s="194" t="s">
        <v>1</v>
      </c>
      <c r="N144" s="195" t="s">
        <v>44</v>
      </c>
      <c r="O144" s="72"/>
      <c r="P144" s="196">
        <f t="shared" si="11"/>
        <v>0</v>
      </c>
      <c r="Q144" s="196">
        <v>0</v>
      </c>
      <c r="R144" s="196">
        <f t="shared" si="12"/>
        <v>0</v>
      </c>
      <c r="S144" s="196">
        <v>0</v>
      </c>
      <c r="T144" s="197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191</v>
      </c>
      <c r="AT144" s="198" t="s">
        <v>176</v>
      </c>
      <c r="AU144" s="198" t="s">
        <v>89</v>
      </c>
      <c r="AY144" s="18" t="s">
        <v>173</v>
      </c>
      <c r="BE144" s="199">
        <f t="shared" si="14"/>
        <v>0</v>
      </c>
      <c r="BF144" s="199">
        <f t="shared" si="15"/>
        <v>0</v>
      </c>
      <c r="BG144" s="199">
        <f t="shared" si="16"/>
        <v>0</v>
      </c>
      <c r="BH144" s="199">
        <f t="shared" si="17"/>
        <v>0</v>
      </c>
      <c r="BI144" s="199">
        <f t="shared" si="18"/>
        <v>0</v>
      </c>
      <c r="BJ144" s="18" t="s">
        <v>87</v>
      </c>
      <c r="BK144" s="199">
        <f t="shared" si="19"/>
        <v>0</v>
      </c>
      <c r="BL144" s="18" t="s">
        <v>191</v>
      </c>
      <c r="BM144" s="198" t="s">
        <v>3120</v>
      </c>
    </row>
    <row r="145" spans="1:65" s="2" customFormat="1" ht="16.5" customHeight="1">
      <c r="A145" s="35"/>
      <c r="B145" s="36"/>
      <c r="C145" s="187" t="s">
        <v>7</v>
      </c>
      <c r="D145" s="187" t="s">
        <v>176</v>
      </c>
      <c r="E145" s="188" t="s">
        <v>3121</v>
      </c>
      <c r="F145" s="189" t="s">
        <v>3082</v>
      </c>
      <c r="G145" s="190" t="s">
        <v>339</v>
      </c>
      <c r="H145" s="191">
        <v>20</v>
      </c>
      <c r="I145" s="192"/>
      <c r="J145" s="193">
        <f t="shared" si="10"/>
        <v>0</v>
      </c>
      <c r="K145" s="189" t="s">
        <v>1</v>
      </c>
      <c r="L145" s="40"/>
      <c r="M145" s="194" t="s">
        <v>1</v>
      </c>
      <c r="N145" s="195" t="s">
        <v>44</v>
      </c>
      <c r="O145" s="72"/>
      <c r="P145" s="196">
        <f t="shared" si="11"/>
        <v>0</v>
      </c>
      <c r="Q145" s="196">
        <v>0</v>
      </c>
      <c r="R145" s="196">
        <f t="shared" si="12"/>
        <v>0</v>
      </c>
      <c r="S145" s="196">
        <v>0</v>
      </c>
      <c r="T145" s="197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191</v>
      </c>
      <c r="AT145" s="198" t="s">
        <v>176</v>
      </c>
      <c r="AU145" s="198" t="s">
        <v>89</v>
      </c>
      <c r="AY145" s="18" t="s">
        <v>173</v>
      </c>
      <c r="BE145" s="199">
        <f t="shared" si="14"/>
        <v>0</v>
      </c>
      <c r="BF145" s="199">
        <f t="shared" si="15"/>
        <v>0</v>
      </c>
      <c r="BG145" s="199">
        <f t="shared" si="16"/>
        <v>0</v>
      </c>
      <c r="BH145" s="199">
        <f t="shared" si="17"/>
        <v>0</v>
      </c>
      <c r="BI145" s="199">
        <f t="shared" si="18"/>
        <v>0</v>
      </c>
      <c r="BJ145" s="18" t="s">
        <v>87</v>
      </c>
      <c r="BK145" s="199">
        <f t="shared" si="19"/>
        <v>0</v>
      </c>
      <c r="BL145" s="18" t="s">
        <v>191</v>
      </c>
      <c r="BM145" s="198" t="s">
        <v>3122</v>
      </c>
    </row>
    <row r="146" spans="1:65" s="2" customFormat="1" ht="16.5" customHeight="1">
      <c r="A146" s="35"/>
      <c r="B146" s="36"/>
      <c r="C146" s="187" t="s">
        <v>347</v>
      </c>
      <c r="D146" s="187" t="s">
        <v>176</v>
      </c>
      <c r="E146" s="188" t="s">
        <v>3123</v>
      </c>
      <c r="F146" s="189" t="s">
        <v>3085</v>
      </c>
      <c r="G146" s="190" t="s">
        <v>2164</v>
      </c>
      <c r="H146" s="191">
        <v>2</v>
      </c>
      <c r="I146" s="192"/>
      <c r="J146" s="193">
        <f t="shared" si="10"/>
        <v>0</v>
      </c>
      <c r="K146" s="189" t="s">
        <v>1</v>
      </c>
      <c r="L146" s="40"/>
      <c r="M146" s="194" t="s">
        <v>1</v>
      </c>
      <c r="N146" s="195" t="s">
        <v>44</v>
      </c>
      <c r="O146" s="72"/>
      <c r="P146" s="196">
        <f t="shared" si="11"/>
        <v>0</v>
      </c>
      <c r="Q146" s="196">
        <v>0</v>
      </c>
      <c r="R146" s="196">
        <f t="shared" si="12"/>
        <v>0</v>
      </c>
      <c r="S146" s="196">
        <v>0</v>
      </c>
      <c r="T146" s="197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191</v>
      </c>
      <c r="AT146" s="198" t="s">
        <v>176</v>
      </c>
      <c r="AU146" s="198" t="s">
        <v>89</v>
      </c>
      <c r="AY146" s="18" t="s">
        <v>173</v>
      </c>
      <c r="BE146" s="199">
        <f t="shared" si="14"/>
        <v>0</v>
      </c>
      <c r="BF146" s="199">
        <f t="shared" si="15"/>
        <v>0</v>
      </c>
      <c r="BG146" s="199">
        <f t="shared" si="16"/>
        <v>0</v>
      </c>
      <c r="BH146" s="199">
        <f t="shared" si="17"/>
        <v>0</v>
      </c>
      <c r="BI146" s="199">
        <f t="shared" si="18"/>
        <v>0</v>
      </c>
      <c r="BJ146" s="18" t="s">
        <v>87</v>
      </c>
      <c r="BK146" s="199">
        <f t="shared" si="19"/>
        <v>0</v>
      </c>
      <c r="BL146" s="18" t="s">
        <v>191</v>
      </c>
      <c r="BM146" s="198" t="s">
        <v>3124</v>
      </c>
    </row>
    <row r="147" spans="1:65" s="2" customFormat="1" ht="16.5" customHeight="1">
      <c r="A147" s="35"/>
      <c r="B147" s="36"/>
      <c r="C147" s="187" t="s">
        <v>354</v>
      </c>
      <c r="D147" s="187" t="s">
        <v>176</v>
      </c>
      <c r="E147" s="188" t="s">
        <v>3125</v>
      </c>
      <c r="F147" s="189" t="s">
        <v>3088</v>
      </c>
      <c r="G147" s="190" t="s">
        <v>330</v>
      </c>
      <c r="H147" s="191">
        <v>3</v>
      </c>
      <c r="I147" s="192"/>
      <c r="J147" s="193">
        <f t="shared" si="10"/>
        <v>0</v>
      </c>
      <c r="K147" s="189" t="s">
        <v>1</v>
      </c>
      <c r="L147" s="40"/>
      <c r="M147" s="194" t="s">
        <v>1</v>
      </c>
      <c r="N147" s="195" t="s">
        <v>44</v>
      </c>
      <c r="O147" s="72"/>
      <c r="P147" s="196">
        <f t="shared" si="11"/>
        <v>0</v>
      </c>
      <c r="Q147" s="196">
        <v>0</v>
      </c>
      <c r="R147" s="196">
        <f t="shared" si="12"/>
        <v>0</v>
      </c>
      <c r="S147" s="196">
        <v>0</v>
      </c>
      <c r="T147" s="197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191</v>
      </c>
      <c r="AT147" s="198" t="s">
        <v>176</v>
      </c>
      <c r="AU147" s="198" t="s">
        <v>89</v>
      </c>
      <c r="AY147" s="18" t="s">
        <v>173</v>
      </c>
      <c r="BE147" s="199">
        <f t="shared" si="14"/>
        <v>0</v>
      </c>
      <c r="BF147" s="199">
        <f t="shared" si="15"/>
        <v>0</v>
      </c>
      <c r="BG147" s="199">
        <f t="shared" si="16"/>
        <v>0</v>
      </c>
      <c r="BH147" s="199">
        <f t="shared" si="17"/>
        <v>0</v>
      </c>
      <c r="BI147" s="199">
        <f t="shared" si="18"/>
        <v>0</v>
      </c>
      <c r="BJ147" s="18" t="s">
        <v>87</v>
      </c>
      <c r="BK147" s="199">
        <f t="shared" si="19"/>
        <v>0</v>
      </c>
      <c r="BL147" s="18" t="s">
        <v>191</v>
      </c>
      <c r="BM147" s="198" t="s">
        <v>3126</v>
      </c>
    </row>
    <row r="148" spans="1:65" s="2" customFormat="1" ht="16.5" customHeight="1">
      <c r="A148" s="35"/>
      <c r="B148" s="36"/>
      <c r="C148" s="187" t="s">
        <v>359</v>
      </c>
      <c r="D148" s="187" t="s">
        <v>176</v>
      </c>
      <c r="E148" s="188" t="s">
        <v>3127</v>
      </c>
      <c r="F148" s="189" t="s">
        <v>3091</v>
      </c>
      <c r="G148" s="190" t="s">
        <v>330</v>
      </c>
      <c r="H148" s="191">
        <v>36</v>
      </c>
      <c r="I148" s="192"/>
      <c r="J148" s="193">
        <f t="shared" si="10"/>
        <v>0</v>
      </c>
      <c r="K148" s="189" t="s">
        <v>1</v>
      </c>
      <c r="L148" s="40"/>
      <c r="M148" s="194" t="s">
        <v>1</v>
      </c>
      <c r="N148" s="195" t="s">
        <v>44</v>
      </c>
      <c r="O148" s="72"/>
      <c r="P148" s="196">
        <f t="shared" si="11"/>
        <v>0</v>
      </c>
      <c r="Q148" s="196">
        <v>0</v>
      </c>
      <c r="R148" s="196">
        <f t="shared" si="12"/>
        <v>0</v>
      </c>
      <c r="S148" s="196">
        <v>0</v>
      </c>
      <c r="T148" s="197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191</v>
      </c>
      <c r="AT148" s="198" t="s">
        <v>176</v>
      </c>
      <c r="AU148" s="198" t="s">
        <v>89</v>
      </c>
      <c r="AY148" s="18" t="s">
        <v>173</v>
      </c>
      <c r="BE148" s="199">
        <f t="shared" si="14"/>
        <v>0</v>
      </c>
      <c r="BF148" s="199">
        <f t="shared" si="15"/>
        <v>0</v>
      </c>
      <c r="BG148" s="199">
        <f t="shared" si="16"/>
        <v>0</v>
      </c>
      <c r="BH148" s="199">
        <f t="shared" si="17"/>
        <v>0</v>
      </c>
      <c r="BI148" s="199">
        <f t="shared" si="18"/>
        <v>0</v>
      </c>
      <c r="BJ148" s="18" t="s">
        <v>87</v>
      </c>
      <c r="BK148" s="199">
        <f t="shared" si="19"/>
        <v>0</v>
      </c>
      <c r="BL148" s="18" t="s">
        <v>191</v>
      </c>
      <c r="BM148" s="198" t="s">
        <v>3128</v>
      </c>
    </row>
    <row r="149" spans="1:65" s="2" customFormat="1" ht="16.5" customHeight="1">
      <c r="A149" s="35"/>
      <c r="B149" s="36"/>
      <c r="C149" s="187" t="s">
        <v>366</v>
      </c>
      <c r="D149" s="187" t="s">
        <v>176</v>
      </c>
      <c r="E149" s="188" t="s">
        <v>3129</v>
      </c>
      <c r="F149" s="189" t="s">
        <v>3094</v>
      </c>
      <c r="G149" s="190" t="s">
        <v>330</v>
      </c>
      <c r="H149" s="191">
        <v>20</v>
      </c>
      <c r="I149" s="192"/>
      <c r="J149" s="193">
        <f t="shared" si="10"/>
        <v>0</v>
      </c>
      <c r="K149" s="189" t="s">
        <v>1</v>
      </c>
      <c r="L149" s="40"/>
      <c r="M149" s="194" t="s">
        <v>1</v>
      </c>
      <c r="N149" s="195" t="s">
        <v>44</v>
      </c>
      <c r="O149" s="72"/>
      <c r="P149" s="196">
        <f t="shared" si="11"/>
        <v>0</v>
      </c>
      <c r="Q149" s="196">
        <v>0</v>
      </c>
      <c r="R149" s="196">
        <f t="shared" si="12"/>
        <v>0</v>
      </c>
      <c r="S149" s="196">
        <v>0</v>
      </c>
      <c r="T149" s="197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191</v>
      </c>
      <c r="AT149" s="198" t="s">
        <v>176</v>
      </c>
      <c r="AU149" s="198" t="s">
        <v>89</v>
      </c>
      <c r="AY149" s="18" t="s">
        <v>173</v>
      </c>
      <c r="BE149" s="199">
        <f t="shared" si="14"/>
        <v>0</v>
      </c>
      <c r="BF149" s="199">
        <f t="shared" si="15"/>
        <v>0</v>
      </c>
      <c r="BG149" s="199">
        <f t="shared" si="16"/>
        <v>0</v>
      </c>
      <c r="BH149" s="199">
        <f t="shared" si="17"/>
        <v>0</v>
      </c>
      <c r="BI149" s="199">
        <f t="shared" si="18"/>
        <v>0</v>
      </c>
      <c r="BJ149" s="18" t="s">
        <v>87</v>
      </c>
      <c r="BK149" s="199">
        <f t="shared" si="19"/>
        <v>0</v>
      </c>
      <c r="BL149" s="18" t="s">
        <v>191</v>
      </c>
      <c r="BM149" s="198" t="s">
        <v>3130</v>
      </c>
    </row>
    <row r="150" spans="1:65" s="2" customFormat="1" ht="16.5" customHeight="1">
      <c r="A150" s="35"/>
      <c r="B150" s="36"/>
      <c r="C150" s="187" t="s">
        <v>372</v>
      </c>
      <c r="D150" s="187" t="s">
        <v>176</v>
      </c>
      <c r="E150" s="188" t="s">
        <v>3131</v>
      </c>
      <c r="F150" s="189" t="s">
        <v>3097</v>
      </c>
      <c r="G150" s="190" t="s">
        <v>330</v>
      </c>
      <c r="H150" s="191">
        <v>16</v>
      </c>
      <c r="I150" s="192"/>
      <c r="J150" s="193">
        <f t="shared" si="10"/>
        <v>0</v>
      </c>
      <c r="K150" s="189" t="s">
        <v>1</v>
      </c>
      <c r="L150" s="40"/>
      <c r="M150" s="194" t="s">
        <v>1</v>
      </c>
      <c r="N150" s="195" t="s">
        <v>44</v>
      </c>
      <c r="O150" s="72"/>
      <c r="P150" s="196">
        <f t="shared" si="11"/>
        <v>0</v>
      </c>
      <c r="Q150" s="196">
        <v>0</v>
      </c>
      <c r="R150" s="196">
        <f t="shared" si="12"/>
        <v>0</v>
      </c>
      <c r="S150" s="196">
        <v>0</v>
      </c>
      <c r="T150" s="197">
        <f t="shared" si="1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191</v>
      </c>
      <c r="AT150" s="198" t="s">
        <v>176</v>
      </c>
      <c r="AU150" s="198" t="s">
        <v>89</v>
      </c>
      <c r="AY150" s="18" t="s">
        <v>173</v>
      </c>
      <c r="BE150" s="199">
        <f t="shared" si="14"/>
        <v>0</v>
      </c>
      <c r="BF150" s="199">
        <f t="shared" si="15"/>
        <v>0</v>
      </c>
      <c r="BG150" s="199">
        <f t="shared" si="16"/>
        <v>0</v>
      </c>
      <c r="BH150" s="199">
        <f t="shared" si="17"/>
        <v>0</v>
      </c>
      <c r="BI150" s="199">
        <f t="shared" si="18"/>
        <v>0</v>
      </c>
      <c r="BJ150" s="18" t="s">
        <v>87</v>
      </c>
      <c r="BK150" s="199">
        <f t="shared" si="19"/>
        <v>0</v>
      </c>
      <c r="BL150" s="18" t="s">
        <v>191</v>
      </c>
      <c r="BM150" s="198" t="s">
        <v>3132</v>
      </c>
    </row>
    <row r="151" spans="1:65" s="2" customFormat="1" ht="16.5" customHeight="1">
      <c r="A151" s="35"/>
      <c r="B151" s="36"/>
      <c r="C151" s="187" t="s">
        <v>377</v>
      </c>
      <c r="D151" s="187" t="s">
        <v>176</v>
      </c>
      <c r="E151" s="188" t="s">
        <v>3133</v>
      </c>
      <c r="F151" s="189" t="s">
        <v>3100</v>
      </c>
      <c r="G151" s="190" t="s">
        <v>330</v>
      </c>
      <c r="H151" s="191">
        <v>10</v>
      </c>
      <c r="I151" s="192"/>
      <c r="J151" s="193">
        <f t="shared" si="10"/>
        <v>0</v>
      </c>
      <c r="K151" s="189" t="s">
        <v>1</v>
      </c>
      <c r="L151" s="40"/>
      <c r="M151" s="194" t="s">
        <v>1</v>
      </c>
      <c r="N151" s="195" t="s">
        <v>44</v>
      </c>
      <c r="O151" s="72"/>
      <c r="P151" s="196">
        <f t="shared" si="11"/>
        <v>0</v>
      </c>
      <c r="Q151" s="196">
        <v>0</v>
      </c>
      <c r="R151" s="196">
        <f t="shared" si="12"/>
        <v>0</v>
      </c>
      <c r="S151" s="196">
        <v>0</v>
      </c>
      <c r="T151" s="197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191</v>
      </c>
      <c r="AT151" s="198" t="s">
        <v>176</v>
      </c>
      <c r="AU151" s="198" t="s">
        <v>89</v>
      </c>
      <c r="AY151" s="18" t="s">
        <v>173</v>
      </c>
      <c r="BE151" s="199">
        <f t="shared" si="14"/>
        <v>0</v>
      </c>
      <c r="BF151" s="199">
        <f t="shared" si="15"/>
        <v>0</v>
      </c>
      <c r="BG151" s="199">
        <f t="shared" si="16"/>
        <v>0</v>
      </c>
      <c r="BH151" s="199">
        <f t="shared" si="17"/>
        <v>0</v>
      </c>
      <c r="BI151" s="199">
        <f t="shared" si="18"/>
        <v>0</v>
      </c>
      <c r="BJ151" s="18" t="s">
        <v>87</v>
      </c>
      <c r="BK151" s="199">
        <f t="shared" si="19"/>
        <v>0</v>
      </c>
      <c r="BL151" s="18" t="s">
        <v>191</v>
      </c>
      <c r="BM151" s="198" t="s">
        <v>3134</v>
      </c>
    </row>
    <row r="152" spans="1:65" s="2" customFormat="1" ht="16.5" customHeight="1">
      <c r="A152" s="35"/>
      <c r="B152" s="36"/>
      <c r="C152" s="187" t="s">
        <v>381</v>
      </c>
      <c r="D152" s="187" t="s">
        <v>176</v>
      </c>
      <c r="E152" s="188" t="s">
        <v>3135</v>
      </c>
      <c r="F152" s="189" t="s">
        <v>3103</v>
      </c>
      <c r="G152" s="190" t="s">
        <v>330</v>
      </c>
      <c r="H152" s="191">
        <v>17</v>
      </c>
      <c r="I152" s="192"/>
      <c r="J152" s="193">
        <f t="shared" si="10"/>
        <v>0</v>
      </c>
      <c r="K152" s="189" t="s">
        <v>1</v>
      </c>
      <c r="L152" s="40"/>
      <c r="M152" s="194" t="s">
        <v>1</v>
      </c>
      <c r="N152" s="195" t="s">
        <v>44</v>
      </c>
      <c r="O152" s="72"/>
      <c r="P152" s="196">
        <f t="shared" si="11"/>
        <v>0</v>
      </c>
      <c r="Q152" s="196">
        <v>0</v>
      </c>
      <c r="R152" s="196">
        <f t="shared" si="12"/>
        <v>0</v>
      </c>
      <c r="S152" s="196">
        <v>0</v>
      </c>
      <c r="T152" s="197">
        <f t="shared" si="1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191</v>
      </c>
      <c r="AT152" s="198" t="s">
        <v>176</v>
      </c>
      <c r="AU152" s="198" t="s">
        <v>89</v>
      </c>
      <c r="AY152" s="18" t="s">
        <v>173</v>
      </c>
      <c r="BE152" s="199">
        <f t="shared" si="14"/>
        <v>0</v>
      </c>
      <c r="BF152" s="199">
        <f t="shared" si="15"/>
        <v>0</v>
      </c>
      <c r="BG152" s="199">
        <f t="shared" si="16"/>
        <v>0</v>
      </c>
      <c r="BH152" s="199">
        <f t="shared" si="17"/>
        <v>0</v>
      </c>
      <c r="BI152" s="199">
        <f t="shared" si="18"/>
        <v>0</v>
      </c>
      <c r="BJ152" s="18" t="s">
        <v>87</v>
      </c>
      <c r="BK152" s="199">
        <f t="shared" si="19"/>
        <v>0</v>
      </c>
      <c r="BL152" s="18" t="s">
        <v>191</v>
      </c>
      <c r="BM152" s="198" t="s">
        <v>3136</v>
      </c>
    </row>
    <row r="153" spans="1:65" s="12" customFormat="1" ht="22.9" customHeight="1">
      <c r="B153" s="171"/>
      <c r="C153" s="172"/>
      <c r="D153" s="173" t="s">
        <v>78</v>
      </c>
      <c r="E153" s="185" t="s">
        <v>3137</v>
      </c>
      <c r="F153" s="185" t="s">
        <v>3138</v>
      </c>
      <c r="G153" s="172"/>
      <c r="H153" s="172"/>
      <c r="I153" s="175"/>
      <c r="J153" s="186">
        <f>BK153</f>
        <v>0</v>
      </c>
      <c r="K153" s="172"/>
      <c r="L153" s="177"/>
      <c r="M153" s="178"/>
      <c r="N153" s="179"/>
      <c r="O153" s="179"/>
      <c r="P153" s="180">
        <f>SUM(P154:P179)</f>
        <v>0</v>
      </c>
      <c r="Q153" s="179"/>
      <c r="R153" s="180">
        <f>SUM(R154:R179)</f>
        <v>0</v>
      </c>
      <c r="S153" s="179"/>
      <c r="T153" s="181">
        <f>SUM(T154:T179)</f>
        <v>0</v>
      </c>
      <c r="AR153" s="182" t="s">
        <v>89</v>
      </c>
      <c r="AT153" s="183" t="s">
        <v>78</v>
      </c>
      <c r="AU153" s="183" t="s">
        <v>87</v>
      </c>
      <c r="AY153" s="182" t="s">
        <v>173</v>
      </c>
      <c r="BK153" s="184">
        <f>SUM(BK154:BK179)</f>
        <v>0</v>
      </c>
    </row>
    <row r="154" spans="1:65" s="2" customFormat="1" ht="16.5" customHeight="1">
      <c r="A154" s="35"/>
      <c r="B154" s="36"/>
      <c r="C154" s="187" t="s">
        <v>386</v>
      </c>
      <c r="D154" s="187" t="s">
        <v>176</v>
      </c>
      <c r="E154" s="188" t="s">
        <v>3139</v>
      </c>
      <c r="F154" s="189" t="s">
        <v>3140</v>
      </c>
      <c r="G154" s="190" t="s">
        <v>330</v>
      </c>
      <c r="H154" s="191">
        <v>11</v>
      </c>
      <c r="I154" s="192"/>
      <c r="J154" s="193">
        <f t="shared" ref="J154:J179" si="20">ROUND(I154*H154,2)</f>
        <v>0</v>
      </c>
      <c r="K154" s="189" t="s">
        <v>1</v>
      </c>
      <c r="L154" s="40"/>
      <c r="M154" s="194" t="s">
        <v>1</v>
      </c>
      <c r="N154" s="195" t="s">
        <v>44</v>
      </c>
      <c r="O154" s="72"/>
      <c r="P154" s="196">
        <f t="shared" ref="P154:P179" si="21">O154*H154</f>
        <v>0</v>
      </c>
      <c r="Q154" s="196">
        <v>0</v>
      </c>
      <c r="R154" s="196">
        <f t="shared" ref="R154:R179" si="22">Q154*H154</f>
        <v>0</v>
      </c>
      <c r="S154" s="196">
        <v>0</v>
      </c>
      <c r="T154" s="197">
        <f t="shared" ref="T154:T179" si="23"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191</v>
      </c>
      <c r="AT154" s="198" t="s">
        <v>176</v>
      </c>
      <c r="AU154" s="198" t="s">
        <v>89</v>
      </c>
      <c r="AY154" s="18" t="s">
        <v>173</v>
      </c>
      <c r="BE154" s="199">
        <f t="shared" ref="BE154:BE179" si="24">IF(N154="základní",J154,0)</f>
        <v>0</v>
      </c>
      <c r="BF154" s="199">
        <f t="shared" ref="BF154:BF179" si="25">IF(N154="snížená",J154,0)</f>
        <v>0</v>
      </c>
      <c r="BG154" s="199">
        <f t="shared" ref="BG154:BG179" si="26">IF(N154="zákl. přenesená",J154,0)</f>
        <v>0</v>
      </c>
      <c r="BH154" s="199">
        <f t="shared" ref="BH154:BH179" si="27">IF(N154="sníž. přenesená",J154,0)</f>
        <v>0</v>
      </c>
      <c r="BI154" s="199">
        <f t="shared" ref="BI154:BI179" si="28">IF(N154="nulová",J154,0)</f>
        <v>0</v>
      </c>
      <c r="BJ154" s="18" t="s">
        <v>87</v>
      </c>
      <c r="BK154" s="199">
        <f t="shared" ref="BK154:BK179" si="29">ROUND(I154*H154,2)</f>
        <v>0</v>
      </c>
      <c r="BL154" s="18" t="s">
        <v>191</v>
      </c>
      <c r="BM154" s="198" t="s">
        <v>3141</v>
      </c>
    </row>
    <row r="155" spans="1:65" s="2" customFormat="1" ht="16.5" customHeight="1">
      <c r="A155" s="35"/>
      <c r="B155" s="36"/>
      <c r="C155" s="187" t="s">
        <v>392</v>
      </c>
      <c r="D155" s="187" t="s">
        <v>176</v>
      </c>
      <c r="E155" s="188" t="s">
        <v>3142</v>
      </c>
      <c r="F155" s="189" t="s">
        <v>3143</v>
      </c>
      <c r="G155" s="190" t="s">
        <v>330</v>
      </c>
      <c r="H155" s="191">
        <v>5</v>
      </c>
      <c r="I155" s="192"/>
      <c r="J155" s="193">
        <f t="shared" si="20"/>
        <v>0</v>
      </c>
      <c r="K155" s="189" t="s">
        <v>1</v>
      </c>
      <c r="L155" s="40"/>
      <c r="M155" s="194" t="s">
        <v>1</v>
      </c>
      <c r="N155" s="195" t="s">
        <v>44</v>
      </c>
      <c r="O155" s="72"/>
      <c r="P155" s="196">
        <f t="shared" si="21"/>
        <v>0</v>
      </c>
      <c r="Q155" s="196">
        <v>0</v>
      </c>
      <c r="R155" s="196">
        <f t="shared" si="22"/>
        <v>0</v>
      </c>
      <c r="S155" s="196">
        <v>0</v>
      </c>
      <c r="T155" s="197">
        <f t="shared" si="2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191</v>
      </c>
      <c r="AT155" s="198" t="s">
        <v>176</v>
      </c>
      <c r="AU155" s="198" t="s">
        <v>89</v>
      </c>
      <c r="AY155" s="18" t="s">
        <v>173</v>
      </c>
      <c r="BE155" s="199">
        <f t="shared" si="24"/>
        <v>0</v>
      </c>
      <c r="BF155" s="199">
        <f t="shared" si="25"/>
        <v>0</v>
      </c>
      <c r="BG155" s="199">
        <f t="shared" si="26"/>
        <v>0</v>
      </c>
      <c r="BH155" s="199">
        <f t="shared" si="27"/>
        <v>0</v>
      </c>
      <c r="BI155" s="199">
        <f t="shared" si="28"/>
        <v>0</v>
      </c>
      <c r="BJ155" s="18" t="s">
        <v>87</v>
      </c>
      <c r="BK155" s="199">
        <f t="shared" si="29"/>
        <v>0</v>
      </c>
      <c r="BL155" s="18" t="s">
        <v>191</v>
      </c>
      <c r="BM155" s="198" t="s">
        <v>3144</v>
      </c>
    </row>
    <row r="156" spans="1:65" s="2" customFormat="1" ht="16.5" customHeight="1">
      <c r="A156" s="35"/>
      <c r="B156" s="36"/>
      <c r="C156" s="187" t="s">
        <v>402</v>
      </c>
      <c r="D156" s="187" t="s">
        <v>176</v>
      </c>
      <c r="E156" s="188" t="s">
        <v>3145</v>
      </c>
      <c r="F156" s="189" t="s">
        <v>3146</v>
      </c>
      <c r="G156" s="190" t="s">
        <v>330</v>
      </c>
      <c r="H156" s="191">
        <v>16</v>
      </c>
      <c r="I156" s="192"/>
      <c r="J156" s="193">
        <f t="shared" si="20"/>
        <v>0</v>
      </c>
      <c r="K156" s="189" t="s">
        <v>1</v>
      </c>
      <c r="L156" s="40"/>
      <c r="M156" s="194" t="s">
        <v>1</v>
      </c>
      <c r="N156" s="195" t="s">
        <v>44</v>
      </c>
      <c r="O156" s="72"/>
      <c r="P156" s="196">
        <f t="shared" si="21"/>
        <v>0</v>
      </c>
      <c r="Q156" s="196">
        <v>0</v>
      </c>
      <c r="R156" s="196">
        <f t="shared" si="22"/>
        <v>0</v>
      </c>
      <c r="S156" s="196">
        <v>0</v>
      </c>
      <c r="T156" s="197">
        <f t="shared" si="2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191</v>
      </c>
      <c r="AT156" s="198" t="s">
        <v>176</v>
      </c>
      <c r="AU156" s="198" t="s">
        <v>89</v>
      </c>
      <c r="AY156" s="18" t="s">
        <v>173</v>
      </c>
      <c r="BE156" s="199">
        <f t="shared" si="24"/>
        <v>0</v>
      </c>
      <c r="BF156" s="199">
        <f t="shared" si="25"/>
        <v>0</v>
      </c>
      <c r="BG156" s="199">
        <f t="shared" si="26"/>
        <v>0</v>
      </c>
      <c r="BH156" s="199">
        <f t="shared" si="27"/>
        <v>0</v>
      </c>
      <c r="BI156" s="199">
        <f t="shared" si="28"/>
        <v>0</v>
      </c>
      <c r="BJ156" s="18" t="s">
        <v>87</v>
      </c>
      <c r="BK156" s="199">
        <f t="shared" si="29"/>
        <v>0</v>
      </c>
      <c r="BL156" s="18" t="s">
        <v>191</v>
      </c>
      <c r="BM156" s="198" t="s">
        <v>3147</v>
      </c>
    </row>
    <row r="157" spans="1:65" s="2" customFormat="1" ht="16.5" customHeight="1">
      <c r="A157" s="35"/>
      <c r="B157" s="36"/>
      <c r="C157" s="187" t="s">
        <v>410</v>
      </c>
      <c r="D157" s="187" t="s">
        <v>176</v>
      </c>
      <c r="E157" s="188" t="s">
        <v>3148</v>
      </c>
      <c r="F157" s="189" t="s">
        <v>3094</v>
      </c>
      <c r="G157" s="190" t="s">
        <v>330</v>
      </c>
      <c r="H157" s="191">
        <v>13</v>
      </c>
      <c r="I157" s="192"/>
      <c r="J157" s="193">
        <f t="shared" si="20"/>
        <v>0</v>
      </c>
      <c r="K157" s="189" t="s">
        <v>1</v>
      </c>
      <c r="L157" s="40"/>
      <c r="M157" s="194" t="s">
        <v>1</v>
      </c>
      <c r="N157" s="195" t="s">
        <v>44</v>
      </c>
      <c r="O157" s="72"/>
      <c r="P157" s="196">
        <f t="shared" si="21"/>
        <v>0</v>
      </c>
      <c r="Q157" s="196">
        <v>0</v>
      </c>
      <c r="R157" s="196">
        <f t="shared" si="22"/>
        <v>0</v>
      </c>
      <c r="S157" s="196">
        <v>0</v>
      </c>
      <c r="T157" s="197">
        <f t="shared" si="2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191</v>
      </c>
      <c r="AT157" s="198" t="s">
        <v>176</v>
      </c>
      <c r="AU157" s="198" t="s">
        <v>89</v>
      </c>
      <c r="AY157" s="18" t="s">
        <v>173</v>
      </c>
      <c r="BE157" s="199">
        <f t="shared" si="24"/>
        <v>0</v>
      </c>
      <c r="BF157" s="199">
        <f t="shared" si="25"/>
        <v>0</v>
      </c>
      <c r="BG157" s="199">
        <f t="shared" si="26"/>
        <v>0</v>
      </c>
      <c r="BH157" s="199">
        <f t="shared" si="27"/>
        <v>0</v>
      </c>
      <c r="BI157" s="199">
        <f t="shared" si="28"/>
        <v>0</v>
      </c>
      <c r="BJ157" s="18" t="s">
        <v>87</v>
      </c>
      <c r="BK157" s="199">
        <f t="shared" si="29"/>
        <v>0</v>
      </c>
      <c r="BL157" s="18" t="s">
        <v>191</v>
      </c>
      <c r="BM157" s="198" t="s">
        <v>3149</v>
      </c>
    </row>
    <row r="158" spans="1:65" s="2" customFormat="1" ht="16.5" customHeight="1">
      <c r="A158" s="35"/>
      <c r="B158" s="36"/>
      <c r="C158" s="187" t="s">
        <v>416</v>
      </c>
      <c r="D158" s="187" t="s">
        <v>176</v>
      </c>
      <c r="E158" s="188" t="s">
        <v>3150</v>
      </c>
      <c r="F158" s="189" t="s">
        <v>3097</v>
      </c>
      <c r="G158" s="190" t="s">
        <v>330</v>
      </c>
      <c r="H158" s="191">
        <v>23</v>
      </c>
      <c r="I158" s="192"/>
      <c r="J158" s="193">
        <f t="shared" si="20"/>
        <v>0</v>
      </c>
      <c r="K158" s="189" t="s">
        <v>1</v>
      </c>
      <c r="L158" s="40"/>
      <c r="M158" s="194" t="s">
        <v>1</v>
      </c>
      <c r="N158" s="195" t="s">
        <v>44</v>
      </c>
      <c r="O158" s="72"/>
      <c r="P158" s="196">
        <f t="shared" si="21"/>
        <v>0</v>
      </c>
      <c r="Q158" s="196">
        <v>0</v>
      </c>
      <c r="R158" s="196">
        <f t="shared" si="22"/>
        <v>0</v>
      </c>
      <c r="S158" s="196">
        <v>0</v>
      </c>
      <c r="T158" s="197">
        <f t="shared" si="2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191</v>
      </c>
      <c r="AT158" s="198" t="s">
        <v>176</v>
      </c>
      <c r="AU158" s="198" t="s">
        <v>89</v>
      </c>
      <c r="AY158" s="18" t="s">
        <v>173</v>
      </c>
      <c r="BE158" s="199">
        <f t="shared" si="24"/>
        <v>0</v>
      </c>
      <c r="BF158" s="199">
        <f t="shared" si="25"/>
        <v>0</v>
      </c>
      <c r="BG158" s="199">
        <f t="shared" si="26"/>
        <v>0</v>
      </c>
      <c r="BH158" s="199">
        <f t="shared" si="27"/>
        <v>0</v>
      </c>
      <c r="BI158" s="199">
        <f t="shared" si="28"/>
        <v>0</v>
      </c>
      <c r="BJ158" s="18" t="s">
        <v>87</v>
      </c>
      <c r="BK158" s="199">
        <f t="shared" si="29"/>
        <v>0</v>
      </c>
      <c r="BL158" s="18" t="s">
        <v>191</v>
      </c>
      <c r="BM158" s="198" t="s">
        <v>3151</v>
      </c>
    </row>
    <row r="159" spans="1:65" s="2" customFormat="1" ht="16.5" customHeight="1">
      <c r="A159" s="35"/>
      <c r="B159" s="36"/>
      <c r="C159" s="187" t="s">
        <v>420</v>
      </c>
      <c r="D159" s="187" t="s">
        <v>176</v>
      </c>
      <c r="E159" s="188" t="s">
        <v>3152</v>
      </c>
      <c r="F159" s="189" t="s">
        <v>3153</v>
      </c>
      <c r="G159" s="190" t="s">
        <v>330</v>
      </c>
      <c r="H159" s="191">
        <v>2</v>
      </c>
      <c r="I159" s="192"/>
      <c r="J159" s="193">
        <f t="shared" si="20"/>
        <v>0</v>
      </c>
      <c r="K159" s="189" t="s">
        <v>1</v>
      </c>
      <c r="L159" s="40"/>
      <c r="M159" s="194" t="s">
        <v>1</v>
      </c>
      <c r="N159" s="195" t="s">
        <v>44</v>
      </c>
      <c r="O159" s="72"/>
      <c r="P159" s="196">
        <f t="shared" si="21"/>
        <v>0</v>
      </c>
      <c r="Q159" s="196">
        <v>0</v>
      </c>
      <c r="R159" s="196">
        <f t="shared" si="22"/>
        <v>0</v>
      </c>
      <c r="S159" s="196">
        <v>0</v>
      </c>
      <c r="T159" s="197">
        <f t="shared" si="2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191</v>
      </c>
      <c r="AT159" s="198" t="s">
        <v>176</v>
      </c>
      <c r="AU159" s="198" t="s">
        <v>89</v>
      </c>
      <c r="AY159" s="18" t="s">
        <v>173</v>
      </c>
      <c r="BE159" s="199">
        <f t="shared" si="24"/>
        <v>0</v>
      </c>
      <c r="BF159" s="199">
        <f t="shared" si="25"/>
        <v>0</v>
      </c>
      <c r="BG159" s="199">
        <f t="shared" si="26"/>
        <v>0</v>
      </c>
      <c r="BH159" s="199">
        <f t="shared" si="27"/>
        <v>0</v>
      </c>
      <c r="BI159" s="199">
        <f t="shared" si="28"/>
        <v>0</v>
      </c>
      <c r="BJ159" s="18" t="s">
        <v>87</v>
      </c>
      <c r="BK159" s="199">
        <f t="shared" si="29"/>
        <v>0</v>
      </c>
      <c r="BL159" s="18" t="s">
        <v>191</v>
      </c>
      <c r="BM159" s="198" t="s">
        <v>3154</v>
      </c>
    </row>
    <row r="160" spans="1:65" s="2" customFormat="1" ht="16.5" customHeight="1">
      <c r="A160" s="35"/>
      <c r="B160" s="36"/>
      <c r="C160" s="187" t="s">
        <v>424</v>
      </c>
      <c r="D160" s="187" t="s">
        <v>176</v>
      </c>
      <c r="E160" s="188" t="s">
        <v>3155</v>
      </c>
      <c r="F160" s="189" t="s">
        <v>3156</v>
      </c>
      <c r="G160" s="190" t="s">
        <v>339</v>
      </c>
      <c r="H160" s="191">
        <v>1670.2</v>
      </c>
      <c r="I160" s="192"/>
      <c r="J160" s="193">
        <f t="shared" si="20"/>
        <v>0</v>
      </c>
      <c r="K160" s="189" t="s">
        <v>1</v>
      </c>
      <c r="L160" s="40"/>
      <c r="M160" s="194" t="s">
        <v>1</v>
      </c>
      <c r="N160" s="195" t="s">
        <v>44</v>
      </c>
      <c r="O160" s="72"/>
      <c r="P160" s="196">
        <f t="shared" si="21"/>
        <v>0</v>
      </c>
      <c r="Q160" s="196">
        <v>0</v>
      </c>
      <c r="R160" s="196">
        <f t="shared" si="22"/>
        <v>0</v>
      </c>
      <c r="S160" s="196">
        <v>0</v>
      </c>
      <c r="T160" s="197">
        <f t="shared" si="2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191</v>
      </c>
      <c r="AT160" s="198" t="s">
        <v>176</v>
      </c>
      <c r="AU160" s="198" t="s">
        <v>89</v>
      </c>
      <c r="AY160" s="18" t="s">
        <v>173</v>
      </c>
      <c r="BE160" s="199">
        <f t="shared" si="24"/>
        <v>0</v>
      </c>
      <c r="BF160" s="199">
        <f t="shared" si="25"/>
        <v>0</v>
      </c>
      <c r="BG160" s="199">
        <f t="shared" si="26"/>
        <v>0</v>
      </c>
      <c r="BH160" s="199">
        <f t="shared" si="27"/>
        <v>0</v>
      </c>
      <c r="BI160" s="199">
        <f t="shared" si="28"/>
        <v>0</v>
      </c>
      <c r="BJ160" s="18" t="s">
        <v>87</v>
      </c>
      <c r="BK160" s="199">
        <f t="shared" si="29"/>
        <v>0</v>
      </c>
      <c r="BL160" s="18" t="s">
        <v>191</v>
      </c>
      <c r="BM160" s="198" t="s">
        <v>3157</v>
      </c>
    </row>
    <row r="161" spans="1:65" s="2" customFormat="1" ht="16.5" customHeight="1">
      <c r="A161" s="35"/>
      <c r="B161" s="36"/>
      <c r="C161" s="187" t="s">
        <v>428</v>
      </c>
      <c r="D161" s="187" t="s">
        <v>176</v>
      </c>
      <c r="E161" s="188" t="s">
        <v>3158</v>
      </c>
      <c r="F161" s="189" t="s">
        <v>3159</v>
      </c>
      <c r="G161" s="190" t="s">
        <v>339</v>
      </c>
      <c r="H161" s="191">
        <v>556.73</v>
      </c>
      <c r="I161" s="192"/>
      <c r="J161" s="193">
        <f t="shared" si="20"/>
        <v>0</v>
      </c>
      <c r="K161" s="189" t="s">
        <v>1</v>
      </c>
      <c r="L161" s="40"/>
      <c r="M161" s="194" t="s">
        <v>1</v>
      </c>
      <c r="N161" s="195" t="s">
        <v>44</v>
      </c>
      <c r="O161" s="72"/>
      <c r="P161" s="196">
        <f t="shared" si="21"/>
        <v>0</v>
      </c>
      <c r="Q161" s="196">
        <v>0</v>
      </c>
      <c r="R161" s="196">
        <f t="shared" si="22"/>
        <v>0</v>
      </c>
      <c r="S161" s="196">
        <v>0</v>
      </c>
      <c r="T161" s="197">
        <f t="shared" si="2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191</v>
      </c>
      <c r="AT161" s="198" t="s">
        <v>176</v>
      </c>
      <c r="AU161" s="198" t="s">
        <v>89</v>
      </c>
      <c r="AY161" s="18" t="s">
        <v>173</v>
      </c>
      <c r="BE161" s="199">
        <f t="shared" si="24"/>
        <v>0</v>
      </c>
      <c r="BF161" s="199">
        <f t="shared" si="25"/>
        <v>0</v>
      </c>
      <c r="BG161" s="199">
        <f t="shared" si="26"/>
        <v>0</v>
      </c>
      <c r="BH161" s="199">
        <f t="shared" si="27"/>
        <v>0</v>
      </c>
      <c r="BI161" s="199">
        <f t="shared" si="28"/>
        <v>0</v>
      </c>
      <c r="BJ161" s="18" t="s">
        <v>87</v>
      </c>
      <c r="BK161" s="199">
        <f t="shared" si="29"/>
        <v>0</v>
      </c>
      <c r="BL161" s="18" t="s">
        <v>191</v>
      </c>
      <c r="BM161" s="198" t="s">
        <v>3160</v>
      </c>
    </row>
    <row r="162" spans="1:65" s="2" customFormat="1" ht="16.5" customHeight="1">
      <c r="A162" s="35"/>
      <c r="B162" s="36"/>
      <c r="C162" s="187" t="s">
        <v>432</v>
      </c>
      <c r="D162" s="187" t="s">
        <v>176</v>
      </c>
      <c r="E162" s="188" t="s">
        <v>3161</v>
      </c>
      <c r="F162" s="189" t="s">
        <v>3162</v>
      </c>
      <c r="G162" s="190" t="s">
        <v>330</v>
      </c>
      <c r="H162" s="191">
        <v>14</v>
      </c>
      <c r="I162" s="192"/>
      <c r="J162" s="193">
        <f t="shared" si="20"/>
        <v>0</v>
      </c>
      <c r="K162" s="189" t="s">
        <v>1</v>
      </c>
      <c r="L162" s="40"/>
      <c r="M162" s="194" t="s">
        <v>1</v>
      </c>
      <c r="N162" s="195" t="s">
        <v>44</v>
      </c>
      <c r="O162" s="72"/>
      <c r="P162" s="196">
        <f t="shared" si="21"/>
        <v>0</v>
      </c>
      <c r="Q162" s="196">
        <v>0</v>
      </c>
      <c r="R162" s="196">
        <f t="shared" si="22"/>
        <v>0</v>
      </c>
      <c r="S162" s="196">
        <v>0</v>
      </c>
      <c r="T162" s="197">
        <f t="shared" si="2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191</v>
      </c>
      <c r="AT162" s="198" t="s">
        <v>176</v>
      </c>
      <c r="AU162" s="198" t="s">
        <v>89</v>
      </c>
      <c r="AY162" s="18" t="s">
        <v>173</v>
      </c>
      <c r="BE162" s="199">
        <f t="shared" si="24"/>
        <v>0</v>
      </c>
      <c r="BF162" s="199">
        <f t="shared" si="25"/>
        <v>0</v>
      </c>
      <c r="BG162" s="199">
        <f t="shared" si="26"/>
        <v>0</v>
      </c>
      <c r="BH162" s="199">
        <f t="shared" si="27"/>
        <v>0</v>
      </c>
      <c r="BI162" s="199">
        <f t="shared" si="28"/>
        <v>0</v>
      </c>
      <c r="BJ162" s="18" t="s">
        <v>87</v>
      </c>
      <c r="BK162" s="199">
        <f t="shared" si="29"/>
        <v>0</v>
      </c>
      <c r="BL162" s="18" t="s">
        <v>191</v>
      </c>
      <c r="BM162" s="198" t="s">
        <v>3163</v>
      </c>
    </row>
    <row r="163" spans="1:65" s="2" customFormat="1" ht="16.5" customHeight="1">
      <c r="A163" s="35"/>
      <c r="B163" s="36"/>
      <c r="C163" s="187" t="s">
        <v>436</v>
      </c>
      <c r="D163" s="187" t="s">
        <v>176</v>
      </c>
      <c r="E163" s="188" t="s">
        <v>3164</v>
      </c>
      <c r="F163" s="189" t="s">
        <v>3165</v>
      </c>
      <c r="G163" s="190" t="s">
        <v>330</v>
      </c>
      <c r="H163" s="191">
        <v>2</v>
      </c>
      <c r="I163" s="192"/>
      <c r="J163" s="193">
        <f t="shared" si="20"/>
        <v>0</v>
      </c>
      <c r="K163" s="189" t="s">
        <v>1</v>
      </c>
      <c r="L163" s="40"/>
      <c r="M163" s="194" t="s">
        <v>1</v>
      </c>
      <c r="N163" s="195" t="s">
        <v>44</v>
      </c>
      <c r="O163" s="72"/>
      <c r="P163" s="196">
        <f t="shared" si="21"/>
        <v>0</v>
      </c>
      <c r="Q163" s="196">
        <v>0</v>
      </c>
      <c r="R163" s="196">
        <f t="shared" si="22"/>
        <v>0</v>
      </c>
      <c r="S163" s="196">
        <v>0</v>
      </c>
      <c r="T163" s="197">
        <f t="shared" si="2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191</v>
      </c>
      <c r="AT163" s="198" t="s">
        <v>176</v>
      </c>
      <c r="AU163" s="198" t="s">
        <v>89</v>
      </c>
      <c r="AY163" s="18" t="s">
        <v>173</v>
      </c>
      <c r="BE163" s="199">
        <f t="shared" si="24"/>
        <v>0</v>
      </c>
      <c r="BF163" s="199">
        <f t="shared" si="25"/>
        <v>0</v>
      </c>
      <c r="BG163" s="199">
        <f t="shared" si="26"/>
        <v>0</v>
      </c>
      <c r="BH163" s="199">
        <f t="shared" si="27"/>
        <v>0</v>
      </c>
      <c r="BI163" s="199">
        <f t="shared" si="28"/>
        <v>0</v>
      </c>
      <c r="BJ163" s="18" t="s">
        <v>87</v>
      </c>
      <c r="BK163" s="199">
        <f t="shared" si="29"/>
        <v>0</v>
      </c>
      <c r="BL163" s="18" t="s">
        <v>191</v>
      </c>
      <c r="BM163" s="198" t="s">
        <v>3166</v>
      </c>
    </row>
    <row r="164" spans="1:65" s="2" customFormat="1" ht="16.5" customHeight="1">
      <c r="A164" s="35"/>
      <c r="B164" s="36"/>
      <c r="C164" s="187" t="s">
        <v>440</v>
      </c>
      <c r="D164" s="187" t="s">
        <v>176</v>
      </c>
      <c r="E164" s="188" t="s">
        <v>3167</v>
      </c>
      <c r="F164" s="189" t="s">
        <v>3168</v>
      </c>
      <c r="G164" s="190" t="s">
        <v>330</v>
      </c>
      <c r="H164" s="191">
        <v>5</v>
      </c>
      <c r="I164" s="192"/>
      <c r="J164" s="193">
        <f t="shared" si="20"/>
        <v>0</v>
      </c>
      <c r="K164" s="189" t="s">
        <v>1</v>
      </c>
      <c r="L164" s="40"/>
      <c r="M164" s="194" t="s">
        <v>1</v>
      </c>
      <c r="N164" s="195" t="s">
        <v>44</v>
      </c>
      <c r="O164" s="72"/>
      <c r="P164" s="196">
        <f t="shared" si="21"/>
        <v>0</v>
      </c>
      <c r="Q164" s="196">
        <v>0</v>
      </c>
      <c r="R164" s="196">
        <f t="shared" si="22"/>
        <v>0</v>
      </c>
      <c r="S164" s="196">
        <v>0</v>
      </c>
      <c r="T164" s="197">
        <f t="shared" si="2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191</v>
      </c>
      <c r="AT164" s="198" t="s">
        <v>176</v>
      </c>
      <c r="AU164" s="198" t="s">
        <v>89</v>
      </c>
      <c r="AY164" s="18" t="s">
        <v>173</v>
      </c>
      <c r="BE164" s="199">
        <f t="shared" si="24"/>
        <v>0</v>
      </c>
      <c r="BF164" s="199">
        <f t="shared" si="25"/>
        <v>0</v>
      </c>
      <c r="BG164" s="199">
        <f t="shared" si="26"/>
        <v>0</v>
      </c>
      <c r="BH164" s="199">
        <f t="shared" si="27"/>
        <v>0</v>
      </c>
      <c r="BI164" s="199">
        <f t="shared" si="28"/>
        <v>0</v>
      </c>
      <c r="BJ164" s="18" t="s">
        <v>87</v>
      </c>
      <c r="BK164" s="199">
        <f t="shared" si="29"/>
        <v>0</v>
      </c>
      <c r="BL164" s="18" t="s">
        <v>191</v>
      </c>
      <c r="BM164" s="198" t="s">
        <v>3169</v>
      </c>
    </row>
    <row r="165" spans="1:65" s="2" customFormat="1" ht="21.75" customHeight="1">
      <c r="A165" s="35"/>
      <c r="B165" s="36"/>
      <c r="C165" s="187" t="s">
        <v>444</v>
      </c>
      <c r="D165" s="187" t="s">
        <v>176</v>
      </c>
      <c r="E165" s="188" t="s">
        <v>3170</v>
      </c>
      <c r="F165" s="189" t="s">
        <v>3171</v>
      </c>
      <c r="G165" s="190" t="s">
        <v>339</v>
      </c>
      <c r="H165" s="191">
        <v>539.73</v>
      </c>
      <c r="I165" s="192"/>
      <c r="J165" s="193">
        <f t="shared" si="20"/>
        <v>0</v>
      </c>
      <c r="K165" s="189" t="s">
        <v>1</v>
      </c>
      <c r="L165" s="40"/>
      <c r="M165" s="194" t="s">
        <v>1</v>
      </c>
      <c r="N165" s="195" t="s">
        <v>44</v>
      </c>
      <c r="O165" s="72"/>
      <c r="P165" s="196">
        <f t="shared" si="21"/>
        <v>0</v>
      </c>
      <c r="Q165" s="196">
        <v>0</v>
      </c>
      <c r="R165" s="196">
        <f t="shared" si="22"/>
        <v>0</v>
      </c>
      <c r="S165" s="196">
        <v>0</v>
      </c>
      <c r="T165" s="197">
        <f t="shared" si="2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191</v>
      </c>
      <c r="AT165" s="198" t="s">
        <v>176</v>
      </c>
      <c r="AU165" s="198" t="s">
        <v>89</v>
      </c>
      <c r="AY165" s="18" t="s">
        <v>173</v>
      </c>
      <c r="BE165" s="199">
        <f t="shared" si="24"/>
        <v>0</v>
      </c>
      <c r="BF165" s="199">
        <f t="shared" si="25"/>
        <v>0</v>
      </c>
      <c r="BG165" s="199">
        <f t="shared" si="26"/>
        <v>0</v>
      </c>
      <c r="BH165" s="199">
        <f t="shared" si="27"/>
        <v>0</v>
      </c>
      <c r="BI165" s="199">
        <f t="shared" si="28"/>
        <v>0</v>
      </c>
      <c r="BJ165" s="18" t="s">
        <v>87</v>
      </c>
      <c r="BK165" s="199">
        <f t="shared" si="29"/>
        <v>0</v>
      </c>
      <c r="BL165" s="18" t="s">
        <v>191</v>
      </c>
      <c r="BM165" s="198" t="s">
        <v>3172</v>
      </c>
    </row>
    <row r="166" spans="1:65" s="2" customFormat="1" ht="21.75" customHeight="1">
      <c r="A166" s="35"/>
      <c r="B166" s="36"/>
      <c r="C166" s="187" t="s">
        <v>448</v>
      </c>
      <c r="D166" s="187" t="s">
        <v>176</v>
      </c>
      <c r="E166" s="188" t="s">
        <v>3173</v>
      </c>
      <c r="F166" s="189" t="s">
        <v>3174</v>
      </c>
      <c r="G166" s="190" t="s">
        <v>339</v>
      </c>
      <c r="H166" s="191">
        <v>20</v>
      </c>
      <c r="I166" s="192"/>
      <c r="J166" s="193">
        <f t="shared" si="20"/>
        <v>0</v>
      </c>
      <c r="K166" s="189" t="s">
        <v>1</v>
      </c>
      <c r="L166" s="40"/>
      <c r="M166" s="194" t="s">
        <v>1</v>
      </c>
      <c r="N166" s="195" t="s">
        <v>44</v>
      </c>
      <c r="O166" s="72"/>
      <c r="P166" s="196">
        <f t="shared" si="21"/>
        <v>0</v>
      </c>
      <c r="Q166" s="196">
        <v>0</v>
      </c>
      <c r="R166" s="196">
        <f t="shared" si="22"/>
        <v>0</v>
      </c>
      <c r="S166" s="196">
        <v>0</v>
      </c>
      <c r="T166" s="197">
        <f t="shared" si="2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191</v>
      </c>
      <c r="AT166" s="198" t="s">
        <v>176</v>
      </c>
      <c r="AU166" s="198" t="s">
        <v>89</v>
      </c>
      <c r="AY166" s="18" t="s">
        <v>173</v>
      </c>
      <c r="BE166" s="199">
        <f t="shared" si="24"/>
        <v>0</v>
      </c>
      <c r="BF166" s="199">
        <f t="shared" si="25"/>
        <v>0</v>
      </c>
      <c r="BG166" s="199">
        <f t="shared" si="26"/>
        <v>0</v>
      </c>
      <c r="BH166" s="199">
        <f t="shared" si="27"/>
        <v>0</v>
      </c>
      <c r="BI166" s="199">
        <f t="shared" si="28"/>
        <v>0</v>
      </c>
      <c r="BJ166" s="18" t="s">
        <v>87</v>
      </c>
      <c r="BK166" s="199">
        <f t="shared" si="29"/>
        <v>0</v>
      </c>
      <c r="BL166" s="18" t="s">
        <v>191</v>
      </c>
      <c r="BM166" s="198" t="s">
        <v>3175</v>
      </c>
    </row>
    <row r="167" spans="1:65" s="2" customFormat="1" ht="16.5" customHeight="1">
      <c r="A167" s="35"/>
      <c r="B167" s="36"/>
      <c r="C167" s="187" t="s">
        <v>452</v>
      </c>
      <c r="D167" s="187" t="s">
        <v>176</v>
      </c>
      <c r="E167" s="188" t="s">
        <v>3176</v>
      </c>
      <c r="F167" s="189" t="s">
        <v>3177</v>
      </c>
      <c r="G167" s="190" t="s">
        <v>339</v>
      </c>
      <c r="H167" s="191">
        <v>40</v>
      </c>
      <c r="I167" s="192"/>
      <c r="J167" s="193">
        <f t="shared" si="20"/>
        <v>0</v>
      </c>
      <c r="K167" s="189" t="s">
        <v>1</v>
      </c>
      <c r="L167" s="40"/>
      <c r="M167" s="194" t="s">
        <v>1</v>
      </c>
      <c r="N167" s="195" t="s">
        <v>44</v>
      </c>
      <c r="O167" s="72"/>
      <c r="P167" s="196">
        <f t="shared" si="21"/>
        <v>0</v>
      </c>
      <c r="Q167" s="196">
        <v>0</v>
      </c>
      <c r="R167" s="196">
        <f t="shared" si="22"/>
        <v>0</v>
      </c>
      <c r="S167" s="196">
        <v>0</v>
      </c>
      <c r="T167" s="197">
        <f t="shared" si="2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191</v>
      </c>
      <c r="AT167" s="198" t="s">
        <v>176</v>
      </c>
      <c r="AU167" s="198" t="s">
        <v>89</v>
      </c>
      <c r="AY167" s="18" t="s">
        <v>173</v>
      </c>
      <c r="BE167" s="199">
        <f t="shared" si="24"/>
        <v>0</v>
      </c>
      <c r="BF167" s="199">
        <f t="shared" si="25"/>
        <v>0</v>
      </c>
      <c r="BG167" s="199">
        <f t="shared" si="26"/>
        <v>0</v>
      </c>
      <c r="BH167" s="199">
        <f t="shared" si="27"/>
        <v>0</v>
      </c>
      <c r="BI167" s="199">
        <f t="shared" si="28"/>
        <v>0</v>
      </c>
      <c r="BJ167" s="18" t="s">
        <v>87</v>
      </c>
      <c r="BK167" s="199">
        <f t="shared" si="29"/>
        <v>0</v>
      </c>
      <c r="BL167" s="18" t="s">
        <v>191</v>
      </c>
      <c r="BM167" s="198" t="s">
        <v>3178</v>
      </c>
    </row>
    <row r="168" spans="1:65" s="2" customFormat="1" ht="16.5" customHeight="1">
      <c r="A168" s="35"/>
      <c r="B168" s="36"/>
      <c r="C168" s="187" t="s">
        <v>456</v>
      </c>
      <c r="D168" s="187" t="s">
        <v>176</v>
      </c>
      <c r="E168" s="188" t="s">
        <v>3179</v>
      </c>
      <c r="F168" s="189" t="s">
        <v>3180</v>
      </c>
      <c r="G168" s="190" t="s">
        <v>339</v>
      </c>
      <c r="H168" s="191">
        <v>12</v>
      </c>
      <c r="I168" s="192"/>
      <c r="J168" s="193">
        <f t="shared" si="20"/>
        <v>0</v>
      </c>
      <c r="K168" s="189" t="s">
        <v>1</v>
      </c>
      <c r="L168" s="40"/>
      <c r="M168" s="194" t="s">
        <v>1</v>
      </c>
      <c r="N168" s="195" t="s">
        <v>44</v>
      </c>
      <c r="O168" s="72"/>
      <c r="P168" s="196">
        <f t="shared" si="21"/>
        <v>0</v>
      </c>
      <c r="Q168" s="196">
        <v>0</v>
      </c>
      <c r="R168" s="196">
        <f t="shared" si="22"/>
        <v>0</v>
      </c>
      <c r="S168" s="196">
        <v>0</v>
      </c>
      <c r="T168" s="197">
        <f t="shared" si="2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191</v>
      </c>
      <c r="AT168" s="198" t="s">
        <v>176</v>
      </c>
      <c r="AU168" s="198" t="s">
        <v>89</v>
      </c>
      <c r="AY168" s="18" t="s">
        <v>173</v>
      </c>
      <c r="BE168" s="199">
        <f t="shared" si="24"/>
        <v>0</v>
      </c>
      <c r="BF168" s="199">
        <f t="shared" si="25"/>
        <v>0</v>
      </c>
      <c r="BG168" s="199">
        <f t="shared" si="26"/>
        <v>0</v>
      </c>
      <c r="BH168" s="199">
        <f t="shared" si="27"/>
        <v>0</v>
      </c>
      <c r="BI168" s="199">
        <f t="shared" si="28"/>
        <v>0</v>
      </c>
      <c r="BJ168" s="18" t="s">
        <v>87</v>
      </c>
      <c r="BK168" s="199">
        <f t="shared" si="29"/>
        <v>0</v>
      </c>
      <c r="BL168" s="18" t="s">
        <v>191</v>
      </c>
      <c r="BM168" s="198" t="s">
        <v>3181</v>
      </c>
    </row>
    <row r="169" spans="1:65" s="2" customFormat="1" ht="16.5" customHeight="1">
      <c r="A169" s="35"/>
      <c r="B169" s="36"/>
      <c r="C169" s="187" t="s">
        <v>460</v>
      </c>
      <c r="D169" s="187" t="s">
        <v>176</v>
      </c>
      <c r="E169" s="188" t="s">
        <v>3182</v>
      </c>
      <c r="F169" s="189" t="s">
        <v>3183</v>
      </c>
      <c r="G169" s="190" t="s">
        <v>339</v>
      </c>
      <c r="H169" s="191">
        <v>40</v>
      </c>
      <c r="I169" s="192"/>
      <c r="J169" s="193">
        <f t="shared" si="20"/>
        <v>0</v>
      </c>
      <c r="K169" s="189" t="s">
        <v>1</v>
      </c>
      <c r="L169" s="40"/>
      <c r="M169" s="194" t="s">
        <v>1</v>
      </c>
      <c r="N169" s="195" t="s">
        <v>44</v>
      </c>
      <c r="O169" s="72"/>
      <c r="P169" s="196">
        <f t="shared" si="21"/>
        <v>0</v>
      </c>
      <c r="Q169" s="196">
        <v>0</v>
      </c>
      <c r="R169" s="196">
        <f t="shared" si="22"/>
        <v>0</v>
      </c>
      <c r="S169" s="196">
        <v>0</v>
      </c>
      <c r="T169" s="197">
        <f t="shared" si="2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191</v>
      </c>
      <c r="AT169" s="198" t="s">
        <v>176</v>
      </c>
      <c r="AU169" s="198" t="s">
        <v>89</v>
      </c>
      <c r="AY169" s="18" t="s">
        <v>173</v>
      </c>
      <c r="BE169" s="199">
        <f t="shared" si="24"/>
        <v>0</v>
      </c>
      <c r="BF169" s="199">
        <f t="shared" si="25"/>
        <v>0</v>
      </c>
      <c r="BG169" s="199">
        <f t="shared" si="26"/>
        <v>0</v>
      </c>
      <c r="BH169" s="199">
        <f t="shared" si="27"/>
        <v>0</v>
      </c>
      <c r="BI169" s="199">
        <f t="shared" si="28"/>
        <v>0</v>
      </c>
      <c r="BJ169" s="18" t="s">
        <v>87</v>
      </c>
      <c r="BK169" s="199">
        <f t="shared" si="29"/>
        <v>0</v>
      </c>
      <c r="BL169" s="18" t="s">
        <v>191</v>
      </c>
      <c r="BM169" s="198" t="s">
        <v>3184</v>
      </c>
    </row>
    <row r="170" spans="1:65" s="2" customFormat="1" ht="16.5" customHeight="1">
      <c r="A170" s="35"/>
      <c r="B170" s="36"/>
      <c r="C170" s="187" t="s">
        <v>464</v>
      </c>
      <c r="D170" s="187" t="s">
        <v>176</v>
      </c>
      <c r="E170" s="188" t="s">
        <v>3185</v>
      </c>
      <c r="F170" s="189" t="s">
        <v>3186</v>
      </c>
      <c r="G170" s="190" t="s">
        <v>339</v>
      </c>
      <c r="H170" s="191">
        <v>12</v>
      </c>
      <c r="I170" s="192"/>
      <c r="J170" s="193">
        <f t="shared" si="20"/>
        <v>0</v>
      </c>
      <c r="K170" s="189" t="s">
        <v>1</v>
      </c>
      <c r="L170" s="40"/>
      <c r="M170" s="194" t="s">
        <v>1</v>
      </c>
      <c r="N170" s="195" t="s">
        <v>44</v>
      </c>
      <c r="O170" s="72"/>
      <c r="P170" s="196">
        <f t="shared" si="21"/>
        <v>0</v>
      </c>
      <c r="Q170" s="196">
        <v>0</v>
      </c>
      <c r="R170" s="196">
        <f t="shared" si="22"/>
        <v>0</v>
      </c>
      <c r="S170" s="196">
        <v>0</v>
      </c>
      <c r="T170" s="197">
        <f t="shared" si="2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191</v>
      </c>
      <c r="AT170" s="198" t="s">
        <v>176</v>
      </c>
      <c r="AU170" s="198" t="s">
        <v>89</v>
      </c>
      <c r="AY170" s="18" t="s">
        <v>173</v>
      </c>
      <c r="BE170" s="199">
        <f t="shared" si="24"/>
        <v>0</v>
      </c>
      <c r="BF170" s="199">
        <f t="shared" si="25"/>
        <v>0</v>
      </c>
      <c r="BG170" s="199">
        <f t="shared" si="26"/>
        <v>0</v>
      </c>
      <c r="BH170" s="199">
        <f t="shared" si="27"/>
        <v>0</v>
      </c>
      <c r="BI170" s="199">
        <f t="shared" si="28"/>
        <v>0</v>
      </c>
      <c r="BJ170" s="18" t="s">
        <v>87</v>
      </c>
      <c r="BK170" s="199">
        <f t="shared" si="29"/>
        <v>0</v>
      </c>
      <c r="BL170" s="18" t="s">
        <v>191</v>
      </c>
      <c r="BM170" s="198" t="s">
        <v>3187</v>
      </c>
    </row>
    <row r="171" spans="1:65" s="2" customFormat="1" ht="21.75" customHeight="1">
      <c r="A171" s="35"/>
      <c r="B171" s="36"/>
      <c r="C171" s="187" t="s">
        <v>468</v>
      </c>
      <c r="D171" s="187" t="s">
        <v>176</v>
      </c>
      <c r="E171" s="188" t="s">
        <v>3188</v>
      </c>
      <c r="F171" s="189" t="s">
        <v>3189</v>
      </c>
      <c r="G171" s="190" t="s">
        <v>339</v>
      </c>
      <c r="H171" s="191">
        <v>4</v>
      </c>
      <c r="I171" s="192"/>
      <c r="J171" s="193">
        <f t="shared" si="20"/>
        <v>0</v>
      </c>
      <c r="K171" s="189" t="s">
        <v>1</v>
      </c>
      <c r="L171" s="40"/>
      <c r="M171" s="194" t="s">
        <v>1</v>
      </c>
      <c r="N171" s="195" t="s">
        <v>44</v>
      </c>
      <c r="O171" s="72"/>
      <c r="P171" s="196">
        <f t="shared" si="21"/>
        <v>0</v>
      </c>
      <c r="Q171" s="196">
        <v>0</v>
      </c>
      <c r="R171" s="196">
        <f t="shared" si="22"/>
        <v>0</v>
      </c>
      <c r="S171" s="196">
        <v>0</v>
      </c>
      <c r="T171" s="197">
        <f t="shared" si="2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191</v>
      </c>
      <c r="AT171" s="198" t="s">
        <v>176</v>
      </c>
      <c r="AU171" s="198" t="s">
        <v>89</v>
      </c>
      <c r="AY171" s="18" t="s">
        <v>173</v>
      </c>
      <c r="BE171" s="199">
        <f t="shared" si="24"/>
        <v>0</v>
      </c>
      <c r="BF171" s="199">
        <f t="shared" si="25"/>
        <v>0</v>
      </c>
      <c r="BG171" s="199">
        <f t="shared" si="26"/>
        <v>0</v>
      </c>
      <c r="BH171" s="199">
        <f t="shared" si="27"/>
        <v>0</v>
      </c>
      <c r="BI171" s="199">
        <f t="shared" si="28"/>
        <v>0</v>
      </c>
      <c r="BJ171" s="18" t="s">
        <v>87</v>
      </c>
      <c r="BK171" s="199">
        <f t="shared" si="29"/>
        <v>0</v>
      </c>
      <c r="BL171" s="18" t="s">
        <v>191</v>
      </c>
      <c r="BM171" s="198" t="s">
        <v>3190</v>
      </c>
    </row>
    <row r="172" spans="1:65" s="2" customFormat="1" ht="16.5" customHeight="1">
      <c r="A172" s="35"/>
      <c r="B172" s="36"/>
      <c r="C172" s="187" t="s">
        <v>472</v>
      </c>
      <c r="D172" s="187" t="s">
        <v>176</v>
      </c>
      <c r="E172" s="188" t="s">
        <v>3191</v>
      </c>
      <c r="F172" s="189" t="s">
        <v>3192</v>
      </c>
      <c r="G172" s="190" t="s">
        <v>2164</v>
      </c>
      <c r="H172" s="191">
        <v>1</v>
      </c>
      <c r="I172" s="192"/>
      <c r="J172" s="193">
        <f t="shared" si="20"/>
        <v>0</v>
      </c>
      <c r="K172" s="189" t="s">
        <v>1</v>
      </c>
      <c r="L172" s="40"/>
      <c r="M172" s="194" t="s">
        <v>1</v>
      </c>
      <c r="N172" s="195" t="s">
        <v>44</v>
      </c>
      <c r="O172" s="72"/>
      <c r="P172" s="196">
        <f t="shared" si="21"/>
        <v>0</v>
      </c>
      <c r="Q172" s="196">
        <v>0</v>
      </c>
      <c r="R172" s="196">
        <f t="shared" si="22"/>
        <v>0</v>
      </c>
      <c r="S172" s="196">
        <v>0</v>
      </c>
      <c r="T172" s="197">
        <f t="shared" si="2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191</v>
      </c>
      <c r="AT172" s="198" t="s">
        <v>176</v>
      </c>
      <c r="AU172" s="198" t="s">
        <v>89</v>
      </c>
      <c r="AY172" s="18" t="s">
        <v>173</v>
      </c>
      <c r="BE172" s="199">
        <f t="shared" si="24"/>
        <v>0</v>
      </c>
      <c r="BF172" s="199">
        <f t="shared" si="25"/>
        <v>0</v>
      </c>
      <c r="BG172" s="199">
        <f t="shared" si="26"/>
        <v>0</v>
      </c>
      <c r="BH172" s="199">
        <f t="shared" si="27"/>
        <v>0</v>
      </c>
      <c r="BI172" s="199">
        <f t="shared" si="28"/>
        <v>0</v>
      </c>
      <c r="BJ172" s="18" t="s">
        <v>87</v>
      </c>
      <c r="BK172" s="199">
        <f t="shared" si="29"/>
        <v>0</v>
      </c>
      <c r="BL172" s="18" t="s">
        <v>191</v>
      </c>
      <c r="BM172" s="198" t="s">
        <v>3193</v>
      </c>
    </row>
    <row r="173" spans="1:65" s="2" customFormat="1" ht="16.5" customHeight="1">
      <c r="A173" s="35"/>
      <c r="B173" s="36"/>
      <c r="C173" s="187" t="s">
        <v>477</v>
      </c>
      <c r="D173" s="187" t="s">
        <v>176</v>
      </c>
      <c r="E173" s="188" t="s">
        <v>3194</v>
      </c>
      <c r="F173" s="189" t="s">
        <v>3195</v>
      </c>
      <c r="G173" s="190" t="s">
        <v>330</v>
      </c>
      <c r="H173" s="191">
        <v>14</v>
      </c>
      <c r="I173" s="192"/>
      <c r="J173" s="193">
        <f t="shared" si="20"/>
        <v>0</v>
      </c>
      <c r="K173" s="189" t="s">
        <v>1</v>
      </c>
      <c r="L173" s="40"/>
      <c r="M173" s="194" t="s">
        <v>1</v>
      </c>
      <c r="N173" s="195" t="s">
        <v>44</v>
      </c>
      <c r="O173" s="72"/>
      <c r="P173" s="196">
        <f t="shared" si="21"/>
        <v>0</v>
      </c>
      <c r="Q173" s="196">
        <v>0</v>
      </c>
      <c r="R173" s="196">
        <f t="shared" si="22"/>
        <v>0</v>
      </c>
      <c r="S173" s="196">
        <v>0</v>
      </c>
      <c r="T173" s="197">
        <f t="shared" si="2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191</v>
      </c>
      <c r="AT173" s="198" t="s">
        <v>176</v>
      </c>
      <c r="AU173" s="198" t="s">
        <v>89</v>
      </c>
      <c r="AY173" s="18" t="s">
        <v>173</v>
      </c>
      <c r="BE173" s="199">
        <f t="shared" si="24"/>
        <v>0</v>
      </c>
      <c r="BF173" s="199">
        <f t="shared" si="25"/>
        <v>0</v>
      </c>
      <c r="BG173" s="199">
        <f t="shared" si="26"/>
        <v>0</v>
      </c>
      <c r="BH173" s="199">
        <f t="shared" si="27"/>
        <v>0</v>
      </c>
      <c r="BI173" s="199">
        <f t="shared" si="28"/>
        <v>0</v>
      </c>
      <c r="BJ173" s="18" t="s">
        <v>87</v>
      </c>
      <c r="BK173" s="199">
        <f t="shared" si="29"/>
        <v>0</v>
      </c>
      <c r="BL173" s="18" t="s">
        <v>191</v>
      </c>
      <c r="BM173" s="198" t="s">
        <v>3196</v>
      </c>
    </row>
    <row r="174" spans="1:65" s="2" customFormat="1" ht="24.2" customHeight="1">
      <c r="A174" s="35"/>
      <c r="B174" s="36"/>
      <c r="C174" s="187" t="s">
        <v>483</v>
      </c>
      <c r="D174" s="187" t="s">
        <v>176</v>
      </c>
      <c r="E174" s="188" t="s">
        <v>3197</v>
      </c>
      <c r="F174" s="189" t="s">
        <v>3198</v>
      </c>
      <c r="G174" s="190" t="s">
        <v>2164</v>
      </c>
      <c r="H174" s="191">
        <v>19</v>
      </c>
      <c r="I174" s="192"/>
      <c r="J174" s="193">
        <f t="shared" si="20"/>
        <v>0</v>
      </c>
      <c r="K174" s="189" t="s">
        <v>1</v>
      </c>
      <c r="L174" s="40"/>
      <c r="M174" s="194" t="s">
        <v>1</v>
      </c>
      <c r="N174" s="195" t="s">
        <v>44</v>
      </c>
      <c r="O174" s="72"/>
      <c r="P174" s="196">
        <f t="shared" si="21"/>
        <v>0</v>
      </c>
      <c r="Q174" s="196">
        <v>0</v>
      </c>
      <c r="R174" s="196">
        <f t="shared" si="22"/>
        <v>0</v>
      </c>
      <c r="S174" s="196">
        <v>0</v>
      </c>
      <c r="T174" s="197">
        <f t="shared" si="2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191</v>
      </c>
      <c r="AT174" s="198" t="s">
        <v>176</v>
      </c>
      <c r="AU174" s="198" t="s">
        <v>89</v>
      </c>
      <c r="AY174" s="18" t="s">
        <v>173</v>
      </c>
      <c r="BE174" s="199">
        <f t="shared" si="24"/>
        <v>0</v>
      </c>
      <c r="BF174" s="199">
        <f t="shared" si="25"/>
        <v>0</v>
      </c>
      <c r="BG174" s="199">
        <f t="shared" si="26"/>
        <v>0</v>
      </c>
      <c r="BH174" s="199">
        <f t="shared" si="27"/>
        <v>0</v>
      </c>
      <c r="BI174" s="199">
        <f t="shared" si="28"/>
        <v>0</v>
      </c>
      <c r="BJ174" s="18" t="s">
        <v>87</v>
      </c>
      <c r="BK174" s="199">
        <f t="shared" si="29"/>
        <v>0</v>
      </c>
      <c r="BL174" s="18" t="s">
        <v>191</v>
      </c>
      <c r="BM174" s="198" t="s">
        <v>3199</v>
      </c>
    </row>
    <row r="175" spans="1:65" s="2" customFormat="1" ht="16.5" customHeight="1">
      <c r="A175" s="35"/>
      <c r="B175" s="36"/>
      <c r="C175" s="187" t="s">
        <v>487</v>
      </c>
      <c r="D175" s="187" t="s">
        <v>176</v>
      </c>
      <c r="E175" s="188" t="s">
        <v>3200</v>
      </c>
      <c r="F175" s="189" t="s">
        <v>3201</v>
      </c>
      <c r="G175" s="190" t="s">
        <v>1580</v>
      </c>
      <c r="H175" s="191">
        <v>5</v>
      </c>
      <c r="I175" s="192"/>
      <c r="J175" s="193">
        <f t="shared" si="20"/>
        <v>0</v>
      </c>
      <c r="K175" s="189" t="s">
        <v>1</v>
      </c>
      <c r="L175" s="40"/>
      <c r="M175" s="194" t="s">
        <v>1</v>
      </c>
      <c r="N175" s="195" t="s">
        <v>44</v>
      </c>
      <c r="O175" s="72"/>
      <c r="P175" s="196">
        <f t="shared" si="21"/>
        <v>0</v>
      </c>
      <c r="Q175" s="196">
        <v>0</v>
      </c>
      <c r="R175" s="196">
        <f t="shared" si="22"/>
        <v>0</v>
      </c>
      <c r="S175" s="196">
        <v>0</v>
      </c>
      <c r="T175" s="197">
        <f t="shared" si="2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191</v>
      </c>
      <c r="AT175" s="198" t="s">
        <v>176</v>
      </c>
      <c r="AU175" s="198" t="s">
        <v>89</v>
      </c>
      <c r="AY175" s="18" t="s">
        <v>173</v>
      </c>
      <c r="BE175" s="199">
        <f t="shared" si="24"/>
        <v>0</v>
      </c>
      <c r="BF175" s="199">
        <f t="shared" si="25"/>
        <v>0</v>
      </c>
      <c r="BG175" s="199">
        <f t="shared" si="26"/>
        <v>0</v>
      </c>
      <c r="BH175" s="199">
        <f t="shared" si="27"/>
        <v>0</v>
      </c>
      <c r="BI175" s="199">
        <f t="shared" si="28"/>
        <v>0</v>
      </c>
      <c r="BJ175" s="18" t="s">
        <v>87</v>
      </c>
      <c r="BK175" s="199">
        <f t="shared" si="29"/>
        <v>0</v>
      </c>
      <c r="BL175" s="18" t="s">
        <v>191</v>
      </c>
      <c r="BM175" s="198" t="s">
        <v>3202</v>
      </c>
    </row>
    <row r="176" spans="1:65" s="2" customFormat="1" ht="16.5" customHeight="1">
      <c r="A176" s="35"/>
      <c r="B176" s="36"/>
      <c r="C176" s="187" t="s">
        <v>491</v>
      </c>
      <c r="D176" s="187" t="s">
        <v>176</v>
      </c>
      <c r="E176" s="188" t="s">
        <v>3203</v>
      </c>
      <c r="F176" s="189" t="s">
        <v>3204</v>
      </c>
      <c r="G176" s="190" t="s">
        <v>2605</v>
      </c>
      <c r="H176" s="191">
        <v>82</v>
      </c>
      <c r="I176" s="192"/>
      <c r="J176" s="193">
        <f t="shared" si="20"/>
        <v>0</v>
      </c>
      <c r="K176" s="189" t="s">
        <v>1</v>
      </c>
      <c r="L176" s="40"/>
      <c r="M176" s="194" t="s">
        <v>1</v>
      </c>
      <c r="N176" s="195" t="s">
        <v>44</v>
      </c>
      <c r="O176" s="72"/>
      <c r="P176" s="196">
        <f t="shared" si="21"/>
        <v>0</v>
      </c>
      <c r="Q176" s="196">
        <v>0</v>
      </c>
      <c r="R176" s="196">
        <f t="shared" si="22"/>
        <v>0</v>
      </c>
      <c r="S176" s="196">
        <v>0</v>
      </c>
      <c r="T176" s="197">
        <f t="shared" si="2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191</v>
      </c>
      <c r="AT176" s="198" t="s">
        <v>176</v>
      </c>
      <c r="AU176" s="198" t="s">
        <v>89</v>
      </c>
      <c r="AY176" s="18" t="s">
        <v>173</v>
      </c>
      <c r="BE176" s="199">
        <f t="shared" si="24"/>
        <v>0</v>
      </c>
      <c r="BF176" s="199">
        <f t="shared" si="25"/>
        <v>0</v>
      </c>
      <c r="BG176" s="199">
        <f t="shared" si="26"/>
        <v>0</v>
      </c>
      <c r="BH176" s="199">
        <f t="shared" si="27"/>
        <v>0</v>
      </c>
      <c r="BI176" s="199">
        <f t="shared" si="28"/>
        <v>0</v>
      </c>
      <c r="BJ176" s="18" t="s">
        <v>87</v>
      </c>
      <c r="BK176" s="199">
        <f t="shared" si="29"/>
        <v>0</v>
      </c>
      <c r="BL176" s="18" t="s">
        <v>191</v>
      </c>
      <c r="BM176" s="198" t="s">
        <v>3205</v>
      </c>
    </row>
    <row r="177" spans="1:65" s="2" customFormat="1" ht="16.5" customHeight="1">
      <c r="A177" s="35"/>
      <c r="B177" s="36"/>
      <c r="C177" s="187" t="s">
        <v>495</v>
      </c>
      <c r="D177" s="187" t="s">
        <v>176</v>
      </c>
      <c r="E177" s="188" t="s">
        <v>3206</v>
      </c>
      <c r="F177" s="189" t="s">
        <v>3207</v>
      </c>
      <c r="G177" s="190" t="s">
        <v>2605</v>
      </c>
      <c r="H177" s="191">
        <v>5</v>
      </c>
      <c r="I177" s="192"/>
      <c r="J177" s="193">
        <f t="shared" si="20"/>
        <v>0</v>
      </c>
      <c r="K177" s="189" t="s">
        <v>1</v>
      </c>
      <c r="L177" s="40"/>
      <c r="M177" s="194" t="s">
        <v>1</v>
      </c>
      <c r="N177" s="195" t="s">
        <v>44</v>
      </c>
      <c r="O177" s="72"/>
      <c r="P177" s="196">
        <f t="shared" si="21"/>
        <v>0</v>
      </c>
      <c r="Q177" s="196">
        <v>0</v>
      </c>
      <c r="R177" s="196">
        <f t="shared" si="22"/>
        <v>0</v>
      </c>
      <c r="S177" s="196">
        <v>0</v>
      </c>
      <c r="T177" s="197">
        <f t="shared" si="2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191</v>
      </c>
      <c r="AT177" s="198" t="s">
        <v>176</v>
      </c>
      <c r="AU177" s="198" t="s">
        <v>89</v>
      </c>
      <c r="AY177" s="18" t="s">
        <v>173</v>
      </c>
      <c r="BE177" s="199">
        <f t="shared" si="24"/>
        <v>0</v>
      </c>
      <c r="BF177" s="199">
        <f t="shared" si="25"/>
        <v>0</v>
      </c>
      <c r="BG177" s="199">
        <f t="shared" si="26"/>
        <v>0</v>
      </c>
      <c r="BH177" s="199">
        <f t="shared" si="27"/>
        <v>0</v>
      </c>
      <c r="BI177" s="199">
        <f t="shared" si="28"/>
        <v>0</v>
      </c>
      <c r="BJ177" s="18" t="s">
        <v>87</v>
      </c>
      <c r="BK177" s="199">
        <f t="shared" si="29"/>
        <v>0</v>
      </c>
      <c r="BL177" s="18" t="s">
        <v>191</v>
      </c>
      <c r="BM177" s="198" t="s">
        <v>3208</v>
      </c>
    </row>
    <row r="178" spans="1:65" s="2" customFormat="1" ht="16.5" customHeight="1">
      <c r="A178" s="35"/>
      <c r="B178" s="36"/>
      <c r="C178" s="187" t="s">
        <v>499</v>
      </c>
      <c r="D178" s="187" t="s">
        <v>176</v>
      </c>
      <c r="E178" s="188" t="s">
        <v>3209</v>
      </c>
      <c r="F178" s="189" t="s">
        <v>3082</v>
      </c>
      <c r="G178" s="190" t="s">
        <v>339</v>
      </c>
      <c r="H178" s="191">
        <v>20</v>
      </c>
      <c r="I178" s="192"/>
      <c r="J178" s="193">
        <f t="shared" si="20"/>
        <v>0</v>
      </c>
      <c r="K178" s="189" t="s">
        <v>1</v>
      </c>
      <c r="L178" s="40"/>
      <c r="M178" s="194" t="s">
        <v>1</v>
      </c>
      <c r="N178" s="195" t="s">
        <v>44</v>
      </c>
      <c r="O178" s="72"/>
      <c r="P178" s="196">
        <f t="shared" si="21"/>
        <v>0</v>
      </c>
      <c r="Q178" s="196">
        <v>0</v>
      </c>
      <c r="R178" s="196">
        <f t="shared" si="22"/>
        <v>0</v>
      </c>
      <c r="S178" s="196">
        <v>0</v>
      </c>
      <c r="T178" s="197">
        <f t="shared" si="2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191</v>
      </c>
      <c r="AT178" s="198" t="s">
        <v>176</v>
      </c>
      <c r="AU178" s="198" t="s">
        <v>89</v>
      </c>
      <c r="AY178" s="18" t="s">
        <v>173</v>
      </c>
      <c r="BE178" s="199">
        <f t="shared" si="24"/>
        <v>0</v>
      </c>
      <c r="BF178" s="199">
        <f t="shared" si="25"/>
        <v>0</v>
      </c>
      <c r="BG178" s="199">
        <f t="shared" si="26"/>
        <v>0</v>
      </c>
      <c r="BH178" s="199">
        <f t="shared" si="27"/>
        <v>0</v>
      </c>
      <c r="BI178" s="199">
        <f t="shared" si="28"/>
        <v>0</v>
      </c>
      <c r="BJ178" s="18" t="s">
        <v>87</v>
      </c>
      <c r="BK178" s="199">
        <f t="shared" si="29"/>
        <v>0</v>
      </c>
      <c r="BL178" s="18" t="s">
        <v>191</v>
      </c>
      <c r="BM178" s="198" t="s">
        <v>3210</v>
      </c>
    </row>
    <row r="179" spans="1:65" s="2" customFormat="1" ht="16.5" customHeight="1">
      <c r="A179" s="35"/>
      <c r="B179" s="36"/>
      <c r="C179" s="187" t="s">
        <v>503</v>
      </c>
      <c r="D179" s="187" t="s">
        <v>176</v>
      </c>
      <c r="E179" s="188" t="s">
        <v>3211</v>
      </c>
      <c r="F179" s="189" t="s">
        <v>3067</v>
      </c>
      <c r="G179" s="190" t="s">
        <v>2164</v>
      </c>
      <c r="H179" s="191">
        <v>1</v>
      </c>
      <c r="I179" s="192"/>
      <c r="J179" s="193">
        <f t="shared" si="20"/>
        <v>0</v>
      </c>
      <c r="K179" s="189" t="s">
        <v>1</v>
      </c>
      <c r="L179" s="40"/>
      <c r="M179" s="194" t="s">
        <v>1</v>
      </c>
      <c r="N179" s="195" t="s">
        <v>44</v>
      </c>
      <c r="O179" s="72"/>
      <c r="P179" s="196">
        <f t="shared" si="21"/>
        <v>0</v>
      </c>
      <c r="Q179" s="196">
        <v>0</v>
      </c>
      <c r="R179" s="196">
        <f t="shared" si="22"/>
        <v>0</v>
      </c>
      <c r="S179" s="196">
        <v>0</v>
      </c>
      <c r="T179" s="197">
        <f t="shared" si="2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191</v>
      </c>
      <c r="AT179" s="198" t="s">
        <v>176</v>
      </c>
      <c r="AU179" s="198" t="s">
        <v>89</v>
      </c>
      <c r="AY179" s="18" t="s">
        <v>173</v>
      </c>
      <c r="BE179" s="199">
        <f t="shared" si="24"/>
        <v>0</v>
      </c>
      <c r="BF179" s="199">
        <f t="shared" si="25"/>
        <v>0</v>
      </c>
      <c r="BG179" s="199">
        <f t="shared" si="26"/>
        <v>0</v>
      </c>
      <c r="BH179" s="199">
        <f t="shared" si="27"/>
        <v>0</v>
      </c>
      <c r="BI179" s="199">
        <f t="shared" si="28"/>
        <v>0</v>
      </c>
      <c r="BJ179" s="18" t="s">
        <v>87</v>
      </c>
      <c r="BK179" s="199">
        <f t="shared" si="29"/>
        <v>0</v>
      </c>
      <c r="BL179" s="18" t="s">
        <v>191</v>
      </c>
      <c r="BM179" s="198" t="s">
        <v>3212</v>
      </c>
    </row>
    <row r="180" spans="1:65" s="12" customFormat="1" ht="22.9" customHeight="1">
      <c r="B180" s="171"/>
      <c r="C180" s="172"/>
      <c r="D180" s="173" t="s">
        <v>78</v>
      </c>
      <c r="E180" s="185" t="s">
        <v>3213</v>
      </c>
      <c r="F180" s="185" t="s">
        <v>3214</v>
      </c>
      <c r="G180" s="172"/>
      <c r="H180" s="172"/>
      <c r="I180" s="175"/>
      <c r="J180" s="186">
        <f>BK180</f>
        <v>0</v>
      </c>
      <c r="K180" s="172"/>
      <c r="L180" s="177"/>
      <c r="M180" s="178"/>
      <c r="N180" s="179"/>
      <c r="O180" s="179"/>
      <c r="P180" s="180">
        <f>SUM(P181:P187)</f>
        <v>0</v>
      </c>
      <c r="Q180" s="179"/>
      <c r="R180" s="180">
        <f>SUM(R181:R187)</f>
        <v>0</v>
      </c>
      <c r="S180" s="179"/>
      <c r="T180" s="181">
        <f>SUM(T181:T187)</f>
        <v>0</v>
      </c>
      <c r="AR180" s="182" t="s">
        <v>89</v>
      </c>
      <c r="AT180" s="183" t="s">
        <v>78</v>
      </c>
      <c r="AU180" s="183" t="s">
        <v>87</v>
      </c>
      <c r="AY180" s="182" t="s">
        <v>173</v>
      </c>
      <c r="BK180" s="184">
        <f>SUM(BK181:BK187)</f>
        <v>0</v>
      </c>
    </row>
    <row r="181" spans="1:65" s="2" customFormat="1" ht="16.5" customHeight="1">
      <c r="A181" s="35"/>
      <c r="B181" s="36"/>
      <c r="C181" s="187" t="s">
        <v>507</v>
      </c>
      <c r="D181" s="187" t="s">
        <v>176</v>
      </c>
      <c r="E181" s="188" t="s">
        <v>3215</v>
      </c>
      <c r="F181" s="189" t="s">
        <v>3216</v>
      </c>
      <c r="G181" s="190" t="s">
        <v>2164</v>
      </c>
      <c r="H181" s="191">
        <v>1</v>
      </c>
      <c r="I181" s="192"/>
      <c r="J181" s="193">
        <f t="shared" ref="J181:J187" si="30">ROUND(I181*H181,2)</f>
        <v>0</v>
      </c>
      <c r="K181" s="189" t="s">
        <v>1</v>
      </c>
      <c r="L181" s="40"/>
      <c r="M181" s="194" t="s">
        <v>1</v>
      </c>
      <c r="N181" s="195" t="s">
        <v>44</v>
      </c>
      <c r="O181" s="72"/>
      <c r="P181" s="196">
        <f t="shared" ref="P181:P187" si="31">O181*H181</f>
        <v>0</v>
      </c>
      <c r="Q181" s="196">
        <v>0</v>
      </c>
      <c r="R181" s="196">
        <f t="shared" ref="R181:R187" si="32">Q181*H181</f>
        <v>0</v>
      </c>
      <c r="S181" s="196">
        <v>0</v>
      </c>
      <c r="T181" s="197">
        <f t="shared" ref="T181:T187" si="33"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191</v>
      </c>
      <c r="AT181" s="198" t="s">
        <v>176</v>
      </c>
      <c r="AU181" s="198" t="s">
        <v>89</v>
      </c>
      <c r="AY181" s="18" t="s">
        <v>173</v>
      </c>
      <c r="BE181" s="199">
        <f t="shared" ref="BE181:BE187" si="34">IF(N181="základní",J181,0)</f>
        <v>0</v>
      </c>
      <c r="BF181" s="199">
        <f t="shared" ref="BF181:BF187" si="35">IF(N181="snížená",J181,0)</f>
        <v>0</v>
      </c>
      <c r="BG181" s="199">
        <f t="shared" ref="BG181:BG187" si="36">IF(N181="zákl. přenesená",J181,0)</f>
        <v>0</v>
      </c>
      <c r="BH181" s="199">
        <f t="shared" ref="BH181:BH187" si="37">IF(N181="sníž. přenesená",J181,0)</f>
        <v>0</v>
      </c>
      <c r="BI181" s="199">
        <f t="shared" ref="BI181:BI187" si="38">IF(N181="nulová",J181,0)</f>
        <v>0</v>
      </c>
      <c r="BJ181" s="18" t="s">
        <v>87</v>
      </c>
      <c r="BK181" s="199">
        <f t="shared" ref="BK181:BK187" si="39">ROUND(I181*H181,2)</f>
        <v>0</v>
      </c>
      <c r="BL181" s="18" t="s">
        <v>191</v>
      </c>
      <c r="BM181" s="198" t="s">
        <v>3217</v>
      </c>
    </row>
    <row r="182" spans="1:65" s="2" customFormat="1" ht="16.5" customHeight="1">
      <c r="A182" s="35"/>
      <c r="B182" s="36"/>
      <c r="C182" s="187" t="s">
        <v>511</v>
      </c>
      <c r="D182" s="187" t="s">
        <v>176</v>
      </c>
      <c r="E182" s="188" t="s">
        <v>3218</v>
      </c>
      <c r="F182" s="189" t="s">
        <v>3219</v>
      </c>
      <c r="G182" s="190" t="s">
        <v>2164</v>
      </c>
      <c r="H182" s="191">
        <v>1</v>
      </c>
      <c r="I182" s="192"/>
      <c r="J182" s="193">
        <f t="shared" si="30"/>
        <v>0</v>
      </c>
      <c r="K182" s="189" t="s">
        <v>1</v>
      </c>
      <c r="L182" s="40"/>
      <c r="M182" s="194" t="s">
        <v>1</v>
      </c>
      <c r="N182" s="195" t="s">
        <v>44</v>
      </c>
      <c r="O182" s="72"/>
      <c r="P182" s="196">
        <f t="shared" si="31"/>
        <v>0</v>
      </c>
      <c r="Q182" s="196">
        <v>0</v>
      </c>
      <c r="R182" s="196">
        <f t="shared" si="32"/>
        <v>0</v>
      </c>
      <c r="S182" s="196">
        <v>0</v>
      </c>
      <c r="T182" s="197">
        <f t="shared" si="3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191</v>
      </c>
      <c r="AT182" s="198" t="s">
        <v>176</v>
      </c>
      <c r="AU182" s="198" t="s">
        <v>89</v>
      </c>
      <c r="AY182" s="18" t="s">
        <v>173</v>
      </c>
      <c r="BE182" s="199">
        <f t="shared" si="34"/>
        <v>0</v>
      </c>
      <c r="BF182" s="199">
        <f t="shared" si="35"/>
        <v>0</v>
      </c>
      <c r="BG182" s="199">
        <f t="shared" si="36"/>
        <v>0</v>
      </c>
      <c r="BH182" s="199">
        <f t="shared" si="37"/>
        <v>0</v>
      </c>
      <c r="BI182" s="199">
        <f t="shared" si="38"/>
        <v>0</v>
      </c>
      <c r="BJ182" s="18" t="s">
        <v>87</v>
      </c>
      <c r="BK182" s="199">
        <f t="shared" si="39"/>
        <v>0</v>
      </c>
      <c r="BL182" s="18" t="s">
        <v>191</v>
      </c>
      <c r="BM182" s="198" t="s">
        <v>3220</v>
      </c>
    </row>
    <row r="183" spans="1:65" s="2" customFormat="1" ht="16.5" customHeight="1">
      <c r="A183" s="35"/>
      <c r="B183" s="36"/>
      <c r="C183" s="187" t="s">
        <v>515</v>
      </c>
      <c r="D183" s="187" t="s">
        <v>176</v>
      </c>
      <c r="E183" s="188" t="s">
        <v>3221</v>
      </c>
      <c r="F183" s="189" t="s">
        <v>3222</v>
      </c>
      <c r="G183" s="190" t="s">
        <v>2164</v>
      </c>
      <c r="H183" s="191">
        <v>1</v>
      </c>
      <c r="I183" s="192"/>
      <c r="J183" s="193">
        <f t="shared" si="30"/>
        <v>0</v>
      </c>
      <c r="K183" s="189" t="s">
        <v>1</v>
      </c>
      <c r="L183" s="40"/>
      <c r="M183" s="194" t="s">
        <v>1</v>
      </c>
      <c r="N183" s="195" t="s">
        <v>44</v>
      </c>
      <c r="O183" s="72"/>
      <c r="P183" s="196">
        <f t="shared" si="31"/>
        <v>0</v>
      </c>
      <c r="Q183" s="196">
        <v>0</v>
      </c>
      <c r="R183" s="196">
        <f t="shared" si="32"/>
        <v>0</v>
      </c>
      <c r="S183" s="196">
        <v>0</v>
      </c>
      <c r="T183" s="197">
        <f t="shared" si="3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191</v>
      </c>
      <c r="AT183" s="198" t="s">
        <v>176</v>
      </c>
      <c r="AU183" s="198" t="s">
        <v>89</v>
      </c>
      <c r="AY183" s="18" t="s">
        <v>173</v>
      </c>
      <c r="BE183" s="199">
        <f t="shared" si="34"/>
        <v>0</v>
      </c>
      <c r="BF183" s="199">
        <f t="shared" si="35"/>
        <v>0</v>
      </c>
      <c r="BG183" s="199">
        <f t="shared" si="36"/>
        <v>0</v>
      </c>
      <c r="BH183" s="199">
        <f t="shared" si="37"/>
        <v>0</v>
      </c>
      <c r="BI183" s="199">
        <f t="shared" si="38"/>
        <v>0</v>
      </c>
      <c r="BJ183" s="18" t="s">
        <v>87</v>
      </c>
      <c r="BK183" s="199">
        <f t="shared" si="39"/>
        <v>0</v>
      </c>
      <c r="BL183" s="18" t="s">
        <v>191</v>
      </c>
      <c r="BM183" s="198" t="s">
        <v>3223</v>
      </c>
    </row>
    <row r="184" spans="1:65" s="2" customFormat="1" ht="16.5" customHeight="1">
      <c r="A184" s="35"/>
      <c r="B184" s="36"/>
      <c r="C184" s="187" t="s">
        <v>519</v>
      </c>
      <c r="D184" s="187" t="s">
        <v>176</v>
      </c>
      <c r="E184" s="188" t="s">
        <v>3224</v>
      </c>
      <c r="F184" s="189" t="s">
        <v>3225</v>
      </c>
      <c r="G184" s="190" t="s">
        <v>2164</v>
      </c>
      <c r="H184" s="191">
        <v>1</v>
      </c>
      <c r="I184" s="192"/>
      <c r="J184" s="193">
        <f t="shared" si="30"/>
        <v>0</v>
      </c>
      <c r="K184" s="189" t="s">
        <v>1</v>
      </c>
      <c r="L184" s="40"/>
      <c r="M184" s="194" t="s">
        <v>1</v>
      </c>
      <c r="N184" s="195" t="s">
        <v>44</v>
      </c>
      <c r="O184" s="72"/>
      <c r="P184" s="196">
        <f t="shared" si="31"/>
        <v>0</v>
      </c>
      <c r="Q184" s="196">
        <v>0</v>
      </c>
      <c r="R184" s="196">
        <f t="shared" si="32"/>
        <v>0</v>
      </c>
      <c r="S184" s="196">
        <v>0</v>
      </c>
      <c r="T184" s="197">
        <f t="shared" si="3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191</v>
      </c>
      <c r="AT184" s="198" t="s">
        <v>176</v>
      </c>
      <c r="AU184" s="198" t="s">
        <v>89</v>
      </c>
      <c r="AY184" s="18" t="s">
        <v>173</v>
      </c>
      <c r="BE184" s="199">
        <f t="shared" si="34"/>
        <v>0</v>
      </c>
      <c r="BF184" s="199">
        <f t="shared" si="35"/>
        <v>0</v>
      </c>
      <c r="BG184" s="199">
        <f t="shared" si="36"/>
        <v>0</v>
      </c>
      <c r="BH184" s="199">
        <f t="shared" si="37"/>
        <v>0</v>
      </c>
      <c r="BI184" s="199">
        <f t="shared" si="38"/>
        <v>0</v>
      </c>
      <c r="BJ184" s="18" t="s">
        <v>87</v>
      </c>
      <c r="BK184" s="199">
        <f t="shared" si="39"/>
        <v>0</v>
      </c>
      <c r="BL184" s="18" t="s">
        <v>191</v>
      </c>
      <c r="BM184" s="198" t="s">
        <v>3226</v>
      </c>
    </row>
    <row r="185" spans="1:65" s="2" customFormat="1" ht="16.5" customHeight="1">
      <c r="A185" s="35"/>
      <c r="B185" s="36"/>
      <c r="C185" s="187" t="s">
        <v>523</v>
      </c>
      <c r="D185" s="187" t="s">
        <v>176</v>
      </c>
      <c r="E185" s="188" t="s">
        <v>3227</v>
      </c>
      <c r="F185" s="189" t="s">
        <v>3228</v>
      </c>
      <c r="G185" s="190" t="s">
        <v>3229</v>
      </c>
      <c r="H185" s="191">
        <v>2</v>
      </c>
      <c r="I185" s="192"/>
      <c r="J185" s="193">
        <f t="shared" si="30"/>
        <v>0</v>
      </c>
      <c r="K185" s="189" t="s">
        <v>1</v>
      </c>
      <c r="L185" s="40"/>
      <c r="M185" s="194" t="s">
        <v>1</v>
      </c>
      <c r="N185" s="195" t="s">
        <v>44</v>
      </c>
      <c r="O185" s="72"/>
      <c r="P185" s="196">
        <f t="shared" si="31"/>
        <v>0</v>
      </c>
      <c r="Q185" s="196">
        <v>0</v>
      </c>
      <c r="R185" s="196">
        <f t="shared" si="32"/>
        <v>0</v>
      </c>
      <c r="S185" s="196">
        <v>0</v>
      </c>
      <c r="T185" s="197">
        <f t="shared" si="3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191</v>
      </c>
      <c r="AT185" s="198" t="s">
        <v>176</v>
      </c>
      <c r="AU185" s="198" t="s">
        <v>89</v>
      </c>
      <c r="AY185" s="18" t="s">
        <v>173</v>
      </c>
      <c r="BE185" s="199">
        <f t="shared" si="34"/>
        <v>0</v>
      </c>
      <c r="BF185" s="199">
        <f t="shared" si="35"/>
        <v>0</v>
      </c>
      <c r="BG185" s="199">
        <f t="shared" si="36"/>
        <v>0</v>
      </c>
      <c r="BH185" s="199">
        <f t="shared" si="37"/>
        <v>0</v>
      </c>
      <c r="BI185" s="199">
        <f t="shared" si="38"/>
        <v>0</v>
      </c>
      <c r="BJ185" s="18" t="s">
        <v>87</v>
      </c>
      <c r="BK185" s="199">
        <f t="shared" si="39"/>
        <v>0</v>
      </c>
      <c r="BL185" s="18" t="s">
        <v>191</v>
      </c>
      <c r="BM185" s="198" t="s">
        <v>3230</v>
      </c>
    </row>
    <row r="186" spans="1:65" s="2" customFormat="1" ht="16.5" customHeight="1">
      <c r="A186" s="35"/>
      <c r="B186" s="36"/>
      <c r="C186" s="187" t="s">
        <v>529</v>
      </c>
      <c r="D186" s="187" t="s">
        <v>176</v>
      </c>
      <c r="E186" s="188" t="s">
        <v>3231</v>
      </c>
      <c r="F186" s="189" t="s">
        <v>2207</v>
      </c>
      <c r="G186" s="190" t="s">
        <v>2164</v>
      </c>
      <c r="H186" s="191">
        <v>1</v>
      </c>
      <c r="I186" s="192"/>
      <c r="J186" s="193">
        <f t="shared" si="30"/>
        <v>0</v>
      </c>
      <c r="K186" s="189" t="s">
        <v>1</v>
      </c>
      <c r="L186" s="40"/>
      <c r="M186" s="194" t="s">
        <v>1</v>
      </c>
      <c r="N186" s="195" t="s">
        <v>44</v>
      </c>
      <c r="O186" s="72"/>
      <c r="P186" s="196">
        <f t="shared" si="31"/>
        <v>0</v>
      </c>
      <c r="Q186" s="196">
        <v>0</v>
      </c>
      <c r="R186" s="196">
        <f t="shared" si="32"/>
        <v>0</v>
      </c>
      <c r="S186" s="196">
        <v>0</v>
      </c>
      <c r="T186" s="197">
        <f t="shared" si="3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191</v>
      </c>
      <c r="AT186" s="198" t="s">
        <v>176</v>
      </c>
      <c r="AU186" s="198" t="s">
        <v>89</v>
      </c>
      <c r="AY186" s="18" t="s">
        <v>173</v>
      </c>
      <c r="BE186" s="199">
        <f t="shared" si="34"/>
        <v>0</v>
      </c>
      <c r="BF186" s="199">
        <f t="shared" si="35"/>
        <v>0</v>
      </c>
      <c r="BG186" s="199">
        <f t="shared" si="36"/>
        <v>0</v>
      </c>
      <c r="BH186" s="199">
        <f t="shared" si="37"/>
        <v>0</v>
      </c>
      <c r="BI186" s="199">
        <f t="shared" si="38"/>
        <v>0</v>
      </c>
      <c r="BJ186" s="18" t="s">
        <v>87</v>
      </c>
      <c r="BK186" s="199">
        <f t="shared" si="39"/>
        <v>0</v>
      </c>
      <c r="BL186" s="18" t="s">
        <v>191</v>
      </c>
      <c r="BM186" s="198" t="s">
        <v>3232</v>
      </c>
    </row>
    <row r="187" spans="1:65" s="2" customFormat="1" ht="16.5" customHeight="1">
      <c r="A187" s="35"/>
      <c r="B187" s="36"/>
      <c r="C187" s="187" t="s">
        <v>534</v>
      </c>
      <c r="D187" s="187" t="s">
        <v>176</v>
      </c>
      <c r="E187" s="188" t="s">
        <v>3233</v>
      </c>
      <c r="F187" s="189" t="s">
        <v>1079</v>
      </c>
      <c r="G187" s="190" t="s">
        <v>2164</v>
      </c>
      <c r="H187" s="191">
        <v>1</v>
      </c>
      <c r="I187" s="192"/>
      <c r="J187" s="193">
        <f t="shared" si="30"/>
        <v>0</v>
      </c>
      <c r="K187" s="189" t="s">
        <v>1</v>
      </c>
      <c r="L187" s="40"/>
      <c r="M187" s="205" t="s">
        <v>1</v>
      </c>
      <c r="N187" s="206" t="s">
        <v>44</v>
      </c>
      <c r="O187" s="207"/>
      <c r="P187" s="208">
        <f t="shared" si="31"/>
        <v>0</v>
      </c>
      <c r="Q187" s="208">
        <v>0</v>
      </c>
      <c r="R187" s="208">
        <f t="shared" si="32"/>
        <v>0</v>
      </c>
      <c r="S187" s="208">
        <v>0</v>
      </c>
      <c r="T187" s="209">
        <f t="shared" si="3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191</v>
      </c>
      <c r="AT187" s="198" t="s">
        <v>176</v>
      </c>
      <c r="AU187" s="198" t="s">
        <v>89</v>
      </c>
      <c r="AY187" s="18" t="s">
        <v>173</v>
      </c>
      <c r="BE187" s="199">
        <f t="shared" si="34"/>
        <v>0</v>
      </c>
      <c r="BF187" s="199">
        <f t="shared" si="35"/>
        <v>0</v>
      </c>
      <c r="BG187" s="199">
        <f t="shared" si="36"/>
        <v>0</v>
      </c>
      <c r="BH187" s="199">
        <f t="shared" si="37"/>
        <v>0</v>
      </c>
      <c r="BI187" s="199">
        <f t="shared" si="38"/>
        <v>0</v>
      </c>
      <c r="BJ187" s="18" t="s">
        <v>87</v>
      </c>
      <c r="BK187" s="199">
        <f t="shared" si="39"/>
        <v>0</v>
      </c>
      <c r="BL187" s="18" t="s">
        <v>191</v>
      </c>
      <c r="BM187" s="198" t="s">
        <v>3234</v>
      </c>
    </row>
    <row r="188" spans="1:65" s="2" customFormat="1" ht="6.95" customHeight="1">
      <c r="A188" s="35"/>
      <c r="B188" s="55"/>
      <c r="C188" s="56"/>
      <c r="D188" s="56"/>
      <c r="E188" s="56"/>
      <c r="F188" s="56"/>
      <c r="G188" s="56"/>
      <c r="H188" s="56"/>
      <c r="I188" s="56"/>
      <c r="J188" s="56"/>
      <c r="K188" s="56"/>
      <c r="L188" s="40"/>
      <c r="M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</row>
  </sheetData>
  <sheetProtection algorithmName="SHA-512" hashValue="a/MoKLdThJzj2RbgFXCMcsuKHlGtMsVVvyFpjdRyrmrBgmvz2RwO179ucuOhS4pNnprWSsKC1BMFYTvMxoqQZQ==" saltValue="8hBijbsljzsyOPQZGghT8qfOcNjrsTPho0Fb5vShZXFxXpQGFwQ17lGgqx/QrC0xdKstiVFPUW7vbXDWIvN5dg==" spinCount="100000" sheet="1" objects="1" scenarios="1" formatColumns="0" formatRows="0" autoFilter="0"/>
  <autoFilter ref="C120:K187" xr:uid="{00000000-0009-0000-0000-00000A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152"/>
  <sheetViews>
    <sheetView showGridLines="0" view="pageBreakPreview" zoomScaleNormal="100" zoomScaleSheetLayoutView="10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119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143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9" t="str">
        <f>'Rekapitulace stavby'!K6</f>
        <v>NÁSTAVBA ZŠ JESENIOVA - ROZŠÍŘENÍ ŠKOLNÍ DRUŽINY</v>
      </c>
      <c r="F7" s="310"/>
      <c r="G7" s="310"/>
      <c r="H7" s="310"/>
      <c r="L7" s="21"/>
    </row>
    <row r="8" spans="1:46" s="2" customFormat="1" ht="12" customHeight="1">
      <c r="A8" s="35"/>
      <c r="B8" s="40"/>
      <c r="C8" s="35"/>
      <c r="D8" s="113" t="s">
        <v>144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1" t="s">
        <v>3235</v>
      </c>
      <c r="F9" s="312"/>
      <c r="G9" s="312"/>
      <c r="H9" s="312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20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</v>
      </c>
      <c r="E12" s="35"/>
      <c r="F12" s="114" t="s">
        <v>23</v>
      </c>
      <c r="G12" s="35"/>
      <c r="H12" s="35"/>
      <c r="I12" s="113" t="s">
        <v>24</v>
      </c>
      <c r="J12" s="115" t="str">
        <f>'Rekapitulace stavby'!AN8</f>
        <v>14. 2. 2022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26</v>
      </c>
      <c r="E14" s="35"/>
      <c r="F14" s="35"/>
      <c r="G14" s="35"/>
      <c r="H14" s="35"/>
      <c r="I14" s="113" t="s">
        <v>27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28</v>
      </c>
      <c r="F15" s="35"/>
      <c r="G15" s="35"/>
      <c r="H15" s="35"/>
      <c r="I15" s="113" t="s">
        <v>29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3" t="str">
        <f>'Rekapitulace stavby'!E14</f>
        <v>Vyplň údaj</v>
      </c>
      <c r="F18" s="314"/>
      <c r="G18" s="314"/>
      <c r="H18" s="314"/>
      <c r="I18" s="113" t="s">
        <v>29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27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29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27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29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5" t="s">
        <v>1</v>
      </c>
      <c r="F27" s="315"/>
      <c r="G27" s="315"/>
      <c r="H27" s="315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ROUND(J120,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ROUND((SUM(BE120:BE151)),  2)</f>
        <v>0</v>
      </c>
      <c r="G33" s="35"/>
      <c r="H33" s="35"/>
      <c r="I33" s="125">
        <v>0.21</v>
      </c>
      <c r="J33" s="124">
        <f>ROUND(((SUM(BE120:BE151))*I33),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ROUND((SUM(BF120:BF151)),  2)</f>
        <v>0</v>
      </c>
      <c r="G34" s="35"/>
      <c r="H34" s="35"/>
      <c r="I34" s="125">
        <v>0.15</v>
      </c>
      <c r="J34" s="124">
        <f>ROUND(((SUM(BF120:BF151))*I34),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ROUND((SUM(BG120:BG151)),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ROUND((SUM(BH120:BH151)),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ROUND((SUM(BI120:BI151)),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146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07" t="str">
        <f>E7</f>
        <v>NÁSTAVBA ZŠ JESENIOVA - ROZŠÍŘENÍ ŠKOLNÍ DRUŽINY</v>
      </c>
      <c r="F85" s="308"/>
      <c r="G85" s="308"/>
      <c r="H85" s="308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144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11 - DOMOVNÍ VIDEOTELEFON (DT)</v>
      </c>
      <c r="F87" s="306"/>
      <c r="G87" s="306"/>
      <c r="H87" s="30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22</v>
      </c>
      <c r="D89" s="37"/>
      <c r="E89" s="37"/>
      <c r="F89" s="28" t="str">
        <f>F12</f>
        <v>Jeseniova 96/2400, Praha 3</v>
      </c>
      <c r="G89" s="37"/>
      <c r="H89" s="37"/>
      <c r="I89" s="30" t="s">
        <v>24</v>
      </c>
      <c r="J89" s="67" t="str">
        <f>IF(J12="","",J12)</f>
        <v>14. 2. 2022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26</v>
      </c>
      <c r="D91" s="37"/>
      <c r="E91" s="37"/>
      <c r="F91" s="28" t="str">
        <f>E15</f>
        <v>Městská část Praha 3</v>
      </c>
      <c r="G91" s="37"/>
      <c r="H91" s="37"/>
      <c r="I91" s="30" t="s">
        <v>32</v>
      </c>
      <c r="J91" s="33" t="str">
        <f>E21</f>
        <v>ZERO ATELIER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35</v>
      </c>
      <c r="J92" s="33" t="str">
        <f>E24</f>
        <v>Vladimír Mrázek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147</v>
      </c>
      <c r="D94" s="145"/>
      <c r="E94" s="145"/>
      <c r="F94" s="145"/>
      <c r="G94" s="145"/>
      <c r="H94" s="145"/>
      <c r="I94" s="145"/>
      <c r="J94" s="146" t="s">
        <v>148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149</v>
      </c>
      <c r="D96" s="37"/>
      <c r="E96" s="37"/>
      <c r="F96" s="37"/>
      <c r="G96" s="37"/>
      <c r="H96" s="37"/>
      <c r="I96" s="37"/>
      <c r="J96" s="85">
        <f>J120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150</v>
      </c>
    </row>
    <row r="97" spans="1:31" s="9" customFormat="1" ht="24.95" customHeight="1">
      <c r="B97" s="148"/>
      <c r="C97" s="149"/>
      <c r="D97" s="150" t="s">
        <v>3236</v>
      </c>
      <c r="E97" s="151"/>
      <c r="F97" s="151"/>
      <c r="G97" s="151"/>
      <c r="H97" s="151"/>
      <c r="I97" s="151"/>
      <c r="J97" s="152">
        <f>J121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3237</v>
      </c>
      <c r="E98" s="157"/>
      <c r="F98" s="157"/>
      <c r="G98" s="157"/>
      <c r="H98" s="157"/>
      <c r="I98" s="157"/>
      <c r="J98" s="158">
        <f>J122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3238</v>
      </c>
      <c r="E99" s="157"/>
      <c r="F99" s="157"/>
      <c r="G99" s="157"/>
      <c r="H99" s="157"/>
      <c r="I99" s="157"/>
      <c r="J99" s="158">
        <f>J139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3239</v>
      </c>
      <c r="E100" s="157"/>
      <c r="F100" s="157"/>
      <c r="G100" s="157"/>
      <c r="H100" s="157"/>
      <c r="I100" s="157"/>
      <c r="J100" s="158">
        <f>J149</f>
        <v>0</v>
      </c>
      <c r="K100" s="155"/>
      <c r="L100" s="159"/>
    </row>
    <row r="101" spans="1:31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31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31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24.95" customHeight="1">
      <c r="A107" s="35"/>
      <c r="B107" s="36"/>
      <c r="C107" s="24" t="s">
        <v>157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6.5" customHeight="1">
      <c r="A110" s="35"/>
      <c r="B110" s="36"/>
      <c r="C110" s="37"/>
      <c r="D110" s="37"/>
      <c r="E110" s="307" t="str">
        <f>E7</f>
        <v>NÁSTAVBA ZŠ JESENIOVA - ROZŠÍŘENÍ ŠKOLNÍ DRUŽINY</v>
      </c>
      <c r="F110" s="308"/>
      <c r="G110" s="308"/>
      <c r="H110" s="308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144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02" t="str">
        <f>E9</f>
        <v>11 - DOMOVNÍ VIDEOTELEFON (DT)</v>
      </c>
      <c r="F112" s="306"/>
      <c r="G112" s="306"/>
      <c r="H112" s="306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5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22</v>
      </c>
      <c r="D114" s="37"/>
      <c r="E114" s="37"/>
      <c r="F114" s="28" t="str">
        <f>F12</f>
        <v>Jeseniova 96/2400, Praha 3</v>
      </c>
      <c r="G114" s="37"/>
      <c r="H114" s="37"/>
      <c r="I114" s="30" t="s">
        <v>24</v>
      </c>
      <c r="J114" s="67" t="str">
        <f>IF(J12="","",J12)</f>
        <v>14. 2. 2022</v>
      </c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2" customHeight="1">
      <c r="A116" s="35"/>
      <c r="B116" s="36"/>
      <c r="C116" s="30" t="s">
        <v>26</v>
      </c>
      <c r="D116" s="37"/>
      <c r="E116" s="37"/>
      <c r="F116" s="28" t="str">
        <f>E15</f>
        <v>Městská část Praha 3</v>
      </c>
      <c r="G116" s="37"/>
      <c r="H116" s="37"/>
      <c r="I116" s="30" t="s">
        <v>32</v>
      </c>
      <c r="J116" s="33" t="str">
        <f>E21</f>
        <v>ZERO ATELIER s.r.o.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5.2" customHeight="1">
      <c r="A117" s="35"/>
      <c r="B117" s="36"/>
      <c r="C117" s="30" t="s">
        <v>30</v>
      </c>
      <c r="D117" s="37"/>
      <c r="E117" s="37"/>
      <c r="F117" s="28" t="str">
        <f>IF(E18="","",E18)</f>
        <v>Vyplň údaj</v>
      </c>
      <c r="G117" s="37"/>
      <c r="H117" s="37"/>
      <c r="I117" s="30" t="s">
        <v>35</v>
      </c>
      <c r="J117" s="33" t="str">
        <f>E24</f>
        <v>Vladimír Mrázek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0.3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11" customFormat="1" ht="29.25" customHeight="1">
      <c r="A119" s="160"/>
      <c r="B119" s="161"/>
      <c r="C119" s="162" t="s">
        <v>158</v>
      </c>
      <c r="D119" s="163" t="s">
        <v>64</v>
      </c>
      <c r="E119" s="163" t="s">
        <v>60</v>
      </c>
      <c r="F119" s="163" t="s">
        <v>61</v>
      </c>
      <c r="G119" s="163" t="s">
        <v>159</v>
      </c>
      <c r="H119" s="163" t="s">
        <v>160</v>
      </c>
      <c r="I119" s="163" t="s">
        <v>161</v>
      </c>
      <c r="J119" s="163" t="s">
        <v>148</v>
      </c>
      <c r="K119" s="164" t="s">
        <v>162</v>
      </c>
      <c r="L119" s="165"/>
      <c r="M119" s="76" t="s">
        <v>1</v>
      </c>
      <c r="N119" s="77" t="s">
        <v>43</v>
      </c>
      <c r="O119" s="77" t="s">
        <v>163</v>
      </c>
      <c r="P119" s="77" t="s">
        <v>164</v>
      </c>
      <c r="Q119" s="77" t="s">
        <v>165</v>
      </c>
      <c r="R119" s="77" t="s">
        <v>166</v>
      </c>
      <c r="S119" s="77" t="s">
        <v>167</v>
      </c>
      <c r="T119" s="78" t="s">
        <v>168</v>
      </c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</row>
    <row r="120" spans="1:65" s="2" customFormat="1" ht="22.9" customHeight="1">
      <c r="A120" s="35"/>
      <c r="B120" s="36"/>
      <c r="C120" s="83" t="s">
        <v>169</v>
      </c>
      <c r="D120" s="37"/>
      <c r="E120" s="37"/>
      <c r="F120" s="37"/>
      <c r="G120" s="37"/>
      <c r="H120" s="37"/>
      <c r="I120" s="37"/>
      <c r="J120" s="166">
        <f>BK120</f>
        <v>0</v>
      </c>
      <c r="K120" s="37"/>
      <c r="L120" s="40"/>
      <c r="M120" s="79"/>
      <c r="N120" s="167"/>
      <c r="O120" s="80"/>
      <c r="P120" s="168">
        <f>P121</f>
        <v>0</v>
      </c>
      <c r="Q120" s="80"/>
      <c r="R120" s="168">
        <f>R121</f>
        <v>0</v>
      </c>
      <c r="S120" s="80"/>
      <c r="T120" s="169">
        <f>T121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78</v>
      </c>
      <c r="AU120" s="18" t="s">
        <v>150</v>
      </c>
      <c r="BK120" s="170">
        <f>BK121</f>
        <v>0</v>
      </c>
    </row>
    <row r="121" spans="1:65" s="12" customFormat="1" ht="25.9" customHeight="1">
      <c r="B121" s="171"/>
      <c r="C121" s="172"/>
      <c r="D121" s="173" t="s">
        <v>78</v>
      </c>
      <c r="E121" s="174" t="s">
        <v>553</v>
      </c>
      <c r="F121" s="174" t="s">
        <v>3240</v>
      </c>
      <c r="G121" s="172"/>
      <c r="H121" s="172"/>
      <c r="I121" s="175"/>
      <c r="J121" s="176">
        <f>BK121</f>
        <v>0</v>
      </c>
      <c r="K121" s="172"/>
      <c r="L121" s="177"/>
      <c r="M121" s="178"/>
      <c r="N121" s="179"/>
      <c r="O121" s="179"/>
      <c r="P121" s="180">
        <f>P122+P139+P149</f>
        <v>0</v>
      </c>
      <c r="Q121" s="179"/>
      <c r="R121" s="180">
        <f>R122+R139+R149</f>
        <v>0</v>
      </c>
      <c r="S121" s="179"/>
      <c r="T121" s="181">
        <f>T122+T139+T149</f>
        <v>0</v>
      </c>
      <c r="AR121" s="182" t="s">
        <v>89</v>
      </c>
      <c r="AT121" s="183" t="s">
        <v>78</v>
      </c>
      <c r="AU121" s="183" t="s">
        <v>79</v>
      </c>
      <c r="AY121" s="182" t="s">
        <v>173</v>
      </c>
      <c r="BK121" s="184">
        <f>BK122+BK139+BK149</f>
        <v>0</v>
      </c>
    </row>
    <row r="122" spans="1:65" s="12" customFormat="1" ht="22.9" customHeight="1">
      <c r="B122" s="171"/>
      <c r="C122" s="172"/>
      <c r="D122" s="173" t="s">
        <v>78</v>
      </c>
      <c r="E122" s="185" t="s">
        <v>3061</v>
      </c>
      <c r="F122" s="185" t="s">
        <v>3241</v>
      </c>
      <c r="G122" s="172"/>
      <c r="H122" s="172"/>
      <c r="I122" s="175"/>
      <c r="J122" s="186">
        <f>BK122</f>
        <v>0</v>
      </c>
      <c r="K122" s="172"/>
      <c r="L122" s="177"/>
      <c r="M122" s="178"/>
      <c r="N122" s="179"/>
      <c r="O122" s="179"/>
      <c r="P122" s="180">
        <f>SUM(P123:P138)</f>
        <v>0</v>
      </c>
      <c r="Q122" s="179"/>
      <c r="R122" s="180">
        <f>SUM(R123:R138)</f>
        <v>0</v>
      </c>
      <c r="S122" s="179"/>
      <c r="T122" s="181">
        <f>SUM(T123:T138)</f>
        <v>0</v>
      </c>
      <c r="AR122" s="182" t="s">
        <v>89</v>
      </c>
      <c r="AT122" s="183" t="s">
        <v>78</v>
      </c>
      <c r="AU122" s="183" t="s">
        <v>87</v>
      </c>
      <c r="AY122" s="182" t="s">
        <v>173</v>
      </c>
      <c r="BK122" s="184">
        <f>SUM(BK123:BK138)</f>
        <v>0</v>
      </c>
    </row>
    <row r="123" spans="1:65" s="2" customFormat="1" ht="16.5" customHeight="1">
      <c r="A123" s="35"/>
      <c r="B123" s="36"/>
      <c r="C123" s="187" t="s">
        <v>87</v>
      </c>
      <c r="D123" s="187" t="s">
        <v>176</v>
      </c>
      <c r="E123" s="188" t="s">
        <v>3063</v>
      </c>
      <c r="F123" s="189" t="s">
        <v>3242</v>
      </c>
      <c r="G123" s="190" t="s">
        <v>330</v>
      </c>
      <c r="H123" s="191">
        <v>1</v>
      </c>
      <c r="I123" s="192"/>
      <c r="J123" s="193">
        <f t="shared" ref="J123:J138" si="0">ROUND(I123*H123,2)</f>
        <v>0</v>
      </c>
      <c r="K123" s="189" t="s">
        <v>1</v>
      </c>
      <c r="L123" s="40"/>
      <c r="M123" s="194" t="s">
        <v>1</v>
      </c>
      <c r="N123" s="195" t="s">
        <v>44</v>
      </c>
      <c r="O123" s="72"/>
      <c r="P123" s="196">
        <f t="shared" ref="P123:P138" si="1">O123*H123</f>
        <v>0</v>
      </c>
      <c r="Q123" s="196">
        <v>0</v>
      </c>
      <c r="R123" s="196">
        <f t="shared" ref="R123:R138" si="2">Q123*H123</f>
        <v>0</v>
      </c>
      <c r="S123" s="196">
        <v>0</v>
      </c>
      <c r="T123" s="197">
        <f t="shared" ref="T123:T138" si="3"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8" t="s">
        <v>191</v>
      </c>
      <c r="AT123" s="198" t="s">
        <v>176</v>
      </c>
      <c r="AU123" s="198" t="s">
        <v>89</v>
      </c>
      <c r="AY123" s="18" t="s">
        <v>173</v>
      </c>
      <c r="BE123" s="199">
        <f t="shared" ref="BE123:BE138" si="4">IF(N123="základní",J123,0)</f>
        <v>0</v>
      </c>
      <c r="BF123" s="199">
        <f t="shared" ref="BF123:BF138" si="5">IF(N123="snížená",J123,0)</f>
        <v>0</v>
      </c>
      <c r="BG123" s="199">
        <f t="shared" ref="BG123:BG138" si="6">IF(N123="zákl. přenesená",J123,0)</f>
        <v>0</v>
      </c>
      <c r="BH123" s="199">
        <f t="shared" ref="BH123:BH138" si="7">IF(N123="sníž. přenesená",J123,0)</f>
        <v>0</v>
      </c>
      <c r="BI123" s="199">
        <f t="shared" ref="BI123:BI138" si="8">IF(N123="nulová",J123,0)</f>
        <v>0</v>
      </c>
      <c r="BJ123" s="18" t="s">
        <v>87</v>
      </c>
      <c r="BK123" s="199">
        <f t="shared" ref="BK123:BK138" si="9">ROUND(I123*H123,2)</f>
        <v>0</v>
      </c>
      <c r="BL123" s="18" t="s">
        <v>191</v>
      </c>
      <c r="BM123" s="198" t="s">
        <v>3243</v>
      </c>
    </row>
    <row r="124" spans="1:65" s="2" customFormat="1" ht="16.5" customHeight="1">
      <c r="A124" s="35"/>
      <c r="B124" s="36"/>
      <c r="C124" s="187" t="s">
        <v>89</v>
      </c>
      <c r="D124" s="187" t="s">
        <v>176</v>
      </c>
      <c r="E124" s="188" t="s">
        <v>3066</v>
      </c>
      <c r="F124" s="189" t="s">
        <v>3244</v>
      </c>
      <c r="G124" s="190" t="s">
        <v>330</v>
      </c>
      <c r="H124" s="191">
        <v>2</v>
      </c>
      <c r="I124" s="192"/>
      <c r="J124" s="193">
        <f t="shared" si="0"/>
        <v>0</v>
      </c>
      <c r="K124" s="189" t="s">
        <v>1</v>
      </c>
      <c r="L124" s="40"/>
      <c r="M124" s="194" t="s">
        <v>1</v>
      </c>
      <c r="N124" s="195" t="s">
        <v>44</v>
      </c>
      <c r="O124" s="72"/>
      <c r="P124" s="196">
        <f t="shared" si="1"/>
        <v>0</v>
      </c>
      <c r="Q124" s="196">
        <v>0</v>
      </c>
      <c r="R124" s="196">
        <f t="shared" si="2"/>
        <v>0</v>
      </c>
      <c r="S124" s="196">
        <v>0</v>
      </c>
      <c r="T124" s="197">
        <f t="shared" si="3"/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8" t="s">
        <v>191</v>
      </c>
      <c r="AT124" s="198" t="s">
        <v>176</v>
      </c>
      <c r="AU124" s="198" t="s">
        <v>89</v>
      </c>
      <c r="AY124" s="18" t="s">
        <v>173</v>
      </c>
      <c r="BE124" s="199">
        <f t="shared" si="4"/>
        <v>0</v>
      </c>
      <c r="BF124" s="199">
        <f t="shared" si="5"/>
        <v>0</v>
      </c>
      <c r="BG124" s="199">
        <f t="shared" si="6"/>
        <v>0</v>
      </c>
      <c r="BH124" s="199">
        <f t="shared" si="7"/>
        <v>0</v>
      </c>
      <c r="BI124" s="199">
        <f t="shared" si="8"/>
        <v>0</v>
      </c>
      <c r="BJ124" s="18" t="s">
        <v>87</v>
      </c>
      <c r="BK124" s="199">
        <f t="shared" si="9"/>
        <v>0</v>
      </c>
      <c r="BL124" s="18" t="s">
        <v>191</v>
      </c>
      <c r="BM124" s="198" t="s">
        <v>3245</v>
      </c>
    </row>
    <row r="125" spans="1:65" s="2" customFormat="1" ht="16.5" customHeight="1">
      <c r="A125" s="35"/>
      <c r="B125" s="36"/>
      <c r="C125" s="187" t="s">
        <v>185</v>
      </c>
      <c r="D125" s="187" t="s">
        <v>176</v>
      </c>
      <c r="E125" s="188" t="s">
        <v>3069</v>
      </c>
      <c r="F125" s="189" t="s">
        <v>3246</v>
      </c>
      <c r="G125" s="190" t="s">
        <v>330</v>
      </c>
      <c r="H125" s="191">
        <v>1</v>
      </c>
      <c r="I125" s="192"/>
      <c r="J125" s="193">
        <f t="shared" si="0"/>
        <v>0</v>
      </c>
      <c r="K125" s="189" t="s">
        <v>1</v>
      </c>
      <c r="L125" s="40"/>
      <c r="M125" s="194" t="s">
        <v>1</v>
      </c>
      <c r="N125" s="195" t="s">
        <v>44</v>
      </c>
      <c r="O125" s="72"/>
      <c r="P125" s="196">
        <f t="shared" si="1"/>
        <v>0</v>
      </c>
      <c r="Q125" s="196">
        <v>0</v>
      </c>
      <c r="R125" s="196">
        <f t="shared" si="2"/>
        <v>0</v>
      </c>
      <c r="S125" s="196">
        <v>0</v>
      </c>
      <c r="T125" s="197">
        <f t="shared" si="3"/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8" t="s">
        <v>191</v>
      </c>
      <c r="AT125" s="198" t="s">
        <v>176</v>
      </c>
      <c r="AU125" s="198" t="s">
        <v>89</v>
      </c>
      <c r="AY125" s="18" t="s">
        <v>173</v>
      </c>
      <c r="BE125" s="199">
        <f t="shared" si="4"/>
        <v>0</v>
      </c>
      <c r="BF125" s="199">
        <f t="shared" si="5"/>
        <v>0</v>
      </c>
      <c r="BG125" s="199">
        <f t="shared" si="6"/>
        <v>0</v>
      </c>
      <c r="BH125" s="199">
        <f t="shared" si="7"/>
        <v>0</v>
      </c>
      <c r="BI125" s="199">
        <f t="shared" si="8"/>
        <v>0</v>
      </c>
      <c r="BJ125" s="18" t="s">
        <v>87</v>
      </c>
      <c r="BK125" s="199">
        <f t="shared" si="9"/>
        <v>0</v>
      </c>
      <c r="BL125" s="18" t="s">
        <v>191</v>
      </c>
      <c r="BM125" s="198" t="s">
        <v>3247</v>
      </c>
    </row>
    <row r="126" spans="1:65" s="2" customFormat="1" ht="16.5" customHeight="1">
      <c r="A126" s="35"/>
      <c r="B126" s="36"/>
      <c r="C126" s="187" t="s">
        <v>191</v>
      </c>
      <c r="D126" s="187" t="s">
        <v>176</v>
      </c>
      <c r="E126" s="188" t="s">
        <v>3072</v>
      </c>
      <c r="F126" s="189" t="s">
        <v>3248</v>
      </c>
      <c r="G126" s="190" t="s">
        <v>330</v>
      </c>
      <c r="H126" s="191">
        <v>1</v>
      </c>
      <c r="I126" s="192"/>
      <c r="J126" s="193">
        <f t="shared" si="0"/>
        <v>0</v>
      </c>
      <c r="K126" s="189" t="s">
        <v>1</v>
      </c>
      <c r="L126" s="40"/>
      <c r="M126" s="194" t="s">
        <v>1</v>
      </c>
      <c r="N126" s="195" t="s">
        <v>44</v>
      </c>
      <c r="O126" s="72"/>
      <c r="P126" s="196">
        <f t="shared" si="1"/>
        <v>0</v>
      </c>
      <c r="Q126" s="196">
        <v>0</v>
      </c>
      <c r="R126" s="196">
        <f t="shared" si="2"/>
        <v>0</v>
      </c>
      <c r="S126" s="196">
        <v>0</v>
      </c>
      <c r="T126" s="197">
        <f t="shared" si="3"/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8" t="s">
        <v>191</v>
      </c>
      <c r="AT126" s="198" t="s">
        <v>176</v>
      </c>
      <c r="AU126" s="198" t="s">
        <v>89</v>
      </c>
      <c r="AY126" s="18" t="s">
        <v>173</v>
      </c>
      <c r="BE126" s="199">
        <f t="shared" si="4"/>
        <v>0</v>
      </c>
      <c r="BF126" s="199">
        <f t="shared" si="5"/>
        <v>0</v>
      </c>
      <c r="BG126" s="199">
        <f t="shared" si="6"/>
        <v>0</v>
      </c>
      <c r="BH126" s="199">
        <f t="shared" si="7"/>
        <v>0</v>
      </c>
      <c r="BI126" s="199">
        <f t="shared" si="8"/>
        <v>0</v>
      </c>
      <c r="BJ126" s="18" t="s">
        <v>87</v>
      </c>
      <c r="BK126" s="199">
        <f t="shared" si="9"/>
        <v>0</v>
      </c>
      <c r="BL126" s="18" t="s">
        <v>191</v>
      </c>
      <c r="BM126" s="198" t="s">
        <v>3249</v>
      </c>
    </row>
    <row r="127" spans="1:65" s="2" customFormat="1" ht="16.5" customHeight="1">
      <c r="A127" s="35"/>
      <c r="B127" s="36"/>
      <c r="C127" s="187" t="s">
        <v>172</v>
      </c>
      <c r="D127" s="187" t="s">
        <v>176</v>
      </c>
      <c r="E127" s="188" t="s">
        <v>3075</v>
      </c>
      <c r="F127" s="189" t="s">
        <v>3250</v>
      </c>
      <c r="G127" s="190" t="s">
        <v>330</v>
      </c>
      <c r="H127" s="191">
        <v>1</v>
      </c>
      <c r="I127" s="192"/>
      <c r="J127" s="193">
        <f t="shared" si="0"/>
        <v>0</v>
      </c>
      <c r="K127" s="189" t="s">
        <v>1</v>
      </c>
      <c r="L127" s="40"/>
      <c r="M127" s="194" t="s">
        <v>1</v>
      </c>
      <c r="N127" s="195" t="s">
        <v>44</v>
      </c>
      <c r="O127" s="72"/>
      <c r="P127" s="196">
        <f t="shared" si="1"/>
        <v>0</v>
      </c>
      <c r="Q127" s="196">
        <v>0</v>
      </c>
      <c r="R127" s="196">
        <f t="shared" si="2"/>
        <v>0</v>
      </c>
      <c r="S127" s="196">
        <v>0</v>
      </c>
      <c r="T127" s="197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8" t="s">
        <v>191</v>
      </c>
      <c r="AT127" s="198" t="s">
        <v>176</v>
      </c>
      <c r="AU127" s="198" t="s">
        <v>89</v>
      </c>
      <c r="AY127" s="18" t="s">
        <v>173</v>
      </c>
      <c r="BE127" s="199">
        <f t="shared" si="4"/>
        <v>0</v>
      </c>
      <c r="BF127" s="199">
        <f t="shared" si="5"/>
        <v>0</v>
      </c>
      <c r="BG127" s="199">
        <f t="shared" si="6"/>
        <v>0</v>
      </c>
      <c r="BH127" s="199">
        <f t="shared" si="7"/>
        <v>0</v>
      </c>
      <c r="BI127" s="199">
        <f t="shared" si="8"/>
        <v>0</v>
      </c>
      <c r="BJ127" s="18" t="s">
        <v>87</v>
      </c>
      <c r="BK127" s="199">
        <f t="shared" si="9"/>
        <v>0</v>
      </c>
      <c r="BL127" s="18" t="s">
        <v>191</v>
      </c>
      <c r="BM127" s="198" t="s">
        <v>3251</v>
      </c>
    </row>
    <row r="128" spans="1:65" s="2" customFormat="1" ht="16.5" customHeight="1">
      <c r="A128" s="35"/>
      <c r="B128" s="36"/>
      <c r="C128" s="187" t="s">
        <v>201</v>
      </c>
      <c r="D128" s="187" t="s">
        <v>176</v>
      </c>
      <c r="E128" s="188" t="s">
        <v>3078</v>
      </c>
      <c r="F128" s="189" t="s">
        <v>3252</v>
      </c>
      <c r="G128" s="190" t="s">
        <v>330</v>
      </c>
      <c r="H128" s="191">
        <v>1</v>
      </c>
      <c r="I128" s="192"/>
      <c r="J128" s="193">
        <f t="shared" si="0"/>
        <v>0</v>
      </c>
      <c r="K128" s="189" t="s">
        <v>1</v>
      </c>
      <c r="L128" s="40"/>
      <c r="M128" s="194" t="s">
        <v>1</v>
      </c>
      <c r="N128" s="195" t="s">
        <v>44</v>
      </c>
      <c r="O128" s="72"/>
      <c r="P128" s="196">
        <f t="shared" si="1"/>
        <v>0</v>
      </c>
      <c r="Q128" s="196">
        <v>0</v>
      </c>
      <c r="R128" s="196">
        <f t="shared" si="2"/>
        <v>0</v>
      </c>
      <c r="S128" s="196">
        <v>0</v>
      </c>
      <c r="T128" s="19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191</v>
      </c>
      <c r="AT128" s="198" t="s">
        <v>176</v>
      </c>
      <c r="AU128" s="198" t="s">
        <v>89</v>
      </c>
      <c r="AY128" s="18" t="s">
        <v>173</v>
      </c>
      <c r="BE128" s="199">
        <f t="shared" si="4"/>
        <v>0</v>
      </c>
      <c r="BF128" s="199">
        <f t="shared" si="5"/>
        <v>0</v>
      </c>
      <c r="BG128" s="199">
        <f t="shared" si="6"/>
        <v>0</v>
      </c>
      <c r="BH128" s="199">
        <f t="shared" si="7"/>
        <v>0</v>
      </c>
      <c r="BI128" s="199">
        <f t="shared" si="8"/>
        <v>0</v>
      </c>
      <c r="BJ128" s="18" t="s">
        <v>87</v>
      </c>
      <c r="BK128" s="199">
        <f t="shared" si="9"/>
        <v>0</v>
      </c>
      <c r="BL128" s="18" t="s">
        <v>191</v>
      </c>
      <c r="BM128" s="198" t="s">
        <v>3253</v>
      </c>
    </row>
    <row r="129" spans="1:65" s="2" customFormat="1" ht="16.5" customHeight="1">
      <c r="A129" s="35"/>
      <c r="B129" s="36"/>
      <c r="C129" s="187" t="s">
        <v>205</v>
      </c>
      <c r="D129" s="187" t="s">
        <v>176</v>
      </c>
      <c r="E129" s="188" t="s">
        <v>3081</v>
      </c>
      <c r="F129" s="189" t="s">
        <v>3254</v>
      </c>
      <c r="G129" s="190" t="s">
        <v>330</v>
      </c>
      <c r="H129" s="191">
        <v>1</v>
      </c>
      <c r="I129" s="192"/>
      <c r="J129" s="193">
        <f t="shared" si="0"/>
        <v>0</v>
      </c>
      <c r="K129" s="189" t="s">
        <v>1</v>
      </c>
      <c r="L129" s="40"/>
      <c r="M129" s="194" t="s">
        <v>1</v>
      </c>
      <c r="N129" s="195" t="s">
        <v>44</v>
      </c>
      <c r="O129" s="72"/>
      <c r="P129" s="196">
        <f t="shared" si="1"/>
        <v>0</v>
      </c>
      <c r="Q129" s="196">
        <v>0</v>
      </c>
      <c r="R129" s="196">
        <f t="shared" si="2"/>
        <v>0</v>
      </c>
      <c r="S129" s="196">
        <v>0</v>
      </c>
      <c r="T129" s="19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191</v>
      </c>
      <c r="AT129" s="198" t="s">
        <v>176</v>
      </c>
      <c r="AU129" s="198" t="s">
        <v>89</v>
      </c>
      <c r="AY129" s="18" t="s">
        <v>173</v>
      </c>
      <c r="BE129" s="199">
        <f t="shared" si="4"/>
        <v>0</v>
      </c>
      <c r="BF129" s="199">
        <f t="shared" si="5"/>
        <v>0</v>
      </c>
      <c r="BG129" s="199">
        <f t="shared" si="6"/>
        <v>0</v>
      </c>
      <c r="BH129" s="199">
        <f t="shared" si="7"/>
        <v>0</v>
      </c>
      <c r="BI129" s="199">
        <f t="shared" si="8"/>
        <v>0</v>
      </c>
      <c r="BJ129" s="18" t="s">
        <v>87</v>
      </c>
      <c r="BK129" s="199">
        <f t="shared" si="9"/>
        <v>0</v>
      </c>
      <c r="BL129" s="18" t="s">
        <v>191</v>
      </c>
      <c r="BM129" s="198" t="s">
        <v>3255</v>
      </c>
    </row>
    <row r="130" spans="1:65" s="2" customFormat="1" ht="16.5" customHeight="1">
      <c r="A130" s="35"/>
      <c r="B130" s="36"/>
      <c r="C130" s="187" t="s">
        <v>211</v>
      </c>
      <c r="D130" s="187" t="s">
        <v>176</v>
      </c>
      <c r="E130" s="188" t="s">
        <v>3084</v>
      </c>
      <c r="F130" s="189" t="s">
        <v>3256</v>
      </c>
      <c r="G130" s="190" t="s">
        <v>330</v>
      </c>
      <c r="H130" s="191">
        <v>2</v>
      </c>
      <c r="I130" s="192"/>
      <c r="J130" s="193">
        <f t="shared" si="0"/>
        <v>0</v>
      </c>
      <c r="K130" s="189" t="s">
        <v>1</v>
      </c>
      <c r="L130" s="40"/>
      <c r="M130" s="194" t="s">
        <v>1</v>
      </c>
      <c r="N130" s="195" t="s">
        <v>44</v>
      </c>
      <c r="O130" s="72"/>
      <c r="P130" s="196">
        <f t="shared" si="1"/>
        <v>0</v>
      </c>
      <c r="Q130" s="196">
        <v>0</v>
      </c>
      <c r="R130" s="196">
        <f t="shared" si="2"/>
        <v>0</v>
      </c>
      <c r="S130" s="196">
        <v>0</v>
      </c>
      <c r="T130" s="19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8" t="s">
        <v>191</v>
      </c>
      <c r="AT130" s="198" t="s">
        <v>176</v>
      </c>
      <c r="AU130" s="198" t="s">
        <v>89</v>
      </c>
      <c r="AY130" s="18" t="s">
        <v>173</v>
      </c>
      <c r="BE130" s="199">
        <f t="shared" si="4"/>
        <v>0</v>
      </c>
      <c r="BF130" s="199">
        <f t="shared" si="5"/>
        <v>0</v>
      </c>
      <c r="BG130" s="199">
        <f t="shared" si="6"/>
        <v>0</v>
      </c>
      <c r="BH130" s="199">
        <f t="shared" si="7"/>
        <v>0</v>
      </c>
      <c r="BI130" s="199">
        <f t="shared" si="8"/>
        <v>0</v>
      </c>
      <c r="BJ130" s="18" t="s">
        <v>87</v>
      </c>
      <c r="BK130" s="199">
        <f t="shared" si="9"/>
        <v>0</v>
      </c>
      <c r="BL130" s="18" t="s">
        <v>191</v>
      </c>
      <c r="BM130" s="198" t="s">
        <v>3257</v>
      </c>
    </row>
    <row r="131" spans="1:65" s="2" customFormat="1" ht="16.5" customHeight="1">
      <c r="A131" s="35"/>
      <c r="B131" s="36"/>
      <c r="C131" s="187" t="s">
        <v>217</v>
      </c>
      <c r="D131" s="187" t="s">
        <v>176</v>
      </c>
      <c r="E131" s="188" t="s">
        <v>3087</v>
      </c>
      <c r="F131" s="189" t="s">
        <v>3258</v>
      </c>
      <c r="G131" s="190" t="s">
        <v>330</v>
      </c>
      <c r="H131" s="191">
        <v>1</v>
      </c>
      <c r="I131" s="192"/>
      <c r="J131" s="193">
        <f t="shared" si="0"/>
        <v>0</v>
      </c>
      <c r="K131" s="189" t="s">
        <v>1</v>
      </c>
      <c r="L131" s="40"/>
      <c r="M131" s="194" t="s">
        <v>1</v>
      </c>
      <c r="N131" s="195" t="s">
        <v>44</v>
      </c>
      <c r="O131" s="72"/>
      <c r="P131" s="196">
        <f t="shared" si="1"/>
        <v>0</v>
      </c>
      <c r="Q131" s="196">
        <v>0</v>
      </c>
      <c r="R131" s="196">
        <f t="shared" si="2"/>
        <v>0</v>
      </c>
      <c r="S131" s="196">
        <v>0</v>
      </c>
      <c r="T131" s="19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8" t="s">
        <v>191</v>
      </c>
      <c r="AT131" s="198" t="s">
        <v>176</v>
      </c>
      <c r="AU131" s="198" t="s">
        <v>89</v>
      </c>
      <c r="AY131" s="18" t="s">
        <v>173</v>
      </c>
      <c r="BE131" s="199">
        <f t="shared" si="4"/>
        <v>0</v>
      </c>
      <c r="BF131" s="199">
        <f t="shared" si="5"/>
        <v>0</v>
      </c>
      <c r="BG131" s="199">
        <f t="shared" si="6"/>
        <v>0</v>
      </c>
      <c r="BH131" s="199">
        <f t="shared" si="7"/>
        <v>0</v>
      </c>
      <c r="BI131" s="199">
        <f t="shared" si="8"/>
        <v>0</v>
      </c>
      <c r="BJ131" s="18" t="s">
        <v>87</v>
      </c>
      <c r="BK131" s="199">
        <f t="shared" si="9"/>
        <v>0</v>
      </c>
      <c r="BL131" s="18" t="s">
        <v>191</v>
      </c>
      <c r="BM131" s="198" t="s">
        <v>3259</v>
      </c>
    </row>
    <row r="132" spans="1:65" s="2" customFormat="1" ht="16.5" customHeight="1">
      <c r="A132" s="35"/>
      <c r="B132" s="36"/>
      <c r="C132" s="187" t="s">
        <v>114</v>
      </c>
      <c r="D132" s="187" t="s">
        <v>176</v>
      </c>
      <c r="E132" s="188" t="s">
        <v>3090</v>
      </c>
      <c r="F132" s="189" t="s">
        <v>3260</v>
      </c>
      <c r="G132" s="190" t="s">
        <v>330</v>
      </c>
      <c r="H132" s="191">
        <v>5</v>
      </c>
      <c r="I132" s="192"/>
      <c r="J132" s="193">
        <f t="shared" si="0"/>
        <v>0</v>
      </c>
      <c r="K132" s="189" t="s">
        <v>1</v>
      </c>
      <c r="L132" s="40"/>
      <c r="M132" s="194" t="s">
        <v>1</v>
      </c>
      <c r="N132" s="195" t="s">
        <v>44</v>
      </c>
      <c r="O132" s="72"/>
      <c r="P132" s="196">
        <f t="shared" si="1"/>
        <v>0</v>
      </c>
      <c r="Q132" s="196">
        <v>0</v>
      </c>
      <c r="R132" s="196">
        <f t="shared" si="2"/>
        <v>0</v>
      </c>
      <c r="S132" s="196">
        <v>0</v>
      </c>
      <c r="T132" s="19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191</v>
      </c>
      <c r="AT132" s="198" t="s">
        <v>176</v>
      </c>
      <c r="AU132" s="198" t="s">
        <v>89</v>
      </c>
      <c r="AY132" s="18" t="s">
        <v>173</v>
      </c>
      <c r="BE132" s="199">
        <f t="shared" si="4"/>
        <v>0</v>
      </c>
      <c r="BF132" s="199">
        <f t="shared" si="5"/>
        <v>0</v>
      </c>
      <c r="BG132" s="199">
        <f t="shared" si="6"/>
        <v>0</v>
      </c>
      <c r="BH132" s="199">
        <f t="shared" si="7"/>
        <v>0</v>
      </c>
      <c r="BI132" s="199">
        <f t="shared" si="8"/>
        <v>0</v>
      </c>
      <c r="BJ132" s="18" t="s">
        <v>87</v>
      </c>
      <c r="BK132" s="199">
        <f t="shared" si="9"/>
        <v>0</v>
      </c>
      <c r="BL132" s="18" t="s">
        <v>191</v>
      </c>
      <c r="BM132" s="198" t="s">
        <v>3261</v>
      </c>
    </row>
    <row r="133" spans="1:65" s="2" customFormat="1" ht="16.5" customHeight="1">
      <c r="A133" s="35"/>
      <c r="B133" s="36"/>
      <c r="C133" s="187" t="s">
        <v>117</v>
      </c>
      <c r="D133" s="187" t="s">
        <v>176</v>
      </c>
      <c r="E133" s="188" t="s">
        <v>3093</v>
      </c>
      <c r="F133" s="189" t="s">
        <v>3262</v>
      </c>
      <c r="G133" s="190" t="s">
        <v>330</v>
      </c>
      <c r="H133" s="191">
        <v>60</v>
      </c>
      <c r="I133" s="192"/>
      <c r="J133" s="193">
        <f t="shared" si="0"/>
        <v>0</v>
      </c>
      <c r="K133" s="189" t="s">
        <v>1</v>
      </c>
      <c r="L133" s="40"/>
      <c r="M133" s="194" t="s">
        <v>1</v>
      </c>
      <c r="N133" s="195" t="s">
        <v>44</v>
      </c>
      <c r="O133" s="72"/>
      <c r="P133" s="196">
        <f t="shared" si="1"/>
        <v>0</v>
      </c>
      <c r="Q133" s="196">
        <v>0</v>
      </c>
      <c r="R133" s="196">
        <f t="shared" si="2"/>
        <v>0</v>
      </c>
      <c r="S133" s="196">
        <v>0</v>
      </c>
      <c r="T133" s="19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191</v>
      </c>
      <c r="AT133" s="198" t="s">
        <v>176</v>
      </c>
      <c r="AU133" s="198" t="s">
        <v>89</v>
      </c>
      <c r="AY133" s="18" t="s">
        <v>173</v>
      </c>
      <c r="BE133" s="199">
        <f t="shared" si="4"/>
        <v>0</v>
      </c>
      <c r="BF133" s="199">
        <f t="shared" si="5"/>
        <v>0</v>
      </c>
      <c r="BG133" s="199">
        <f t="shared" si="6"/>
        <v>0</v>
      </c>
      <c r="BH133" s="199">
        <f t="shared" si="7"/>
        <v>0</v>
      </c>
      <c r="BI133" s="199">
        <f t="shared" si="8"/>
        <v>0</v>
      </c>
      <c r="BJ133" s="18" t="s">
        <v>87</v>
      </c>
      <c r="BK133" s="199">
        <f t="shared" si="9"/>
        <v>0</v>
      </c>
      <c r="BL133" s="18" t="s">
        <v>191</v>
      </c>
      <c r="BM133" s="198" t="s">
        <v>3263</v>
      </c>
    </row>
    <row r="134" spans="1:65" s="2" customFormat="1" ht="16.5" customHeight="1">
      <c r="A134" s="35"/>
      <c r="B134" s="36"/>
      <c r="C134" s="187" t="s">
        <v>120</v>
      </c>
      <c r="D134" s="187" t="s">
        <v>176</v>
      </c>
      <c r="E134" s="188" t="s">
        <v>3096</v>
      </c>
      <c r="F134" s="189" t="s">
        <v>3264</v>
      </c>
      <c r="G134" s="190" t="s">
        <v>330</v>
      </c>
      <c r="H134" s="191">
        <v>1</v>
      </c>
      <c r="I134" s="192"/>
      <c r="J134" s="193">
        <f t="shared" si="0"/>
        <v>0</v>
      </c>
      <c r="K134" s="189" t="s">
        <v>1</v>
      </c>
      <c r="L134" s="40"/>
      <c r="M134" s="194" t="s">
        <v>1</v>
      </c>
      <c r="N134" s="195" t="s">
        <v>44</v>
      </c>
      <c r="O134" s="72"/>
      <c r="P134" s="196">
        <f t="shared" si="1"/>
        <v>0</v>
      </c>
      <c r="Q134" s="196">
        <v>0</v>
      </c>
      <c r="R134" s="196">
        <f t="shared" si="2"/>
        <v>0</v>
      </c>
      <c r="S134" s="196">
        <v>0</v>
      </c>
      <c r="T134" s="19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191</v>
      </c>
      <c r="AT134" s="198" t="s">
        <v>176</v>
      </c>
      <c r="AU134" s="198" t="s">
        <v>89</v>
      </c>
      <c r="AY134" s="18" t="s">
        <v>173</v>
      </c>
      <c r="BE134" s="199">
        <f t="shared" si="4"/>
        <v>0</v>
      </c>
      <c r="BF134" s="199">
        <f t="shared" si="5"/>
        <v>0</v>
      </c>
      <c r="BG134" s="199">
        <f t="shared" si="6"/>
        <v>0</v>
      </c>
      <c r="BH134" s="199">
        <f t="shared" si="7"/>
        <v>0</v>
      </c>
      <c r="BI134" s="199">
        <f t="shared" si="8"/>
        <v>0</v>
      </c>
      <c r="BJ134" s="18" t="s">
        <v>87</v>
      </c>
      <c r="BK134" s="199">
        <f t="shared" si="9"/>
        <v>0</v>
      </c>
      <c r="BL134" s="18" t="s">
        <v>191</v>
      </c>
      <c r="BM134" s="198" t="s">
        <v>3265</v>
      </c>
    </row>
    <row r="135" spans="1:65" s="2" customFormat="1" ht="16.5" customHeight="1">
      <c r="A135" s="35"/>
      <c r="B135" s="36"/>
      <c r="C135" s="187" t="s">
        <v>123</v>
      </c>
      <c r="D135" s="187" t="s">
        <v>176</v>
      </c>
      <c r="E135" s="188" t="s">
        <v>3099</v>
      </c>
      <c r="F135" s="189" t="s">
        <v>3266</v>
      </c>
      <c r="G135" s="190" t="s">
        <v>330</v>
      </c>
      <c r="H135" s="191">
        <v>1</v>
      </c>
      <c r="I135" s="192"/>
      <c r="J135" s="193">
        <f t="shared" si="0"/>
        <v>0</v>
      </c>
      <c r="K135" s="189" t="s">
        <v>1</v>
      </c>
      <c r="L135" s="40"/>
      <c r="M135" s="194" t="s">
        <v>1</v>
      </c>
      <c r="N135" s="195" t="s">
        <v>44</v>
      </c>
      <c r="O135" s="72"/>
      <c r="P135" s="196">
        <f t="shared" si="1"/>
        <v>0</v>
      </c>
      <c r="Q135" s="196">
        <v>0</v>
      </c>
      <c r="R135" s="196">
        <f t="shared" si="2"/>
        <v>0</v>
      </c>
      <c r="S135" s="196">
        <v>0</v>
      </c>
      <c r="T135" s="19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191</v>
      </c>
      <c r="AT135" s="198" t="s">
        <v>176</v>
      </c>
      <c r="AU135" s="198" t="s">
        <v>89</v>
      </c>
      <c r="AY135" s="18" t="s">
        <v>173</v>
      </c>
      <c r="BE135" s="199">
        <f t="shared" si="4"/>
        <v>0</v>
      </c>
      <c r="BF135" s="199">
        <f t="shared" si="5"/>
        <v>0</v>
      </c>
      <c r="BG135" s="199">
        <f t="shared" si="6"/>
        <v>0</v>
      </c>
      <c r="BH135" s="199">
        <f t="shared" si="7"/>
        <v>0</v>
      </c>
      <c r="BI135" s="199">
        <f t="shared" si="8"/>
        <v>0</v>
      </c>
      <c r="BJ135" s="18" t="s">
        <v>87</v>
      </c>
      <c r="BK135" s="199">
        <f t="shared" si="9"/>
        <v>0</v>
      </c>
      <c r="BL135" s="18" t="s">
        <v>191</v>
      </c>
      <c r="BM135" s="198" t="s">
        <v>3267</v>
      </c>
    </row>
    <row r="136" spans="1:65" s="2" customFormat="1" ht="16.5" customHeight="1">
      <c r="A136" s="35"/>
      <c r="B136" s="36"/>
      <c r="C136" s="187" t="s">
        <v>126</v>
      </c>
      <c r="D136" s="187" t="s">
        <v>176</v>
      </c>
      <c r="E136" s="188" t="s">
        <v>3102</v>
      </c>
      <c r="F136" s="189" t="s">
        <v>3268</v>
      </c>
      <c r="G136" s="190" t="s">
        <v>330</v>
      </c>
      <c r="H136" s="191">
        <v>1</v>
      </c>
      <c r="I136" s="192"/>
      <c r="J136" s="193">
        <f t="shared" si="0"/>
        <v>0</v>
      </c>
      <c r="K136" s="189" t="s">
        <v>1</v>
      </c>
      <c r="L136" s="40"/>
      <c r="M136" s="194" t="s">
        <v>1</v>
      </c>
      <c r="N136" s="195" t="s">
        <v>44</v>
      </c>
      <c r="O136" s="72"/>
      <c r="P136" s="196">
        <f t="shared" si="1"/>
        <v>0</v>
      </c>
      <c r="Q136" s="196">
        <v>0</v>
      </c>
      <c r="R136" s="196">
        <f t="shared" si="2"/>
        <v>0</v>
      </c>
      <c r="S136" s="196">
        <v>0</v>
      </c>
      <c r="T136" s="19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191</v>
      </c>
      <c r="AT136" s="198" t="s">
        <v>176</v>
      </c>
      <c r="AU136" s="198" t="s">
        <v>89</v>
      </c>
      <c r="AY136" s="18" t="s">
        <v>173</v>
      </c>
      <c r="BE136" s="199">
        <f t="shared" si="4"/>
        <v>0</v>
      </c>
      <c r="BF136" s="199">
        <f t="shared" si="5"/>
        <v>0</v>
      </c>
      <c r="BG136" s="199">
        <f t="shared" si="6"/>
        <v>0</v>
      </c>
      <c r="BH136" s="199">
        <f t="shared" si="7"/>
        <v>0</v>
      </c>
      <c r="BI136" s="199">
        <f t="shared" si="8"/>
        <v>0</v>
      </c>
      <c r="BJ136" s="18" t="s">
        <v>87</v>
      </c>
      <c r="BK136" s="199">
        <f t="shared" si="9"/>
        <v>0</v>
      </c>
      <c r="BL136" s="18" t="s">
        <v>191</v>
      </c>
      <c r="BM136" s="198" t="s">
        <v>3269</v>
      </c>
    </row>
    <row r="137" spans="1:65" s="2" customFormat="1" ht="16.5" customHeight="1">
      <c r="A137" s="35"/>
      <c r="B137" s="36"/>
      <c r="C137" s="187" t="s">
        <v>8</v>
      </c>
      <c r="D137" s="187" t="s">
        <v>176</v>
      </c>
      <c r="E137" s="188" t="s">
        <v>3270</v>
      </c>
      <c r="F137" s="189" t="s">
        <v>3271</v>
      </c>
      <c r="G137" s="190" t="s">
        <v>330</v>
      </c>
      <c r="H137" s="191">
        <v>1</v>
      </c>
      <c r="I137" s="192"/>
      <c r="J137" s="193">
        <f t="shared" si="0"/>
        <v>0</v>
      </c>
      <c r="K137" s="189" t="s">
        <v>1</v>
      </c>
      <c r="L137" s="40"/>
      <c r="M137" s="194" t="s">
        <v>1</v>
      </c>
      <c r="N137" s="195" t="s">
        <v>44</v>
      </c>
      <c r="O137" s="72"/>
      <c r="P137" s="196">
        <f t="shared" si="1"/>
        <v>0</v>
      </c>
      <c r="Q137" s="196">
        <v>0</v>
      </c>
      <c r="R137" s="196">
        <f t="shared" si="2"/>
        <v>0</v>
      </c>
      <c r="S137" s="196">
        <v>0</v>
      </c>
      <c r="T137" s="19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191</v>
      </c>
      <c r="AT137" s="198" t="s">
        <v>176</v>
      </c>
      <c r="AU137" s="198" t="s">
        <v>89</v>
      </c>
      <c r="AY137" s="18" t="s">
        <v>173</v>
      </c>
      <c r="BE137" s="199">
        <f t="shared" si="4"/>
        <v>0</v>
      </c>
      <c r="BF137" s="199">
        <f t="shared" si="5"/>
        <v>0</v>
      </c>
      <c r="BG137" s="199">
        <f t="shared" si="6"/>
        <v>0</v>
      </c>
      <c r="BH137" s="199">
        <f t="shared" si="7"/>
        <v>0</v>
      </c>
      <c r="BI137" s="199">
        <f t="shared" si="8"/>
        <v>0</v>
      </c>
      <c r="BJ137" s="18" t="s">
        <v>87</v>
      </c>
      <c r="BK137" s="199">
        <f t="shared" si="9"/>
        <v>0</v>
      </c>
      <c r="BL137" s="18" t="s">
        <v>191</v>
      </c>
      <c r="BM137" s="198" t="s">
        <v>3272</v>
      </c>
    </row>
    <row r="138" spans="1:65" s="2" customFormat="1" ht="16.5" customHeight="1">
      <c r="A138" s="35"/>
      <c r="B138" s="36"/>
      <c r="C138" s="187" t="s">
        <v>131</v>
      </c>
      <c r="D138" s="187" t="s">
        <v>176</v>
      </c>
      <c r="E138" s="188" t="s">
        <v>3273</v>
      </c>
      <c r="F138" s="189" t="s">
        <v>3274</v>
      </c>
      <c r="G138" s="190" t="s">
        <v>330</v>
      </c>
      <c r="H138" s="191">
        <v>1</v>
      </c>
      <c r="I138" s="192"/>
      <c r="J138" s="193">
        <f t="shared" si="0"/>
        <v>0</v>
      </c>
      <c r="K138" s="189" t="s">
        <v>1</v>
      </c>
      <c r="L138" s="40"/>
      <c r="M138" s="194" t="s">
        <v>1</v>
      </c>
      <c r="N138" s="195" t="s">
        <v>44</v>
      </c>
      <c r="O138" s="72"/>
      <c r="P138" s="196">
        <f t="shared" si="1"/>
        <v>0</v>
      </c>
      <c r="Q138" s="196">
        <v>0</v>
      </c>
      <c r="R138" s="196">
        <f t="shared" si="2"/>
        <v>0</v>
      </c>
      <c r="S138" s="196">
        <v>0</v>
      </c>
      <c r="T138" s="19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191</v>
      </c>
      <c r="AT138" s="198" t="s">
        <v>176</v>
      </c>
      <c r="AU138" s="198" t="s">
        <v>89</v>
      </c>
      <c r="AY138" s="18" t="s">
        <v>173</v>
      </c>
      <c r="BE138" s="199">
        <f t="shared" si="4"/>
        <v>0</v>
      </c>
      <c r="BF138" s="199">
        <f t="shared" si="5"/>
        <v>0</v>
      </c>
      <c r="BG138" s="199">
        <f t="shared" si="6"/>
        <v>0</v>
      </c>
      <c r="BH138" s="199">
        <f t="shared" si="7"/>
        <v>0</v>
      </c>
      <c r="BI138" s="199">
        <f t="shared" si="8"/>
        <v>0</v>
      </c>
      <c r="BJ138" s="18" t="s">
        <v>87</v>
      </c>
      <c r="BK138" s="199">
        <f t="shared" si="9"/>
        <v>0</v>
      </c>
      <c r="BL138" s="18" t="s">
        <v>191</v>
      </c>
      <c r="BM138" s="198" t="s">
        <v>3275</v>
      </c>
    </row>
    <row r="139" spans="1:65" s="12" customFormat="1" ht="22.9" customHeight="1">
      <c r="B139" s="171"/>
      <c r="C139" s="172"/>
      <c r="D139" s="173" t="s">
        <v>78</v>
      </c>
      <c r="E139" s="185" t="s">
        <v>3105</v>
      </c>
      <c r="F139" s="185" t="s">
        <v>3138</v>
      </c>
      <c r="G139" s="172"/>
      <c r="H139" s="172"/>
      <c r="I139" s="175"/>
      <c r="J139" s="186">
        <f>BK139</f>
        <v>0</v>
      </c>
      <c r="K139" s="172"/>
      <c r="L139" s="177"/>
      <c r="M139" s="178"/>
      <c r="N139" s="179"/>
      <c r="O139" s="179"/>
      <c r="P139" s="180">
        <f>SUM(P140:P148)</f>
        <v>0</v>
      </c>
      <c r="Q139" s="179"/>
      <c r="R139" s="180">
        <f>SUM(R140:R148)</f>
        <v>0</v>
      </c>
      <c r="S139" s="179"/>
      <c r="T139" s="181">
        <f>SUM(T140:T148)</f>
        <v>0</v>
      </c>
      <c r="AR139" s="182" t="s">
        <v>89</v>
      </c>
      <c r="AT139" s="183" t="s">
        <v>78</v>
      </c>
      <c r="AU139" s="183" t="s">
        <v>87</v>
      </c>
      <c r="AY139" s="182" t="s">
        <v>173</v>
      </c>
      <c r="BK139" s="184">
        <f>SUM(BK140:BK148)</f>
        <v>0</v>
      </c>
    </row>
    <row r="140" spans="1:65" s="2" customFormat="1" ht="16.5" customHeight="1">
      <c r="A140" s="35"/>
      <c r="B140" s="36"/>
      <c r="C140" s="187" t="s">
        <v>134</v>
      </c>
      <c r="D140" s="187" t="s">
        <v>176</v>
      </c>
      <c r="E140" s="188" t="s">
        <v>3107</v>
      </c>
      <c r="F140" s="189" t="s">
        <v>3276</v>
      </c>
      <c r="G140" s="190" t="s">
        <v>339</v>
      </c>
      <c r="H140" s="191">
        <v>260</v>
      </c>
      <c r="I140" s="192"/>
      <c r="J140" s="193">
        <f t="shared" ref="J140:J148" si="10">ROUND(I140*H140,2)</f>
        <v>0</v>
      </c>
      <c r="K140" s="189" t="s">
        <v>1</v>
      </c>
      <c r="L140" s="40"/>
      <c r="M140" s="194" t="s">
        <v>1</v>
      </c>
      <c r="N140" s="195" t="s">
        <v>44</v>
      </c>
      <c r="O140" s="72"/>
      <c r="P140" s="196">
        <f t="shared" ref="P140:P148" si="11">O140*H140</f>
        <v>0</v>
      </c>
      <c r="Q140" s="196">
        <v>0</v>
      </c>
      <c r="R140" s="196">
        <f t="shared" ref="R140:R148" si="12">Q140*H140</f>
        <v>0</v>
      </c>
      <c r="S140" s="196">
        <v>0</v>
      </c>
      <c r="T140" s="197">
        <f t="shared" ref="T140:T148" si="13"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191</v>
      </c>
      <c r="AT140" s="198" t="s">
        <v>176</v>
      </c>
      <c r="AU140" s="198" t="s">
        <v>89</v>
      </c>
      <c r="AY140" s="18" t="s">
        <v>173</v>
      </c>
      <c r="BE140" s="199">
        <f t="shared" ref="BE140:BE148" si="14">IF(N140="základní",J140,0)</f>
        <v>0</v>
      </c>
      <c r="BF140" s="199">
        <f t="shared" ref="BF140:BF148" si="15">IF(N140="snížená",J140,0)</f>
        <v>0</v>
      </c>
      <c r="BG140" s="199">
        <f t="shared" ref="BG140:BG148" si="16">IF(N140="zákl. přenesená",J140,0)</f>
        <v>0</v>
      </c>
      <c r="BH140" s="199">
        <f t="shared" ref="BH140:BH148" si="17">IF(N140="sníž. přenesená",J140,0)</f>
        <v>0</v>
      </c>
      <c r="BI140" s="199">
        <f t="shared" ref="BI140:BI148" si="18">IF(N140="nulová",J140,0)</f>
        <v>0</v>
      </c>
      <c r="BJ140" s="18" t="s">
        <v>87</v>
      </c>
      <c r="BK140" s="199">
        <f t="shared" ref="BK140:BK148" si="19">ROUND(I140*H140,2)</f>
        <v>0</v>
      </c>
      <c r="BL140" s="18" t="s">
        <v>191</v>
      </c>
      <c r="BM140" s="198" t="s">
        <v>3277</v>
      </c>
    </row>
    <row r="141" spans="1:65" s="2" customFormat="1" ht="16.5" customHeight="1">
      <c r="A141" s="35"/>
      <c r="B141" s="36"/>
      <c r="C141" s="187" t="s">
        <v>137</v>
      </c>
      <c r="D141" s="187" t="s">
        <v>176</v>
      </c>
      <c r="E141" s="188" t="s">
        <v>3110</v>
      </c>
      <c r="F141" s="189" t="s">
        <v>3278</v>
      </c>
      <c r="G141" s="190" t="s">
        <v>339</v>
      </c>
      <c r="H141" s="191">
        <v>20</v>
      </c>
      <c r="I141" s="192"/>
      <c r="J141" s="193">
        <f t="shared" si="10"/>
        <v>0</v>
      </c>
      <c r="K141" s="189" t="s">
        <v>1</v>
      </c>
      <c r="L141" s="40"/>
      <c r="M141" s="194" t="s">
        <v>1</v>
      </c>
      <c r="N141" s="195" t="s">
        <v>44</v>
      </c>
      <c r="O141" s="72"/>
      <c r="P141" s="196">
        <f t="shared" si="11"/>
        <v>0</v>
      </c>
      <c r="Q141" s="196">
        <v>0</v>
      </c>
      <c r="R141" s="196">
        <f t="shared" si="12"/>
        <v>0</v>
      </c>
      <c r="S141" s="196">
        <v>0</v>
      </c>
      <c r="T141" s="197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191</v>
      </c>
      <c r="AT141" s="198" t="s">
        <v>176</v>
      </c>
      <c r="AU141" s="198" t="s">
        <v>89</v>
      </c>
      <c r="AY141" s="18" t="s">
        <v>173</v>
      </c>
      <c r="BE141" s="199">
        <f t="shared" si="14"/>
        <v>0</v>
      </c>
      <c r="BF141" s="199">
        <f t="shared" si="15"/>
        <v>0</v>
      </c>
      <c r="BG141" s="199">
        <f t="shared" si="16"/>
        <v>0</v>
      </c>
      <c r="BH141" s="199">
        <f t="shared" si="17"/>
        <v>0</v>
      </c>
      <c r="BI141" s="199">
        <f t="shared" si="18"/>
        <v>0</v>
      </c>
      <c r="BJ141" s="18" t="s">
        <v>87</v>
      </c>
      <c r="BK141" s="199">
        <f t="shared" si="19"/>
        <v>0</v>
      </c>
      <c r="BL141" s="18" t="s">
        <v>191</v>
      </c>
      <c r="BM141" s="198" t="s">
        <v>3279</v>
      </c>
    </row>
    <row r="142" spans="1:65" s="2" customFormat="1" ht="16.5" customHeight="1">
      <c r="A142" s="35"/>
      <c r="B142" s="36"/>
      <c r="C142" s="187" t="s">
        <v>140</v>
      </c>
      <c r="D142" s="187" t="s">
        <v>176</v>
      </c>
      <c r="E142" s="188" t="s">
        <v>3112</v>
      </c>
      <c r="F142" s="189" t="s">
        <v>3082</v>
      </c>
      <c r="G142" s="190" t="s">
        <v>339</v>
      </c>
      <c r="H142" s="191">
        <v>2</v>
      </c>
      <c r="I142" s="192"/>
      <c r="J142" s="193">
        <f t="shared" si="10"/>
        <v>0</v>
      </c>
      <c r="K142" s="189" t="s">
        <v>1</v>
      </c>
      <c r="L142" s="40"/>
      <c r="M142" s="194" t="s">
        <v>1</v>
      </c>
      <c r="N142" s="195" t="s">
        <v>44</v>
      </c>
      <c r="O142" s="72"/>
      <c r="P142" s="196">
        <f t="shared" si="11"/>
        <v>0</v>
      </c>
      <c r="Q142" s="196">
        <v>0</v>
      </c>
      <c r="R142" s="196">
        <f t="shared" si="12"/>
        <v>0</v>
      </c>
      <c r="S142" s="196">
        <v>0</v>
      </c>
      <c r="T142" s="197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191</v>
      </c>
      <c r="AT142" s="198" t="s">
        <v>176</v>
      </c>
      <c r="AU142" s="198" t="s">
        <v>89</v>
      </c>
      <c r="AY142" s="18" t="s">
        <v>173</v>
      </c>
      <c r="BE142" s="199">
        <f t="shared" si="14"/>
        <v>0</v>
      </c>
      <c r="BF142" s="199">
        <f t="shared" si="15"/>
        <v>0</v>
      </c>
      <c r="BG142" s="199">
        <f t="shared" si="16"/>
        <v>0</v>
      </c>
      <c r="BH142" s="199">
        <f t="shared" si="17"/>
        <v>0</v>
      </c>
      <c r="BI142" s="199">
        <f t="shared" si="18"/>
        <v>0</v>
      </c>
      <c r="BJ142" s="18" t="s">
        <v>87</v>
      </c>
      <c r="BK142" s="199">
        <f t="shared" si="19"/>
        <v>0</v>
      </c>
      <c r="BL142" s="18" t="s">
        <v>191</v>
      </c>
      <c r="BM142" s="198" t="s">
        <v>3280</v>
      </c>
    </row>
    <row r="143" spans="1:65" s="2" customFormat="1" ht="16.5" customHeight="1">
      <c r="A143" s="35"/>
      <c r="B143" s="36"/>
      <c r="C143" s="187" t="s">
        <v>336</v>
      </c>
      <c r="D143" s="187" t="s">
        <v>176</v>
      </c>
      <c r="E143" s="188" t="s">
        <v>3114</v>
      </c>
      <c r="F143" s="189" t="s">
        <v>3159</v>
      </c>
      <c r="G143" s="190" t="s">
        <v>339</v>
      </c>
      <c r="H143" s="191">
        <v>170</v>
      </c>
      <c r="I143" s="192"/>
      <c r="J143" s="193">
        <f t="shared" si="10"/>
        <v>0</v>
      </c>
      <c r="K143" s="189" t="s">
        <v>1</v>
      </c>
      <c r="L143" s="40"/>
      <c r="M143" s="194" t="s">
        <v>1</v>
      </c>
      <c r="N143" s="195" t="s">
        <v>44</v>
      </c>
      <c r="O143" s="72"/>
      <c r="P143" s="196">
        <f t="shared" si="11"/>
        <v>0</v>
      </c>
      <c r="Q143" s="196">
        <v>0</v>
      </c>
      <c r="R143" s="196">
        <f t="shared" si="12"/>
        <v>0</v>
      </c>
      <c r="S143" s="196">
        <v>0</v>
      </c>
      <c r="T143" s="197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191</v>
      </c>
      <c r="AT143" s="198" t="s">
        <v>176</v>
      </c>
      <c r="AU143" s="198" t="s">
        <v>89</v>
      </c>
      <c r="AY143" s="18" t="s">
        <v>173</v>
      </c>
      <c r="BE143" s="199">
        <f t="shared" si="14"/>
        <v>0</v>
      </c>
      <c r="BF143" s="199">
        <f t="shared" si="15"/>
        <v>0</v>
      </c>
      <c r="BG143" s="199">
        <f t="shared" si="16"/>
        <v>0</v>
      </c>
      <c r="BH143" s="199">
        <f t="shared" si="17"/>
        <v>0</v>
      </c>
      <c r="BI143" s="199">
        <f t="shared" si="18"/>
        <v>0</v>
      </c>
      <c r="BJ143" s="18" t="s">
        <v>87</v>
      </c>
      <c r="BK143" s="199">
        <f t="shared" si="19"/>
        <v>0</v>
      </c>
      <c r="BL143" s="18" t="s">
        <v>191</v>
      </c>
      <c r="BM143" s="198" t="s">
        <v>3281</v>
      </c>
    </row>
    <row r="144" spans="1:65" s="2" customFormat="1" ht="21.75" customHeight="1">
      <c r="A144" s="35"/>
      <c r="B144" s="36"/>
      <c r="C144" s="187" t="s">
        <v>7</v>
      </c>
      <c r="D144" s="187" t="s">
        <v>176</v>
      </c>
      <c r="E144" s="188" t="s">
        <v>3116</v>
      </c>
      <c r="F144" s="189" t="s">
        <v>3282</v>
      </c>
      <c r="G144" s="190" t="s">
        <v>339</v>
      </c>
      <c r="H144" s="191">
        <v>132</v>
      </c>
      <c r="I144" s="192"/>
      <c r="J144" s="193">
        <f t="shared" si="10"/>
        <v>0</v>
      </c>
      <c r="K144" s="189" t="s">
        <v>1</v>
      </c>
      <c r="L144" s="40"/>
      <c r="M144" s="194" t="s">
        <v>1</v>
      </c>
      <c r="N144" s="195" t="s">
        <v>44</v>
      </c>
      <c r="O144" s="72"/>
      <c r="P144" s="196">
        <f t="shared" si="11"/>
        <v>0</v>
      </c>
      <c r="Q144" s="196">
        <v>0</v>
      </c>
      <c r="R144" s="196">
        <f t="shared" si="12"/>
        <v>0</v>
      </c>
      <c r="S144" s="196">
        <v>0</v>
      </c>
      <c r="T144" s="197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191</v>
      </c>
      <c r="AT144" s="198" t="s">
        <v>176</v>
      </c>
      <c r="AU144" s="198" t="s">
        <v>89</v>
      </c>
      <c r="AY144" s="18" t="s">
        <v>173</v>
      </c>
      <c r="BE144" s="199">
        <f t="shared" si="14"/>
        <v>0</v>
      </c>
      <c r="BF144" s="199">
        <f t="shared" si="15"/>
        <v>0</v>
      </c>
      <c r="BG144" s="199">
        <f t="shared" si="16"/>
        <v>0</v>
      </c>
      <c r="BH144" s="199">
        <f t="shared" si="17"/>
        <v>0</v>
      </c>
      <c r="BI144" s="199">
        <f t="shared" si="18"/>
        <v>0</v>
      </c>
      <c r="BJ144" s="18" t="s">
        <v>87</v>
      </c>
      <c r="BK144" s="199">
        <f t="shared" si="19"/>
        <v>0</v>
      </c>
      <c r="BL144" s="18" t="s">
        <v>191</v>
      </c>
      <c r="BM144" s="198" t="s">
        <v>3283</v>
      </c>
    </row>
    <row r="145" spans="1:65" s="2" customFormat="1" ht="16.5" customHeight="1">
      <c r="A145" s="35"/>
      <c r="B145" s="36"/>
      <c r="C145" s="187" t="s">
        <v>347</v>
      </c>
      <c r="D145" s="187" t="s">
        <v>176</v>
      </c>
      <c r="E145" s="188" t="s">
        <v>3118</v>
      </c>
      <c r="F145" s="189" t="s">
        <v>3204</v>
      </c>
      <c r="G145" s="190" t="s">
        <v>330</v>
      </c>
      <c r="H145" s="191">
        <v>26</v>
      </c>
      <c r="I145" s="192"/>
      <c r="J145" s="193">
        <f t="shared" si="10"/>
        <v>0</v>
      </c>
      <c r="K145" s="189" t="s">
        <v>1</v>
      </c>
      <c r="L145" s="40"/>
      <c r="M145" s="194" t="s">
        <v>1</v>
      </c>
      <c r="N145" s="195" t="s">
        <v>44</v>
      </c>
      <c r="O145" s="72"/>
      <c r="P145" s="196">
        <f t="shared" si="11"/>
        <v>0</v>
      </c>
      <c r="Q145" s="196">
        <v>0</v>
      </c>
      <c r="R145" s="196">
        <f t="shared" si="12"/>
        <v>0</v>
      </c>
      <c r="S145" s="196">
        <v>0</v>
      </c>
      <c r="T145" s="197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191</v>
      </c>
      <c r="AT145" s="198" t="s">
        <v>176</v>
      </c>
      <c r="AU145" s="198" t="s">
        <v>89</v>
      </c>
      <c r="AY145" s="18" t="s">
        <v>173</v>
      </c>
      <c r="BE145" s="199">
        <f t="shared" si="14"/>
        <v>0</v>
      </c>
      <c r="BF145" s="199">
        <f t="shared" si="15"/>
        <v>0</v>
      </c>
      <c r="BG145" s="199">
        <f t="shared" si="16"/>
        <v>0</v>
      </c>
      <c r="BH145" s="199">
        <f t="shared" si="17"/>
        <v>0</v>
      </c>
      <c r="BI145" s="199">
        <f t="shared" si="18"/>
        <v>0</v>
      </c>
      <c r="BJ145" s="18" t="s">
        <v>87</v>
      </c>
      <c r="BK145" s="199">
        <f t="shared" si="19"/>
        <v>0</v>
      </c>
      <c r="BL145" s="18" t="s">
        <v>191</v>
      </c>
      <c r="BM145" s="198" t="s">
        <v>3284</v>
      </c>
    </row>
    <row r="146" spans="1:65" s="2" customFormat="1" ht="16.5" customHeight="1">
      <c r="A146" s="35"/>
      <c r="B146" s="36"/>
      <c r="C146" s="187" t="s">
        <v>354</v>
      </c>
      <c r="D146" s="187" t="s">
        <v>176</v>
      </c>
      <c r="E146" s="188" t="s">
        <v>3121</v>
      </c>
      <c r="F146" s="189" t="s">
        <v>3067</v>
      </c>
      <c r="G146" s="190" t="s">
        <v>2164</v>
      </c>
      <c r="H146" s="191">
        <v>1</v>
      </c>
      <c r="I146" s="192"/>
      <c r="J146" s="193">
        <f t="shared" si="10"/>
        <v>0</v>
      </c>
      <c r="K146" s="189" t="s">
        <v>1</v>
      </c>
      <c r="L146" s="40"/>
      <c r="M146" s="194" t="s">
        <v>1</v>
      </c>
      <c r="N146" s="195" t="s">
        <v>44</v>
      </c>
      <c r="O146" s="72"/>
      <c r="P146" s="196">
        <f t="shared" si="11"/>
        <v>0</v>
      </c>
      <c r="Q146" s="196">
        <v>0</v>
      </c>
      <c r="R146" s="196">
        <f t="shared" si="12"/>
        <v>0</v>
      </c>
      <c r="S146" s="196">
        <v>0</v>
      </c>
      <c r="T146" s="197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191</v>
      </c>
      <c r="AT146" s="198" t="s">
        <v>176</v>
      </c>
      <c r="AU146" s="198" t="s">
        <v>89</v>
      </c>
      <c r="AY146" s="18" t="s">
        <v>173</v>
      </c>
      <c r="BE146" s="199">
        <f t="shared" si="14"/>
        <v>0</v>
      </c>
      <c r="BF146" s="199">
        <f t="shared" si="15"/>
        <v>0</v>
      </c>
      <c r="BG146" s="199">
        <f t="shared" si="16"/>
        <v>0</v>
      </c>
      <c r="BH146" s="199">
        <f t="shared" si="17"/>
        <v>0</v>
      </c>
      <c r="BI146" s="199">
        <f t="shared" si="18"/>
        <v>0</v>
      </c>
      <c r="BJ146" s="18" t="s">
        <v>87</v>
      </c>
      <c r="BK146" s="199">
        <f t="shared" si="19"/>
        <v>0</v>
      </c>
      <c r="BL146" s="18" t="s">
        <v>191</v>
      </c>
      <c r="BM146" s="198" t="s">
        <v>3285</v>
      </c>
    </row>
    <row r="147" spans="1:65" s="2" customFormat="1" ht="24.2" customHeight="1">
      <c r="A147" s="35"/>
      <c r="B147" s="36"/>
      <c r="C147" s="187" t="s">
        <v>359</v>
      </c>
      <c r="D147" s="187" t="s">
        <v>176</v>
      </c>
      <c r="E147" s="188" t="s">
        <v>3197</v>
      </c>
      <c r="F147" s="189" t="s">
        <v>3286</v>
      </c>
      <c r="G147" s="190" t="s">
        <v>2164</v>
      </c>
      <c r="H147" s="191">
        <v>0</v>
      </c>
      <c r="I147" s="192"/>
      <c r="J147" s="193">
        <f t="shared" si="10"/>
        <v>0</v>
      </c>
      <c r="K147" s="189" t="s">
        <v>1</v>
      </c>
      <c r="L147" s="40"/>
      <c r="M147" s="194" t="s">
        <v>1</v>
      </c>
      <c r="N147" s="195" t="s">
        <v>44</v>
      </c>
      <c r="O147" s="72"/>
      <c r="P147" s="196">
        <f t="shared" si="11"/>
        <v>0</v>
      </c>
      <c r="Q147" s="196">
        <v>0</v>
      </c>
      <c r="R147" s="196">
        <f t="shared" si="12"/>
        <v>0</v>
      </c>
      <c r="S147" s="196">
        <v>0</v>
      </c>
      <c r="T147" s="197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191</v>
      </c>
      <c r="AT147" s="198" t="s">
        <v>176</v>
      </c>
      <c r="AU147" s="198" t="s">
        <v>89</v>
      </c>
      <c r="AY147" s="18" t="s">
        <v>173</v>
      </c>
      <c r="BE147" s="199">
        <f t="shared" si="14"/>
        <v>0</v>
      </c>
      <c r="BF147" s="199">
        <f t="shared" si="15"/>
        <v>0</v>
      </c>
      <c r="BG147" s="199">
        <f t="shared" si="16"/>
        <v>0</v>
      </c>
      <c r="BH147" s="199">
        <f t="shared" si="17"/>
        <v>0</v>
      </c>
      <c r="BI147" s="199">
        <f t="shared" si="18"/>
        <v>0</v>
      </c>
      <c r="BJ147" s="18" t="s">
        <v>87</v>
      </c>
      <c r="BK147" s="199">
        <f t="shared" si="19"/>
        <v>0</v>
      </c>
      <c r="BL147" s="18" t="s">
        <v>191</v>
      </c>
      <c r="BM147" s="198" t="s">
        <v>3287</v>
      </c>
    </row>
    <row r="148" spans="1:65" s="2" customFormat="1" ht="16.5" customHeight="1">
      <c r="A148" s="35"/>
      <c r="B148" s="36"/>
      <c r="C148" s="187" t="s">
        <v>366</v>
      </c>
      <c r="D148" s="187" t="s">
        <v>176</v>
      </c>
      <c r="E148" s="188" t="s">
        <v>3200</v>
      </c>
      <c r="F148" s="189" t="s">
        <v>3288</v>
      </c>
      <c r="G148" s="190" t="s">
        <v>1580</v>
      </c>
      <c r="H148" s="191">
        <v>0</v>
      </c>
      <c r="I148" s="192"/>
      <c r="J148" s="193">
        <f t="shared" si="10"/>
        <v>0</v>
      </c>
      <c r="K148" s="189" t="s">
        <v>1</v>
      </c>
      <c r="L148" s="40"/>
      <c r="M148" s="194" t="s">
        <v>1</v>
      </c>
      <c r="N148" s="195" t="s">
        <v>44</v>
      </c>
      <c r="O148" s="72"/>
      <c r="P148" s="196">
        <f t="shared" si="11"/>
        <v>0</v>
      </c>
      <c r="Q148" s="196">
        <v>0</v>
      </c>
      <c r="R148" s="196">
        <f t="shared" si="12"/>
        <v>0</v>
      </c>
      <c r="S148" s="196">
        <v>0</v>
      </c>
      <c r="T148" s="197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191</v>
      </c>
      <c r="AT148" s="198" t="s">
        <v>176</v>
      </c>
      <c r="AU148" s="198" t="s">
        <v>89</v>
      </c>
      <c r="AY148" s="18" t="s">
        <v>173</v>
      </c>
      <c r="BE148" s="199">
        <f t="shared" si="14"/>
        <v>0</v>
      </c>
      <c r="BF148" s="199">
        <f t="shared" si="15"/>
        <v>0</v>
      </c>
      <c r="BG148" s="199">
        <f t="shared" si="16"/>
        <v>0</v>
      </c>
      <c r="BH148" s="199">
        <f t="shared" si="17"/>
        <v>0</v>
      </c>
      <c r="BI148" s="199">
        <f t="shared" si="18"/>
        <v>0</v>
      </c>
      <c r="BJ148" s="18" t="s">
        <v>87</v>
      </c>
      <c r="BK148" s="199">
        <f t="shared" si="19"/>
        <v>0</v>
      </c>
      <c r="BL148" s="18" t="s">
        <v>191</v>
      </c>
      <c r="BM148" s="198" t="s">
        <v>3289</v>
      </c>
    </row>
    <row r="149" spans="1:65" s="12" customFormat="1" ht="22.9" customHeight="1">
      <c r="B149" s="171"/>
      <c r="C149" s="172"/>
      <c r="D149" s="173" t="s">
        <v>78</v>
      </c>
      <c r="E149" s="185" t="s">
        <v>3137</v>
      </c>
      <c r="F149" s="185" t="s">
        <v>3214</v>
      </c>
      <c r="G149" s="172"/>
      <c r="H149" s="172"/>
      <c r="I149" s="175"/>
      <c r="J149" s="186">
        <f>BK149</f>
        <v>0</v>
      </c>
      <c r="K149" s="172"/>
      <c r="L149" s="177"/>
      <c r="M149" s="178"/>
      <c r="N149" s="179"/>
      <c r="O149" s="179"/>
      <c r="P149" s="180">
        <f>SUM(P150:P151)</f>
        <v>0</v>
      </c>
      <c r="Q149" s="179"/>
      <c r="R149" s="180">
        <f>SUM(R150:R151)</f>
        <v>0</v>
      </c>
      <c r="S149" s="179"/>
      <c r="T149" s="181">
        <f>SUM(T150:T151)</f>
        <v>0</v>
      </c>
      <c r="AR149" s="182" t="s">
        <v>89</v>
      </c>
      <c r="AT149" s="183" t="s">
        <v>78</v>
      </c>
      <c r="AU149" s="183" t="s">
        <v>87</v>
      </c>
      <c r="AY149" s="182" t="s">
        <v>173</v>
      </c>
      <c r="BK149" s="184">
        <f>SUM(BK150:BK151)</f>
        <v>0</v>
      </c>
    </row>
    <row r="150" spans="1:65" s="2" customFormat="1" ht="16.5" customHeight="1">
      <c r="A150" s="35"/>
      <c r="B150" s="36"/>
      <c r="C150" s="187" t="s">
        <v>372</v>
      </c>
      <c r="D150" s="187" t="s">
        <v>176</v>
      </c>
      <c r="E150" s="188" t="s">
        <v>3139</v>
      </c>
      <c r="F150" s="189" t="s">
        <v>3290</v>
      </c>
      <c r="G150" s="190" t="s">
        <v>2164</v>
      </c>
      <c r="H150" s="191">
        <v>1</v>
      </c>
      <c r="I150" s="192"/>
      <c r="J150" s="193">
        <f>ROUND(I150*H150,2)</f>
        <v>0</v>
      </c>
      <c r="K150" s="189" t="s">
        <v>1</v>
      </c>
      <c r="L150" s="40"/>
      <c r="M150" s="194" t="s">
        <v>1</v>
      </c>
      <c r="N150" s="195" t="s">
        <v>44</v>
      </c>
      <c r="O150" s="72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191</v>
      </c>
      <c r="AT150" s="198" t="s">
        <v>176</v>
      </c>
      <c r="AU150" s="198" t="s">
        <v>89</v>
      </c>
      <c r="AY150" s="18" t="s">
        <v>173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8" t="s">
        <v>87</v>
      </c>
      <c r="BK150" s="199">
        <f>ROUND(I150*H150,2)</f>
        <v>0</v>
      </c>
      <c r="BL150" s="18" t="s">
        <v>191</v>
      </c>
      <c r="BM150" s="198" t="s">
        <v>3291</v>
      </c>
    </row>
    <row r="151" spans="1:65" s="2" customFormat="1" ht="16.5" customHeight="1">
      <c r="A151" s="35"/>
      <c r="B151" s="36"/>
      <c r="C151" s="187" t="s">
        <v>377</v>
      </c>
      <c r="D151" s="187" t="s">
        <v>176</v>
      </c>
      <c r="E151" s="188" t="s">
        <v>3142</v>
      </c>
      <c r="F151" s="189" t="s">
        <v>3292</v>
      </c>
      <c r="G151" s="190" t="s">
        <v>3293</v>
      </c>
      <c r="H151" s="191">
        <v>1</v>
      </c>
      <c r="I151" s="192"/>
      <c r="J151" s="193">
        <f>ROUND(I151*H151,2)</f>
        <v>0</v>
      </c>
      <c r="K151" s="189" t="s">
        <v>1</v>
      </c>
      <c r="L151" s="40"/>
      <c r="M151" s="205" t="s">
        <v>1</v>
      </c>
      <c r="N151" s="206" t="s">
        <v>44</v>
      </c>
      <c r="O151" s="207"/>
      <c r="P151" s="208">
        <f>O151*H151</f>
        <v>0</v>
      </c>
      <c r="Q151" s="208">
        <v>0</v>
      </c>
      <c r="R151" s="208">
        <f>Q151*H151</f>
        <v>0</v>
      </c>
      <c r="S151" s="208">
        <v>0</v>
      </c>
      <c r="T151" s="20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191</v>
      </c>
      <c r="AT151" s="198" t="s">
        <v>176</v>
      </c>
      <c r="AU151" s="198" t="s">
        <v>89</v>
      </c>
      <c r="AY151" s="18" t="s">
        <v>173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8" t="s">
        <v>87</v>
      </c>
      <c r="BK151" s="199">
        <f>ROUND(I151*H151,2)</f>
        <v>0</v>
      </c>
      <c r="BL151" s="18" t="s">
        <v>191</v>
      </c>
      <c r="BM151" s="198" t="s">
        <v>3294</v>
      </c>
    </row>
    <row r="152" spans="1:65" s="2" customFormat="1" ht="6.95" customHeight="1">
      <c r="A152" s="35"/>
      <c r="B152" s="55"/>
      <c r="C152" s="56"/>
      <c r="D152" s="56"/>
      <c r="E152" s="56"/>
      <c r="F152" s="56"/>
      <c r="G152" s="56"/>
      <c r="H152" s="56"/>
      <c r="I152" s="56"/>
      <c r="J152" s="56"/>
      <c r="K152" s="56"/>
      <c r="L152" s="40"/>
      <c r="M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</row>
  </sheetData>
  <sheetProtection algorithmName="SHA-512" hashValue="sbRPcE0Wu7kWU1urUTc444jaR3s+cmsz2Aj/yxIQNAQCLVtcGnneLUJa6zrtdXXdP8RNa5BxBX8TIUqueJDkxQ==" saltValue="uZsbb+z/C8flvVe/g3U0o0ZgYnbAAd0huFuTI9/jqN0sfv1os/4rDdEXMJ4CaS+gBUk9GWPfbVDSHCSMV8VliA==" spinCount="100000" sheet="1" objects="1" scenarios="1" formatColumns="0" formatRows="0" autoFilter="0"/>
  <autoFilter ref="C119:K151" xr:uid="{00000000-0009-0000-0000-00000B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157"/>
  <sheetViews>
    <sheetView showGridLines="0" view="pageBreakPreview" zoomScaleNormal="100" zoomScaleSheetLayoutView="10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122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143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9" t="str">
        <f>'Rekapitulace stavby'!K6</f>
        <v>NÁSTAVBA ZŠ JESENIOVA - ROZŠÍŘENÍ ŠKOLNÍ DRUŽINY</v>
      </c>
      <c r="F7" s="310"/>
      <c r="G7" s="310"/>
      <c r="H7" s="310"/>
      <c r="L7" s="21"/>
    </row>
    <row r="8" spans="1:46" s="2" customFormat="1" ht="12" customHeight="1">
      <c r="A8" s="35"/>
      <c r="B8" s="40"/>
      <c r="C8" s="35"/>
      <c r="D8" s="113" t="s">
        <v>144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1" t="s">
        <v>3295</v>
      </c>
      <c r="F9" s="312"/>
      <c r="G9" s="312"/>
      <c r="H9" s="312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20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</v>
      </c>
      <c r="E12" s="35"/>
      <c r="F12" s="114" t="s">
        <v>23</v>
      </c>
      <c r="G12" s="35"/>
      <c r="H12" s="35"/>
      <c r="I12" s="113" t="s">
        <v>24</v>
      </c>
      <c r="J12" s="115" t="str">
        <f>'Rekapitulace stavby'!AN8</f>
        <v>14. 2. 2022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26</v>
      </c>
      <c r="E14" s="35"/>
      <c r="F14" s="35"/>
      <c r="G14" s="35"/>
      <c r="H14" s="35"/>
      <c r="I14" s="113" t="s">
        <v>27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28</v>
      </c>
      <c r="F15" s="35"/>
      <c r="G15" s="35"/>
      <c r="H15" s="35"/>
      <c r="I15" s="113" t="s">
        <v>29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3" t="str">
        <f>'Rekapitulace stavby'!E14</f>
        <v>Vyplň údaj</v>
      </c>
      <c r="F18" s="314"/>
      <c r="G18" s="314"/>
      <c r="H18" s="314"/>
      <c r="I18" s="113" t="s">
        <v>29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27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29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27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29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5" t="s">
        <v>1</v>
      </c>
      <c r="F27" s="315"/>
      <c r="G27" s="315"/>
      <c r="H27" s="315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ROUND(J120,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ROUND((SUM(BE120:BE156)),  2)</f>
        <v>0</v>
      </c>
      <c r="G33" s="35"/>
      <c r="H33" s="35"/>
      <c r="I33" s="125">
        <v>0.21</v>
      </c>
      <c r="J33" s="124">
        <f>ROUND(((SUM(BE120:BE156))*I33),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ROUND((SUM(BF120:BF156)),  2)</f>
        <v>0</v>
      </c>
      <c r="G34" s="35"/>
      <c r="H34" s="35"/>
      <c r="I34" s="125">
        <v>0.15</v>
      </c>
      <c r="J34" s="124">
        <f>ROUND(((SUM(BF120:BF156))*I34),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ROUND((SUM(BG120:BG156)),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ROUND((SUM(BH120:BH156)),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ROUND((SUM(BI120:BI156)),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146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07" t="str">
        <f>E7</f>
        <v>NÁSTAVBA ZŠ JESENIOVA - ROZŠÍŘENÍ ŠKOLNÍ DRUŽINY</v>
      </c>
      <c r="F85" s="308"/>
      <c r="G85" s="308"/>
      <c r="H85" s="308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144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12 - SPOLEČNÁ TELEVIZNÍ ANTÉNA (STA)</v>
      </c>
      <c r="F87" s="306"/>
      <c r="G87" s="306"/>
      <c r="H87" s="30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22</v>
      </c>
      <c r="D89" s="37"/>
      <c r="E89" s="37"/>
      <c r="F89" s="28" t="str">
        <f>F12</f>
        <v>Jeseniova 96/2400, Praha 3</v>
      </c>
      <c r="G89" s="37"/>
      <c r="H89" s="37"/>
      <c r="I89" s="30" t="s">
        <v>24</v>
      </c>
      <c r="J89" s="67" t="str">
        <f>IF(J12="","",J12)</f>
        <v>14. 2. 2022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26</v>
      </c>
      <c r="D91" s="37"/>
      <c r="E91" s="37"/>
      <c r="F91" s="28" t="str">
        <f>E15</f>
        <v>Městská část Praha 3</v>
      </c>
      <c r="G91" s="37"/>
      <c r="H91" s="37"/>
      <c r="I91" s="30" t="s">
        <v>32</v>
      </c>
      <c r="J91" s="33" t="str">
        <f>E21</f>
        <v>ZERO ATELIER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35</v>
      </c>
      <c r="J92" s="33" t="str">
        <f>E24</f>
        <v>Vladimír Mrázek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147</v>
      </c>
      <c r="D94" s="145"/>
      <c r="E94" s="145"/>
      <c r="F94" s="145"/>
      <c r="G94" s="145"/>
      <c r="H94" s="145"/>
      <c r="I94" s="145"/>
      <c r="J94" s="146" t="s">
        <v>148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149</v>
      </c>
      <c r="D96" s="37"/>
      <c r="E96" s="37"/>
      <c r="F96" s="37"/>
      <c r="G96" s="37"/>
      <c r="H96" s="37"/>
      <c r="I96" s="37"/>
      <c r="J96" s="85">
        <f>J120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150</v>
      </c>
    </row>
    <row r="97" spans="1:31" s="9" customFormat="1" ht="24.95" customHeight="1">
      <c r="B97" s="148"/>
      <c r="C97" s="149"/>
      <c r="D97" s="150" t="s">
        <v>3296</v>
      </c>
      <c r="E97" s="151"/>
      <c r="F97" s="151"/>
      <c r="G97" s="151"/>
      <c r="H97" s="151"/>
      <c r="I97" s="151"/>
      <c r="J97" s="152">
        <f>J121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3237</v>
      </c>
      <c r="E98" s="157"/>
      <c r="F98" s="157"/>
      <c r="G98" s="157"/>
      <c r="H98" s="157"/>
      <c r="I98" s="157"/>
      <c r="J98" s="158">
        <f>J122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3238</v>
      </c>
      <c r="E99" s="157"/>
      <c r="F99" s="157"/>
      <c r="G99" s="157"/>
      <c r="H99" s="157"/>
      <c r="I99" s="157"/>
      <c r="J99" s="158">
        <f>J137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3239</v>
      </c>
      <c r="E100" s="157"/>
      <c r="F100" s="157"/>
      <c r="G100" s="157"/>
      <c r="H100" s="157"/>
      <c r="I100" s="157"/>
      <c r="J100" s="158">
        <f>J154</f>
        <v>0</v>
      </c>
      <c r="K100" s="155"/>
      <c r="L100" s="159"/>
    </row>
    <row r="101" spans="1:31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31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31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24.95" customHeight="1">
      <c r="A107" s="35"/>
      <c r="B107" s="36"/>
      <c r="C107" s="24" t="s">
        <v>157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6.5" customHeight="1">
      <c r="A110" s="35"/>
      <c r="B110" s="36"/>
      <c r="C110" s="37"/>
      <c r="D110" s="37"/>
      <c r="E110" s="307" t="str">
        <f>E7</f>
        <v>NÁSTAVBA ZŠ JESENIOVA - ROZŠÍŘENÍ ŠKOLNÍ DRUŽINY</v>
      </c>
      <c r="F110" s="308"/>
      <c r="G110" s="308"/>
      <c r="H110" s="308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144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02" t="str">
        <f>E9</f>
        <v>12 - SPOLEČNÁ TELEVIZNÍ ANTÉNA (STA)</v>
      </c>
      <c r="F112" s="306"/>
      <c r="G112" s="306"/>
      <c r="H112" s="306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5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22</v>
      </c>
      <c r="D114" s="37"/>
      <c r="E114" s="37"/>
      <c r="F114" s="28" t="str">
        <f>F12</f>
        <v>Jeseniova 96/2400, Praha 3</v>
      </c>
      <c r="G114" s="37"/>
      <c r="H114" s="37"/>
      <c r="I114" s="30" t="s">
        <v>24</v>
      </c>
      <c r="J114" s="67" t="str">
        <f>IF(J12="","",J12)</f>
        <v>14. 2. 2022</v>
      </c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2" customHeight="1">
      <c r="A116" s="35"/>
      <c r="B116" s="36"/>
      <c r="C116" s="30" t="s">
        <v>26</v>
      </c>
      <c r="D116" s="37"/>
      <c r="E116" s="37"/>
      <c r="F116" s="28" t="str">
        <f>E15</f>
        <v>Městská část Praha 3</v>
      </c>
      <c r="G116" s="37"/>
      <c r="H116" s="37"/>
      <c r="I116" s="30" t="s">
        <v>32</v>
      </c>
      <c r="J116" s="33" t="str">
        <f>E21</f>
        <v>ZERO ATELIER s.r.o.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5.2" customHeight="1">
      <c r="A117" s="35"/>
      <c r="B117" s="36"/>
      <c r="C117" s="30" t="s">
        <v>30</v>
      </c>
      <c r="D117" s="37"/>
      <c r="E117" s="37"/>
      <c r="F117" s="28" t="str">
        <f>IF(E18="","",E18)</f>
        <v>Vyplň údaj</v>
      </c>
      <c r="G117" s="37"/>
      <c r="H117" s="37"/>
      <c r="I117" s="30" t="s">
        <v>35</v>
      </c>
      <c r="J117" s="33" t="str">
        <f>E24</f>
        <v>Vladimír Mrázek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0.3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11" customFormat="1" ht="29.25" customHeight="1">
      <c r="A119" s="160"/>
      <c r="B119" s="161"/>
      <c r="C119" s="162" t="s">
        <v>158</v>
      </c>
      <c r="D119" s="163" t="s">
        <v>64</v>
      </c>
      <c r="E119" s="163" t="s">
        <v>60</v>
      </c>
      <c r="F119" s="163" t="s">
        <v>61</v>
      </c>
      <c r="G119" s="163" t="s">
        <v>159</v>
      </c>
      <c r="H119" s="163" t="s">
        <v>160</v>
      </c>
      <c r="I119" s="163" t="s">
        <v>161</v>
      </c>
      <c r="J119" s="163" t="s">
        <v>148</v>
      </c>
      <c r="K119" s="164" t="s">
        <v>162</v>
      </c>
      <c r="L119" s="165"/>
      <c r="M119" s="76" t="s">
        <v>1</v>
      </c>
      <c r="N119" s="77" t="s">
        <v>43</v>
      </c>
      <c r="O119" s="77" t="s">
        <v>163</v>
      </c>
      <c r="P119" s="77" t="s">
        <v>164</v>
      </c>
      <c r="Q119" s="77" t="s">
        <v>165</v>
      </c>
      <c r="R119" s="77" t="s">
        <v>166</v>
      </c>
      <c r="S119" s="77" t="s">
        <v>167</v>
      </c>
      <c r="T119" s="78" t="s">
        <v>168</v>
      </c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</row>
    <row r="120" spans="1:65" s="2" customFormat="1" ht="22.9" customHeight="1">
      <c r="A120" s="35"/>
      <c r="B120" s="36"/>
      <c r="C120" s="83" t="s">
        <v>169</v>
      </c>
      <c r="D120" s="37"/>
      <c r="E120" s="37"/>
      <c r="F120" s="37"/>
      <c r="G120" s="37"/>
      <c r="H120" s="37"/>
      <c r="I120" s="37"/>
      <c r="J120" s="166">
        <f>BK120</f>
        <v>0</v>
      </c>
      <c r="K120" s="37"/>
      <c r="L120" s="40"/>
      <c r="M120" s="79"/>
      <c r="N120" s="167"/>
      <c r="O120" s="80"/>
      <c r="P120" s="168">
        <f>P121</f>
        <v>0</v>
      </c>
      <c r="Q120" s="80"/>
      <c r="R120" s="168">
        <f>R121</f>
        <v>0</v>
      </c>
      <c r="S120" s="80"/>
      <c r="T120" s="169">
        <f>T121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78</v>
      </c>
      <c r="AU120" s="18" t="s">
        <v>150</v>
      </c>
      <c r="BK120" s="170">
        <f>BK121</f>
        <v>0</v>
      </c>
    </row>
    <row r="121" spans="1:65" s="12" customFormat="1" ht="25.9" customHeight="1">
      <c r="B121" s="171"/>
      <c r="C121" s="172"/>
      <c r="D121" s="173" t="s">
        <v>78</v>
      </c>
      <c r="E121" s="174" t="s">
        <v>553</v>
      </c>
      <c r="F121" s="174" t="s">
        <v>3297</v>
      </c>
      <c r="G121" s="172"/>
      <c r="H121" s="172"/>
      <c r="I121" s="175"/>
      <c r="J121" s="176">
        <f>BK121</f>
        <v>0</v>
      </c>
      <c r="K121" s="172"/>
      <c r="L121" s="177"/>
      <c r="M121" s="178"/>
      <c r="N121" s="179"/>
      <c r="O121" s="179"/>
      <c r="P121" s="180">
        <f>P122+P137+P154</f>
        <v>0</v>
      </c>
      <c r="Q121" s="179"/>
      <c r="R121" s="180">
        <f>R122+R137+R154</f>
        <v>0</v>
      </c>
      <c r="S121" s="179"/>
      <c r="T121" s="181">
        <f>T122+T137+T154</f>
        <v>0</v>
      </c>
      <c r="AR121" s="182" t="s">
        <v>89</v>
      </c>
      <c r="AT121" s="183" t="s">
        <v>78</v>
      </c>
      <c r="AU121" s="183" t="s">
        <v>79</v>
      </c>
      <c r="AY121" s="182" t="s">
        <v>173</v>
      </c>
      <c r="BK121" s="184">
        <f>BK122+BK137+BK154</f>
        <v>0</v>
      </c>
    </row>
    <row r="122" spans="1:65" s="12" customFormat="1" ht="22.9" customHeight="1">
      <c r="B122" s="171"/>
      <c r="C122" s="172"/>
      <c r="D122" s="173" t="s">
        <v>78</v>
      </c>
      <c r="E122" s="185" t="s">
        <v>3061</v>
      </c>
      <c r="F122" s="185" t="s">
        <v>3241</v>
      </c>
      <c r="G122" s="172"/>
      <c r="H122" s="172"/>
      <c r="I122" s="175"/>
      <c r="J122" s="186">
        <f>BK122</f>
        <v>0</v>
      </c>
      <c r="K122" s="172"/>
      <c r="L122" s="177"/>
      <c r="M122" s="178"/>
      <c r="N122" s="179"/>
      <c r="O122" s="179"/>
      <c r="P122" s="180">
        <f>SUM(P123:P136)</f>
        <v>0</v>
      </c>
      <c r="Q122" s="179"/>
      <c r="R122" s="180">
        <f>SUM(R123:R136)</f>
        <v>0</v>
      </c>
      <c r="S122" s="179"/>
      <c r="T122" s="181">
        <f>SUM(T123:T136)</f>
        <v>0</v>
      </c>
      <c r="AR122" s="182" t="s">
        <v>89</v>
      </c>
      <c r="AT122" s="183" t="s">
        <v>78</v>
      </c>
      <c r="AU122" s="183" t="s">
        <v>87</v>
      </c>
      <c r="AY122" s="182" t="s">
        <v>173</v>
      </c>
      <c r="BK122" s="184">
        <f>SUM(BK123:BK136)</f>
        <v>0</v>
      </c>
    </row>
    <row r="123" spans="1:65" s="2" customFormat="1" ht="16.5" customHeight="1">
      <c r="A123" s="35"/>
      <c r="B123" s="36"/>
      <c r="C123" s="187" t="s">
        <v>87</v>
      </c>
      <c r="D123" s="187" t="s">
        <v>176</v>
      </c>
      <c r="E123" s="188" t="s">
        <v>3063</v>
      </c>
      <c r="F123" s="189" t="s">
        <v>3298</v>
      </c>
      <c r="G123" s="190" t="s">
        <v>330</v>
      </c>
      <c r="H123" s="191">
        <v>1</v>
      </c>
      <c r="I123" s="192"/>
      <c r="J123" s="193">
        <f t="shared" ref="J123:J136" si="0">ROUND(I123*H123,2)</f>
        <v>0</v>
      </c>
      <c r="K123" s="189" t="s">
        <v>1</v>
      </c>
      <c r="L123" s="40"/>
      <c r="M123" s="194" t="s">
        <v>1</v>
      </c>
      <c r="N123" s="195" t="s">
        <v>44</v>
      </c>
      <c r="O123" s="72"/>
      <c r="P123" s="196">
        <f t="shared" ref="P123:P136" si="1">O123*H123</f>
        <v>0</v>
      </c>
      <c r="Q123" s="196">
        <v>0</v>
      </c>
      <c r="R123" s="196">
        <f t="shared" ref="R123:R136" si="2">Q123*H123</f>
        <v>0</v>
      </c>
      <c r="S123" s="196">
        <v>0</v>
      </c>
      <c r="T123" s="197">
        <f t="shared" ref="T123:T136" si="3"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8" t="s">
        <v>191</v>
      </c>
      <c r="AT123" s="198" t="s">
        <v>176</v>
      </c>
      <c r="AU123" s="198" t="s">
        <v>89</v>
      </c>
      <c r="AY123" s="18" t="s">
        <v>173</v>
      </c>
      <c r="BE123" s="199">
        <f t="shared" ref="BE123:BE136" si="4">IF(N123="základní",J123,0)</f>
        <v>0</v>
      </c>
      <c r="BF123" s="199">
        <f t="shared" ref="BF123:BF136" si="5">IF(N123="snížená",J123,0)</f>
        <v>0</v>
      </c>
      <c r="BG123" s="199">
        <f t="shared" ref="BG123:BG136" si="6">IF(N123="zákl. přenesená",J123,0)</f>
        <v>0</v>
      </c>
      <c r="BH123" s="199">
        <f t="shared" ref="BH123:BH136" si="7">IF(N123="sníž. přenesená",J123,0)</f>
        <v>0</v>
      </c>
      <c r="BI123" s="199">
        <f t="shared" ref="BI123:BI136" si="8">IF(N123="nulová",J123,0)</f>
        <v>0</v>
      </c>
      <c r="BJ123" s="18" t="s">
        <v>87</v>
      </c>
      <c r="BK123" s="199">
        <f t="shared" ref="BK123:BK136" si="9">ROUND(I123*H123,2)</f>
        <v>0</v>
      </c>
      <c r="BL123" s="18" t="s">
        <v>191</v>
      </c>
      <c r="BM123" s="198" t="s">
        <v>3299</v>
      </c>
    </row>
    <row r="124" spans="1:65" s="2" customFormat="1" ht="16.5" customHeight="1">
      <c r="A124" s="35"/>
      <c r="B124" s="36"/>
      <c r="C124" s="187" t="s">
        <v>89</v>
      </c>
      <c r="D124" s="187" t="s">
        <v>176</v>
      </c>
      <c r="E124" s="188" t="s">
        <v>3066</v>
      </c>
      <c r="F124" s="189" t="s">
        <v>3300</v>
      </c>
      <c r="G124" s="190" t="s">
        <v>330</v>
      </c>
      <c r="H124" s="191">
        <v>12</v>
      </c>
      <c r="I124" s="192"/>
      <c r="J124" s="193">
        <f t="shared" si="0"/>
        <v>0</v>
      </c>
      <c r="K124" s="189" t="s">
        <v>1</v>
      </c>
      <c r="L124" s="40"/>
      <c r="M124" s="194" t="s">
        <v>1</v>
      </c>
      <c r="N124" s="195" t="s">
        <v>44</v>
      </c>
      <c r="O124" s="72"/>
      <c r="P124" s="196">
        <f t="shared" si="1"/>
        <v>0</v>
      </c>
      <c r="Q124" s="196">
        <v>0</v>
      </c>
      <c r="R124" s="196">
        <f t="shared" si="2"/>
        <v>0</v>
      </c>
      <c r="S124" s="196">
        <v>0</v>
      </c>
      <c r="T124" s="197">
        <f t="shared" si="3"/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8" t="s">
        <v>191</v>
      </c>
      <c r="AT124" s="198" t="s">
        <v>176</v>
      </c>
      <c r="AU124" s="198" t="s">
        <v>89</v>
      </c>
      <c r="AY124" s="18" t="s">
        <v>173</v>
      </c>
      <c r="BE124" s="199">
        <f t="shared" si="4"/>
        <v>0</v>
      </c>
      <c r="BF124" s="199">
        <f t="shared" si="5"/>
        <v>0</v>
      </c>
      <c r="BG124" s="199">
        <f t="shared" si="6"/>
        <v>0</v>
      </c>
      <c r="BH124" s="199">
        <f t="shared" si="7"/>
        <v>0</v>
      </c>
      <c r="BI124" s="199">
        <f t="shared" si="8"/>
        <v>0</v>
      </c>
      <c r="BJ124" s="18" t="s">
        <v>87</v>
      </c>
      <c r="BK124" s="199">
        <f t="shared" si="9"/>
        <v>0</v>
      </c>
      <c r="BL124" s="18" t="s">
        <v>191</v>
      </c>
      <c r="BM124" s="198" t="s">
        <v>3301</v>
      </c>
    </row>
    <row r="125" spans="1:65" s="2" customFormat="1" ht="16.5" customHeight="1">
      <c r="A125" s="35"/>
      <c r="B125" s="36"/>
      <c r="C125" s="187" t="s">
        <v>185</v>
      </c>
      <c r="D125" s="187" t="s">
        <v>176</v>
      </c>
      <c r="E125" s="188" t="s">
        <v>3069</v>
      </c>
      <c r="F125" s="189" t="s">
        <v>3302</v>
      </c>
      <c r="G125" s="190" t="s">
        <v>330</v>
      </c>
      <c r="H125" s="191">
        <v>4</v>
      </c>
      <c r="I125" s="192"/>
      <c r="J125" s="193">
        <f t="shared" si="0"/>
        <v>0</v>
      </c>
      <c r="K125" s="189" t="s">
        <v>1</v>
      </c>
      <c r="L125" s="40"/>
      <c r="M125" s="194" t="s">
        <v>1</v>
      </c>
      <c r="N125" s="195" t="s">
        <v>44</v>
      </c>
      <c r="O125" s="72"/>
      <c r="P125" s="196">
        <f t="shared" si="1"/>
        <v>0</v>
      </c>
      <c r="Q125" s="196">
        <v>0</v>
      </c>
      <c r="R125" s="196">
        <f t="shared" si="2"/>
        <v>0</v>
      </c>
      <c r="S125" s="196">
        <v>0</v>
      </c>
      <c r="T125" s="197">
        <f t="shared" si="3"/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8" t="s">
        <v>191</v>
      </c>
      <c r="AT125" s="198" t="s">
        <v>176</v>
      </c>
      <c r="AU125" s="198" t="s">
        <v>89</v>
      </c>
      <c r="AY125" s="18" t="s">
        <v>173</v>
      </c>
      <c r="BE125" s="199">
        <f t="shared" si="4"/>
        <v>0</v>
      </c>
      <c r="BF125" s="199">
        <f t="shared" si="5"/>
        <v>0</v>
      </c>
      <c r="BG125" s="199">
        <f t="shared" si="6"/>
        <v>0</v>
      </c>
      <c r="BH125" s="199">
        <f t="shared" si="7"/>
        <v>0</v>
      </c>
      <c r="BI125" s="199">
        <f t="shared" si="8"/>
        <v>0</v>
      </c>
      <c r="BJ125" s="18" t="s">
        <v>87</v>
      </c>
      <c r="BK125" s="199">
        <f t="shared" si="9"/>
        <v>0</v>
      </c>
      <c r="BL125" s="18" t="s">
        <v>191</v>
      </c>
      <c r="BM125" s="198" t="s">
        <v>3303</v>
      </c>
    </row>
    <row r="126" spans="1:65" s="2" customFormat="1" ht="16.5" customHeight="1">
      <c r="A126" s="35"/>
      <c r="B126" s="36"/>
      <c r="C126" s="187" t="s">
        <v>191</v>
      </c>
      <c r="D126" s="187" t="s">
        <v>176</v>
      </c>
      <c r="E126" s="188" t="s">
        <v>3072</v>
      </c>
      <c r="F126" s="189" t="s">
        <v>3304</v>
      </c>
      <c r="G126" s="190" t="s">
        <v>330</v>
      </c>
      <c r="H126" s="191">
        <v>2</v>
      </c>
      <c r="I126" s="192"/>
      <c r="J126" s="193">
        <f t="shared" si="0"/>
        <v>0</v>
      </c>
      <c r="K126" s="189" t="s">
        <v>1</v>
      </c>
      <c r="L126" s="40"/>
      <c r="M126" s="194" t="s">
        <v>1</v>
      </c>
      <c r="N126" s="195" t="s">
        <v>44</v>
      </c>
      <c r="O126" s="72"/>
      <c r="P126" s="196">
        <f t="shared" si="1"/>
        <v>0</v>
      </c>
      <c r="Q126" s="196">
        <v>0</v>
      </c>
      <c r="R126" s="196">
        <f t="shared" si="2"/>
        <v>0</v>
      </c>
      <c r="S126" s="196">
        <v>0</v>
      </c>
      <c r="T126" s="197">
        <f t="shared" si="3"/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8" t="s">
        <v>191</v>
      </c>
      <c r="AT126" s="198" t="s">
        <v>176</v>
      </c>
      <c r="AU126" s="198" t="s">
        <v>89</v>
      </c>
      <c r="AY126" s="18" t="s">
        <v>173</v>
      </c>
      <c r="BE126" s="199">
        <f t="shared" si="4"/>
        <v>0</v>
      </c>
      <c r="BF126" s="199">
        <f t="shared" si="5"/>
        <v>0</v>
      </c>
      <c r="BG126" s="199">
        <f t="shared" si="6"/>
        <v>0</v>
      </c>
      <c r="BH126" s="199">
        <f t="shared" si="7"/>
        <v>0</v>
      </c>
      <c r="BI126" s="199">
        <f t="shared" si="8"/>
        <v>0</v>
      </c>
      <c r="BJ126" s="18" t="s">
        <v>87</v>
      </c>
      <c r="BK126" s="199">
        <f t="shared" si="9"/>
        <v>0</v>
      </c>
      <c r="BL126" s="18" t="s">
        <v>191</v>
      </c>
      <c r="BM126" s="198" t="s">
        <v>3305</v>
      </c>
    </row>
    <row r="127" spans="1:65" s="2" customFormat="1" ht="16.5" customHeight="1">
      <c r="A127" s="35"/>
      <c r="B127" s="36"/>
      <c r="C127" s="187" t="s">
        <v>172</v>
      </c>
      <c r="D127" s="187" t="s">
        <v>176</v>
      </c>
      <c r="E127" s="188" t="s">
        <v>3075</v>
      </c>
      <c r="F127" s="189" t="s">
        <v>3306</v>
      </c>
      <c r="G127" s="190" t="s">
        <v>330</v>
      </c>
      <c r="H127" s="191">
        <v>1</v>
      </c>
      <c r="I127" s="192"/>
      <c r="J127" s="193">
        <f t="shared" si="0"/>
        <v>0</v>
      </c>
      <c r="K127" s="189" t="s">
        <v>1</v>
      </c>
      <c r="L127" s="40"/>
      <c r="M127" s="194" t="s">
        <v>1</v>
      </c>
      <c r="N127" s="195" t="s">
        <v>44</v>
      </c>
      <c r="O127" s="72"/>
      <c r="P127" s="196">
        <f t="shared" si="1"/>
        <v>0</v>
      </c>
      <c r="Q127" s="196">
        <v>0</v>
      </c>
      <c r="R127" s="196">
        <f t="shared" si="2"/>
        <v>0</v>
      </c>
      <c r="S127" s="196">
        <v>0</v>
      </c>
      <c r="T127" s="197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8" t="s">
        <v>191</v>
      </c>
      <c r="AT127" s="198" t="s">
        <v>176</v>
      </c>
      <c r="AU127" s="198" t="s">
        <v>89</v>
      </c>
      <c r="AY127" s="18" t="s">
        <v>173</v>
      </c>
      <c r="BE127" s="199">
        <f t="shared" si="4"/>
        <v>0</v>
      </c>
      <c r="BF127" s="199">
        <f t="shared" si="5"/>
        <v>0</v>
      </c>
      <c r="BG127" s="199">
        <f t="shared" si="6"/>
        <v>0</v>
      </c>
      <c r="BH127" s="199">
        <f t="shared" si="7"/>
        <v>0</v>
      </c>
      <c r="BI127" s="199">
        <f t="shared" si="8"/>
        <v>0</v>
      </c>
      <c r="BJ127" s="18" t="s">
        <v>87</v>
      </c>
      <c r="BK127" s="199">
        <f t="shared" si="9"/>
        <v>0</v>
      </c>
      <c r="BL127" s="18" t="s">
        <v>191</v>
      </c>
      <c r="BM127" s="198" t="s">
        <v>3307</v>
      </c>
    </row>
    <row r="128" spans="1:65" s="2" customFormat="1" ht="16.5" customHeight="1">
      <c r="A128" s="35"/>
      <c r="B128" s="36"/>
      <c r="C128" s="187" t="s">
        <v>201</v>
      </c>
      <c r="D128" s="187" t="s">
        <v>176</v>
      </c>
      <c r="E128" s="188" t="s">
        <v>3078</v>
      </c>
      <c r="F128" s="189" t="s">
        <v>3308</v>
      </c>
      <c r="G128" s="190" t="s">
        <v>330</v>
      </c>
      <c r="H128" s="191">
        <v>2</v>
      </c>
      <c r="I128" s="192"/>
      <c r="J128" s="193">
        <f t="shared" si="0"/>
        <v>0</v>
      </c>
      <c r="K128" s="189" t="s">
        <v>1</v>
      </c>
      <c r="L128" s="40"/>
      <c r="M128" s="194" t="s">
        <v>1</v>
      </c>
      <c r="N128" s="195" t="s">
        <v>44</v>
      </c>
      <c r="O128" s="72"/>
      <c r="P128" s="196">
        <f t="shared" si="1"/>
        <v>0</v>
      </c>
      <c r="Q128" s="196">
        <v>0</v>
      </c>
      <c r="R128" s="196">
        <f t="shared" si="2"/>
        <v>0</v>
      </c>
      <c r="S128" s="196">
        <v>0</v>
      </c>
      <c r="T128" s="19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191</v>
      </c>
      <c r="AT128" s="198" t="s">
        <v>176</v>
      </c>
      <c r="AU128" s="198" t="s">
        <v>89</v>
      </c>
      <c r="AY128" s="18" t="s">
        <v>173</v>
      </c>
      <c r="BE128" s="199">
        <f t="shared" si="4"/>
        <v>0</v>
      </c>
      <c r="BF128" s="199">
        <f t="shared" si="5"/>
        <v>0</v>
      </c>
      <c r="BG128" s="199">
        <f t="shared" si="6"/>
        <v>0</v>
      </c>
      <c r="BH128" s="199">
        <f t="shared" si="7"/>
        <v>0</v>
      </c>
      <c r="BI128" s="199">
        <f t="shared" si="8"/>
        <v>0</v>
      </c>
      <c r="BJ128" s="18" t="s">
        <v>87</v>
      </c>
      <c r="BK128" s="199">
        <f t="shared" si="9"/>
        <v>0</v>
      </c>
      <c r="BL128" s="18" t="s">
        <v>191</v>
      </c>
      <c r="BM128" s="198" t="s">
        <v>3309</v>
      </c>
    </row>
    <row r="129" spans="1:65" s="2" customFormat="1" ht="16.5" customHeight="1">
      <c r="A129" s="35"/>
      <c r="B129" s="36"/>
      <c r="C129" s="187" t="s">
        <v>205</v>
      </c>
      <c r="D129" s="187" t="s">
        <v>176</v>
      </c>
      <c r="E129" s="188" t="s">
        <v>3081</v>
      </c>
      <c r="F129" s="189" t="s">
        <v>3310</v>
      </c>
      <c r="G129" s="190" t="s">
        <v>330</v>
      </c>
      <c r="H129" s="191">
        <v>1</v>
      </c>
      <c r="I129" s="192"/>
      <c r="J129" s="193">
        <f t="shared" si="0"/>
        <v>0</v>
      </c>
      <c r="K129" s="189" t="s">
        <v>1</v>
      </c>
      <c r="L129" s="40"/>
      <c r="M129" s="194" t="s">
        <v>1</v>
      </c>
      <c r="N129" s="195" t="s">
        <v>44</v>
      </c>
      <c r="O129" s="72"/>
      <c r="P129" s="196">
        <f t="shared" si="1"/>
        <v>0</v>
      </c>
      <c r="Q129" s="196">
        <v>0</v>
      </c>
      <c r="R129" s="196">
        <f t="shared" si="2"/>
        <v>0</v>
      </c>
      <c r="S129" s="196">
        <v>0</v>
      </c>
      <c r="T129" s="19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191</v>
      </c>
      <c r="AT129" s="198" t="s">
        <v>176</v>
      </c>
      <c r="AU129" s="198" t="s">
        <v>89</v>
      </c>
      <c r="AY129" s="18" t="s">
        <v>173</v>
      </c>
      <c r="BE129" s="199">
        <f t="shared" si="4"/>
        <v>0</v>
      </c>
      <c r="BF129" s="199">
        <f t="shared" si="5"/>
        <v>0</v>
      </c>
      <c r="BG129" s="199">
        <f t="shared" si="6"/>
        <v>0</v>
      </c>
      <c r="BH129" s="199">
        <f t="shared" si="7"/>
        <v>0</v>
      </c>
      <c r="BI129" s="199">
        <f t="shared" si="8"/>
        <v>0</v>
      </c>
      <c r="BJ129" s="18" t="s">
        <v>87</v>
      </c>
      <c r="BK129" s="199">
        <f t="shared" si="9"/>
        <v>0</v>
      </c>
      <c r="BL129" s="18" t="s">
        <v>191</v>
      </c>
      <c r="BM129" s="198" t="s">
        <v>3311</v>
      </c>
    </row>
    <row r="130" spans="1:65" s="2" customFormat="1" ht="16.5" customHeight="1">
      <c r="A130" s="35"/>
      <c r="B130" s="36"/>
      <c r="C130" s="187" t="s">
        <v>211</v>
      </c>
      <c r="D130" s="187" t="s">
        <v>176</v>
      </c>
      <c r="E130" s="188" t="s">
        <v>3084</v>
      </c>
      <c r="F130" s="189" t="s">
        <v>3312</v>
      </c>
      <c r="G130" s="190" t="s">
        <v>330</v>
      </c>
      <c r="H130" s="191">
        <v>1</v>
      </c>
      <c r="I130" s="192"/>
      <c r="J130" s="193">
        <f t="shared" si="0"/>
        <v>0</v>
      </c>
      <c r="K130" s="189" t="s">
        <v>1</v>
      </c>
      <c r="L130" s="40"/>
      <c r="M130" s="194" t="s">
        <v>1</v>
      </c>
      <c r="N130" s="195" t="s">
        <v>44</v>
      </c>
      <c r="O130" s="72"/>
      <c r="P130" s="196">
        <f t="shared" si="1"/>
        <v>0</v>
      </c>
      <c r="Q130" s="196">
        <v>0</v>
      </c>
      <c r="R130" s="196">
        <f t="shared" si="2"/>
        <v>0</v>
      </c>
      <c r="S130" s="196">
        <v>0</v>
      </c>
      <c r="T130" s="19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8" t="s">
        <v>191</v>
      </c>
      <c r="AT130" s="198" t="s">
        <v>176</v>
      </c>
      <c r="AU130" s="198" t="s">
        <v>89</v>
      </c>
      <c r="AY130" s="18" t="s">
        <v>173</v>
      </c>
      <c r="BE130" s="199">
        <f t="shared" si="4"/>
        <v>0</v>
      </c>
      <c r="BF130" s="199">
        <f t="shared" si="5"/>
        <v>0</v>
      </c>
      <c r="BG130" s="199">
        <f t="shared" si="6"/>
        <v>0</v>
      </c>
      <c r="BH130" s="199">
        <f t="shared" si="7"/>
        <v>0</v>
      </c>
      <c r="BI130" s="199">
        <f t="shared" si="8"/>
        <v>0</v>
      </c>
      <c r="BJ130" s="18" t="s">
        <v>87</v>
      </c>
      <c r="BK130" s="199">
        <f t="shared" si="9"/>
        <v>0</v>
      </c>
      <c r="BL130" s="18" t="s">
        <v>191</v>
      </c>
      <c r="BM130" s="198" t="s">
        <v>3313</v>
      </c>
    </row>
    <row r="131" spans="1:65" s="2" customFormat="1" ht="16.5" customHeight="1">
      <c r="A131" s="35"/>
      <c r="B131" s="36"/>
      <c r="C131" s="187" t="s">
        <v>217</v>
      </c>
      <c r="D131" s="187" t="s">
        <v>176</v>
      </c>
      <c r="E131" s="188" t="s">
        <v>3087</v>
      </c>
      <c r="F131" s="189" t="s">
        <v>3314</v>
      </c>
      <c r="G131" s="190" t="s">
        <v>330</v>
      </c>
      <c r="H131" s="191">
        <v>2</v>
      </c>
      <c r="I131" s="192"/>
      <c r="J131" s="193">
        <f t="shared" si="0"/>
        <v>0</v>
      </c>
      <c r="K131" s="189" t="s">
        <v>1</v>
      </c>
      <c r="L131" s="40"/>
      <c r="M131" s="194" t="s">
        <v>1</v>
      </c>
      <c r="N131" s="195" t="s">
        <v>44</v>
      </c>
      <c r="O131" s="72"/>
      <c r="P131" s="196">
        <f t="shared" si="1"/>
        <v>0</v>
      </c>
      <c r="Q131" s="196">
        <v>0</v>
      </c>
      <c r="R131" s="196">
        <f t="shared" si="2"/>
        <v>0</v>
      </c>
      <c r="S131" s="196">
        <v>0</v>
      </c>
      <c r="T131" s="19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8" t="s">
        <v>191</v>
      </c>
      <c r="AT131" s="198" t="s">
        <v>176</v>
      </c>
      <c r="AU131" s="198" t="s">
        <v>89</v>
      </c>
      <c r="AY131" s="18" t="s">
        <v>173</v>
      </c>
      <c r="BE131" s="199">
        <f t="shared" si="4"/>
        <v>0</v>
      </c>
      <c r="BF131" s="199">
        <f t="shared" si="5"/>
        <v>0</v>
      </c>
      <c r="BG131" s="199">
        <f t="shared" si="6"/>
        <v>0</v>
      </c>
      <c r="BH131" s="199">
        <f t="shared" si="7"/>
        <v>0</v>
      </c>
      <c r="BI131" s="199">
        <f t="shared" si="8"/>
        <v>0</v>
      </c>
      <c r="BJ131" s="18" t="s">
        <v>87</v>
      </c>
      <c r="BK131" s="199">
        <f t="shared" si="9"/>
        <v>0</v>
      </c>
      <c r="BL131" s="18" t="s">
        <v>191</v>
      </c>
      <c r="BM131" s="198" t="s">
        <v>3315</v>
      </c>
    </row>
    <row r="132" spans="1:65" s="2" customFormat="1" ht="16.5" customHeight="1">
      <c r="A132" s="35"/>
      <c r="B132" s="36"/>
      <c r="C132" s="187" t="s">
        <v>114</v>
      </c>
      <c r="D132" s="187" t="s">
        <v>176</v>
      </c>
      <c r="E132" s="188" t="s">
        <v>3090</v>
      </c>
      <c r="F132" s="189" t="s">
        <v>3316</v>
      </c>
      <c r="G132" s="190" t="s">
        <v>330</v>
      </c>
      <c r="H132" s="191">
        <v>1</v>
      </c>
      <c r="I132" s="192"/>
      <c r="J132" s="193">
        <f t="shared" si="0"/>
        <v>0</v>
      </c>
      <c r="K132" s="189" t="s">
        <v>1</v>
      </c>
      <c r="L132" s="40"/>
      <c r="M132" s="194" t="s">
        <v>1</v>
      </c>
      <c r="N132" s="195" t="s">
        <v>44</v>
      </c>
      <c r="O132" s="72"/>
      <c r="P132" s="196">
        <f t="shared" si="1"/>
        <v>0</v>
      </c>
      <c r="Q132" s="196">
        <v>0</v>
      </c>
      <c r="R132" s="196">
        <f t="shared" si="2"/>
        <v>0</v>
      </c>
      <c r="S132" s="196">
        <v>0</v>
      </c>
      <c r="T132" s="19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191</v>
      </c>
      <c r="AT132" s="198" t="s">
        <v>176</v>
      </c>
      <c r="AU132" s="198" t="s">
        <v>89</v>
      </c>
      <c r="AY132" s="18" t="s">
        <v>173</v>
      </c>
      <c r="BE132" s="199">
        <f t="shared" si="4"/>
        <v>0</v>
      </c>
      <c r="BF132" s="199">
        <f t="shared" si="5"/>
        <v>0</v>
      </c>
      <c r="BG132" s="199">
        <f t="shared" si="6"/>
        <v>0</v>
      </c>
      <c r="BH132" s="199">
        <f t="shared" si="7"/>
        <v>0</v>
      </c>
      <c r="BI132" s="199">
        <f t="shared" si="8"/>
        <v>0</v>
      </c>
      <c r="BJ132" s="18" t="s">
        <v>87</v>
      </c>
      <c r="BK132" s="199">
        <f t="shared" si="9"/>
        <v>0</v>
      </c>
      <c r="BL132" s="18" t="s">
        <v>191</v>
      </c>
      <c r="BM132" s="198" t="s">
        <v>3317</v>
      </c>
    </row>
    <row r="133" spans="1:65" s="2" customFormat="1" ht="16.5" customHeight="1">
      <c r="A133" s="35"/>
      <c r="B133" s="36"/>
      <c r="C133" s="187" t="s">
        <v>117</v>
      </c>
      <c r="D133" s="187" t="s">
        <v>176</v>
      </c>
      <c r="E133" s="188" t="s">
        <v>3093</v>
      </c>
      <c r="F133" s="189" t="s">
        <v>3318</v>
      </c>
      <c r="G133" s="190" t="s">
        <v>330</v>
      </c>
      <c r="H133" s="191">
        <v>1</v>
      </c>
      <c r="I133" s="192"/>
      <c r="J133" s="193">
        <f t="shared" si="0"/>
        <v>0</v>
      </c>
      <c r="K133" s="189" t="s">
        <v>1</v>
      </c>
      <c r="L133" s="40"/>
      <c r="M133" s="194" t="s">
        <v>1</v>
      </c>
      <c r="N133" s="195" t="s">
        <v>44</v>
      </c>
      <c r="O133" s="72"/>
      <c r="P133" s="196">
        <f t="shared" si="1"/>
        <v>0</v>
      </c>
      <c r="Q133" s="196">
        <v>0</v>
      </c>
      <c r="R133" s="196">
        <f t="shared" si="2"/>
        <v>0</v>
      </c>
      <c r="S133" s="196">
        <v>0</v>
      </c>
      <c r="T133" s="19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191</v>
      </c>
      <c r="AT133" s="198" t="s">
        <v>176</v>
      </c>
      <c r="AU133" s="198" t="s">
        <v>89</v>
      </c>
      <c r="AY133" s="18" t="s">
        <v>173</v>
      </c>
      <c r="BE133" s="199">
        <f t="shared" si="4"/>
        <v>0</v>
      </c>
      <c r="BF133" s="199">
        <f t="shared" si="5"/>
        <v>0</v>
      </c>
      <c r="BG133" s="199">
        <f t="shared" si="6"/>
        <v>0</v>
      </c>
      <c r="BH133" s="199">
        <f t="shared" si="7"/>
        <v>0</v>
      </c>
      <c r="BI133" s="199">
        <f t="shared" si="8"/>
        <v>0</v>
      </c>
      <c r="BJ133" s="18" t="s">
        <v>87</v>
      </c>
      <c r="BK133" s="199">
        <f t="shared" si="9"/>
        <v>0</v>
      </c>
      <c r="BL133" s="18" t="s">
        <v>191</v>
      </c>
      <c r="BM133" s="198" t="s">
        <v>3319</v>
      </c>
    </row>
    <row r="134" spans="1:65" s="2" customFormat="1" ht="16.5" customHeight="1">
      <c r="A134" s="35"/>
      <c r="B134" s="36"/>
      <c r="C134" s="187" t="s">
        <v>120</v>
      </c>
      <c r="D134" s="187" t="s">
        <v>176</v>
      </c>
      <c r="E134" s="188" t="s">
        <v>3096</v>
      </c>
      <c r="F134" s="189" t="s">
        <v>3320</v>
      </c>
      <c r="G134" s="190" t="s">
        <v>330</v>
      </c>
      <c r="H134" s="191">
        <v>2</v>
      </c>
      <c r="I134" s="192"/>
      <c r="J134" s="193">
        <f t="shared" si="0"/>
        <v>0</v>
      </c>
      <c r="K134" s="189" t="s">
        <v>1</v>
      </c>
      <c r="L134" s="40"/>
      <c r="M134" s="194" t="s">
        <v>1</v>
      </c>
      <c r="N134" s="195" t="s">
        <v>44</v>
      </c>
      <c r="O134" s="72"/>
      <c r="P134" s="196">
        <f t="shared" si="1"/>
        <v>0</v>
      </c>
      <c r="Q134" s="196">
        <v>0</v>
      </c>
      <c r="R134" s="196">
        <f t="shared" si="2"/>
        <v>0</v>
      </c>
      <c r="S134" s="196">
        <v>0</v>
      </c>
      <c r="T134" s="19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191</v>
      </c>
      <c r="AT134" s="198" t="s">
        <v>176</v>
      </c>
      <c r="AU134" s="198" t="s">
        <v>89</v>
      </c>
      <c r="AY134" s="18" t="s">
        <v>173</v>
      </c>
      <c r="BE134" s="199">
        <f t="shared" si="4"/>
        <v>0</v>
      </c>
      <c r="BF134" s="199">
        <f t="shared" si="5"/>
        <v>0</v>
      </c>
      <c r="BG134" s="199">
        <f t="shared" si="6"/>
        <v>0</v>
      </c>
      <c r="BH134" s="199">
        <f t="shared" si="7"/>
        <v>0</v>
      </c>
      <c r="BI134" s="199">
        <f t="shared" si="8"/>
        <v>0</v>
      </c>
      <c r="BJ134" s="18" t="s">
        <v>87</v>
      </c>
      <c r="BK134" s="199">
        <f t="shared" si="9"/>
        <v>0</v>
      </c>
      <c r="BL134" s="18" t="s">
        <v>191</v>
      </c>
      <c r="BM134" s="198" t="s">
        <v>3321</v>
      </c>
    </row>
    <row r="135" spans="1:65" s="2" customFormat="1" ht="16.5" customHeight="1">
      <c r="A135" s="35"/>
      <c r="B135" s="36"/>
      <c r="C135" s="187" t="s">
        <v>123</v>
      </c>
      <c r="D135" s="187" t="s">
        <v>176</v>
      </c>
      <c r="E135" s="188" t="s">
        <v>3099</v>
      </c>
      <c r="F135" s="189" t="s">
        <v>3322</v>
      </c>
      <c r="G135" s="190" t="s">
        <v>330</v>
      </c>
      <c r="H135" s="191">
        <v>32</v>
      </c>
      <c r="I135" s="192"/>
      <c r="J135" s="193">
        <f t="shared" si="0"/>
        <v>0</v>
      </c>
      <c r="K135" s="189" t="s">
        <v>1</v>
      </c>
      <c r="L135" s="40"/>
      <c r="M135" s="194" t="s">
        <v>1</v>
      </c>
      <c r="N135" s="195" t="s">
        <v>44</v>
      </c>
      <c r="O135" s="72"/>
      <c r="P135" s="196">
        <f t="shared" si="1"/>
        <v>0</v>
      </c>
      <c r="Q135" s="196">
        <v>0</v>
      </c>
      <c r="R135" s="196">
        <f t="shared" si="2"/>
        <v>0</v>
      </c>
      <c r="S135" s="196">
        <v>0</v>
      </c>
      <c r="T135" s="19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191</v>
      </c>
      <c r="AT135" s="198" t="s">
        <v>176</v>
      </c>
      <c r="AU135" s="198" t="s">
        <v>89</v>
      </c>
      <c r="AY135" s="18" t="s">
        <v>173</v>
      </c>
      <c r="BE135" s="199">
        <f t="shared" si="4"/>
        <v>0</v>
      </c>
      <c r="BF135" s="199">
        <f t="shared" si="5"/>
        <v>0</v>
      </c>
      <c r="BG135" s="199">
        <f t="shared" si="6"/>
        <v>0</v>
      </c>
      <c r="BH135" s="199">
        <f t="shared" si="7"/>
        <v>0</v>
      </c>
      <c r="BI135" s="199">
        <f t="shared" si="8"/>
        <v>0</v>
      </c>
      <c r="BJ135" s="18" t="s">
        <v>87</v>
      </c>
      <c r="BK135" s="199">
        <f t="shared" si="9"/>
        <v>0</v>
      </c>
      <c r="BL135" s="18" t="s">
        <v>191</v>
      </c>
      <c r="BM135" s="198" t="s">
        <v>3323</v>
      </c>
    </row>
    <row r="136" spans="1:65" s="2" customFormat="1" ht="16.5" customHeight="1">
      <c r="A136" s="35"/>
      <c r="B136" s="36"/>
      <c r="C136" s="187" t="s">
        <v>126</v>
      </c>
      <c r="D136" s="187" t="s">
        <v>176</v>
      </c>
      <c r="E136" s="188" t="s">
        <v>3102</v>
      </c>
      <c r="F136" s="189" t="s">
        <v>3324</v>
      </c>
      <c r="G136" s="190" t="s">
        <v>330</v>
      </c>
      <c r="H136" s="191">
        <v>3</v>
      </c>
      <c r="I136" s="192"/>
      <c r="J136" s="193">
        <f t="shared" si="0"/>
        <v>0</v>
      </c>
      <c r="K136" s="189" t="s">
        <v>1</v>
      </c>
      <c r="L136" s="40"/>
      <c r="M136" s="194" t="s">
        <v>1</v>
      </c>
      <c r="N136" s="195" t="s">
        <v>44</v>
      </c>
      <c r="O136" s="72"/>
      <c r="P136" s="196">
        <f t="shared" si="1"/>
        <v>0</v>
      </c>
      <c r="Q136" s="196">
        <v>0</v>
      </c>
      <c r="R136" s="196">
        <f t="shared" si="2"/>
        <v>0</v>
      </c>
      <c r="S136" s="196">
        <v>0</v>
      </c>
      <c r="T136" s="19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191</v>
      </c>
      <c r="AT136" s="198" t="s">
        <v>176</v>
      </c>
      <c r="AU136" s="198" t="s">
        <v>89</v>
      </c>
      <c r="AY136" s="18" t="s">
        <v>173</v>
      </c>
      <c r="BE136" s="199">
        <f t="shared" si="4"/>
        <v>0</v>
      </c>
      <c r="BF136" s="199">
        <f t="shared" si="5"/>
        <v>0</v>
      </c>
      <c r="BG136" s="199">
        <f t="shared" si="6"/>
        <v>0</v>
      </c>
      <c r="BH136" s="199">
        <f t="shared" si="7"/>
        <v>0</v>
      </c>
      <c r="BI136" s="199">
        <f t="shared" si="8"/>
        <v>0</v>
      </c>
      <c r="BJ136" s="18" t="s">
        <v>87</v>
      </c>
      <c r="BK136" s="199">
        <f t="shared" si="9"/>
        <v>0</v>
      </c>
      <c r="BL136" s="18" t="s">
        <v>191</v>
      </c>
      <c r="BM136" s="198" t="s">
        <v>3325</v>
      </c>
    </row>
    <row r="137" spans="1:65" s="12" customFormat="1" ht="22.9" customHeight="1">
      <c r="B137" s="171"/>
      <c r="C137" s="172"/>
      <c r="D137" s="173" t="s">
        <v>78</v>
      </c>
      <c r="E137" s="185" t="s">
        <v>3105</v>
      </c>
      <c r="F137" s="185" t="s">
        <v>3138</v>
      </c>
      <c r="G137" s="172"/>
      <c r="H137" s="172"/>
      <c r="I137" s="175"/>
      <c r="J137" s="186">
        <f>BK137</f>
        <v>0</v>
      </c>
      <c r="K137" s="172"/>
      <c r="L137" s="177"/>
      <c r="M137" s="178"/>
      <c r="N137" s="179"/>
      <c r="O137" s="179"/>
      <c r="P137" s="180">
        <f>SUM(P138:P153)</f>
        <v>0</v>
      </c>
      <c r="Q137" s="179"/>
      <c r="R137" s="180">
        <f>SUM(R138:R153)</f>
        <v>0</v>
      </c>
      <c r="S137" s="179"/>
      <c r="T137" s="181">
        <f>SUM(T138:T153)</f>
        <v>0</v>
      </c>
      <c r="AR137" s="182" t="s">
        <v>89</v>
      </c>
      <c r="AT137" s="183" t="s">
        <v>78</v>
      </c>
      <c r="AU137" s="183" t="s">
        <v>87</v>
      </c>
      <c r="AY137" s="182" t="s">
        <v>173</v>
      </c>
      <c r="BK137" s="184">
        <f>SUM(BK138:BK153)</f>
        <v>0</v>
      </c>
    </row>
    <row r="138" spans="1:65" s="2" customFormat="1" ht="16.5" customHeight="1">
      <c r="A138" s="35"/>
      <c r="B138" s="36"/>
      <c r="C138" s="187" t="s">
        <v>8</v>
      </c>
      <c r="D138" s="187" t="s">
        <v>176</v>
      </c>
      <c r="E138" s="188" t="s">
        <v>3107</v>
      </c>
      <c r="F138" s="189" t="s">
        <v>3326</v>
      </c>
      <c r="G138" s="190" t="s">
        <v>330</v>
      </c>
      <c r="H138" s="191">
        <v>1</v>
      </c>
      <c r="I138" s="192"/>
      <c r="J138" s="193">
        <f t="shared" ref="J138:J153" si="10">ROUND(I138*H138,2)</f>
        <v>0</v>
      </c>
      <c r="K138" s="189" t="s">
        <v>1</v>
      </c>
      <c r="L138" s="40"/>
      <c r="M138" s="194" t="s">
        <v>1</v>
      </c>
      <c r="N138" s="195" t="s">
        <v>44</v>
      </c>
      <c r="O138" s="72"/>
      <c r="P138" s="196">
        <f t="shared" ref="P138:P153" si="11">O138*H138</f>
        <v>0</v>
      </c>
      <c r="Q138" s="196">
        <v>0</v>
      </c>
      <c r="R138" s="196">
        <f t="shared" ref="R138:R153" si="12">Q138*H138</f>
        <v>0</v>
      </c>
      <c r="S138" s="196">
        <v>0</v>
      </c>
      <c r="T138" s="197">
        <f t="shared" ref="T138:T153" si="13"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191</v>
      </c>
      <c r="AT138" s="198" t="s">
        <v>176</v>
      </c>
      <c r="AU138" s="198" t="s">
        <v>89</v>
      </c>
      <c r="AY138" s="18" t="s">
        <v>173</v>
      </c>
      <c r="BE138" s="199">
        <f t="shared" ref="BE138:BE153" si="14">IF(N138="základní",J138,0)</f>
        <v>0</v>
      </c>
      <c r="BF138" s="199">
        <f t="shared" ref="BF138:BF153" si="15">IF(N138="snížená",J138,0)</f>
        <v>0</v>
      </c>
      <c r="BG138" s="199">
        <f t="shared" ref="BG138:BG153" si="16">IF(N138="zákl. přenesená",J138,0)</f>
        <v>0</v>
      </c>
      <c r="BH138" s="199">
        <f t="shared" ref="BH138:BH153" si="17">IF(N138="sníž. přenesená",J138,0)</f>
        <v>0</v>
      </c>
      <c r="BI138" s="199">
        <f t="shared" ref="BI138:BI153" si="18">IF(N138="nulová",J138,0)</f>
        <v>0</v>
      </c>
      <c r="BJ138" s="18" t="s">
        <v>87</v>
      </c>
      <c r="BK138" s="199">
        <f t="shared" ref="BK138:BK153" si="19">ROUND(I138*H138,2)</f>
        <v>0</v>
      </c>
      <c r="BL138" s="18" t="s">
        <v>191</v>
      </c>
      <c r="BM138" s="198" t="s">
        <v>3327</v>
      </c>
    </row>
    <row r="139" spans="1:65" s="2" customFormat="1" ht="24.2" customHeight="1">
      <c r="A139" s="35"/>
      <c r="B139" s="36"/>
      <c r="C139" s="187" t="s">
        <v>131</v>
      </c>
      <c r="D139" s="187" t="s">
        <v>176</v>
      </c>
      <c r="E139" s="188" t="s">
        <v>3110</v>
      </c>
      <c r="F139" s="189" t="s">
        <v>3328</v>
      </c>
      <c r="G139" s="190" t="s">
        <v>330</v>
      </c>
      <c r="H139" s="191">
        <v>9</v>
      </c>
      <c r="I139" s="192"/>
      <c r="J139" s="193">
        <f t="shared" si="10"/>
        <v>0</v>
      </c>
      <c r="K139" s="189" t="s">
        <v>1</v>
      </c>
      <c r="L139" s="40"/>
      <c r="M139" s="194" t="s">
        <v>1</v>
      </c>
      <c r="N139" s="195" t="s">
        <v>44</v>
      </c>
      <c r="O139" s="72"/>
      <c r="P139" s="196">
        <f t="shared" si="11"/>
        <v>0</v>
      </c>
      <c r="Q139" s="196">
        <v>0</v>
      </c>
      <c r="R139" s="196">
        <f t="shared" si="12"/>
        <v>0</v>
      </c>
      <c r="S139" s="196">
        <v>0</v>
      </c>
      <c r="T139" s="197">
        <f t="shared" si="1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191</v>
      </c>
      <c r="AT139" s="198" t="s">
        <v>176</v>
      </c>
      <c r="AU139" s="198" t="s">
        <v>89</v>
      </c>
      <c r="AY139" s="18" t="s">
        <v>173</v>
      </c>
      <c r="BE139" s="199">
        <f t="shared" si="14"/>
        <v>0</v>
      </c>
      <c r="BF139" s="199">
        <f t="shared" si="15"/>
        <v>0</v>
      </c>
      <c r="BG139" s="199">
        <f t="shared" si="16"/>
        <v>0</v>
      </c>
      <c r="BH139" s="199">
        <f t="shared" si="17"/>
        <v>0</v>
      </c>
      <c r="BI139" s="199">
        <f t="shared" si="18"/>
        <v>0</v>
      </c>
      <c r="BJ139" s="18" t="s">
        <v>87</v>
      </c>
      <c r="BK139" s="199">
        <f t="shared" si="19"/>
        <v>0</v>
      </c>
      <c r="BL139" s="18" t="s">
        <v>191</v>
      </c>
      <c r="BM139" s="198" t="s">
        <v>3329</v>
      </c>
    </row>
    <row r="140" spans="1:65" s="2" customFormat="1" ht="16.5" customHeight="1">
      <c r="A140" s="35"/>
      <c r="B140" s="36"/>
      <c r="C140" s="187" t="s">
        <v>134</v>
      </c>
      <c r="D140" s="187" t="s">
        <v>176</v>
      </c>
      <c r="E140" s="188" t="s">
        <v>3112</v>
      </c>
      <c r="F140" s="189" t="s">
        <v>3330</v>
      </c>
      <c r="G140" s="190" t="s">
        <v>330</v>
      </c>
      <c r="H140" s="191">
        <v>1</v>
      </c>
      <c r="I140" s="192"/>
      <c r="J140" s="193">
        <f t="shared" si="10"/>
        <v>0</v>
      </c>
      <c r="K140" s="189" t="s">
        <v>1</v>
      </c>
      <c r="L140" s="40"/>
      <c r="M140" s="194" t="s">
        <v>1</v>
      </c>
      <c r="N140" s="195" t="s">
        <v>44</v>
      </c>
      <c r="O140" s="72"/>
      <c r="P140" s="196">
        <f t="shared" si="11"/>
        <v>0</v>
      </c>
      <c r="Q140" s="196">
        <v>0</v>
      </c>
      <c r="R140" s="196">
        <f t="shared" si="12"/>
        <v>0</v>
      </c>
      <c r="S140" s="196">
        <v>0</v>
      </c>
      <c r="T140" s="197">
        <f t="shared" si="1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191</v>
      </c>
      <c r="AT140" s="198" t="s">
        <v>176</v>
      </c>
      <c r="AU140" s="198" t="s">
        <v>89</v>
      </c>
      <c r="AY140" s="18" t="s">
        <v>173</v>
      </c>
      <c r="BE140" s="199">
        <f t="shared" si="14"/>
        <v>0</v>
      </c>
      <c r="BF140" s="199">
        <f t="shared" si="15"/>
        <v>0</v>
      </c>
      <c r="BG140" s="199">
        <f t="shared" si="16"/>
        <v>0</v>
      </c>
      <c r="BH140" s="199">
        <f t="shared" si="17"/>
        <v>0</v>
      </c>
      <c r="BI140" s="199">
        <f t="shared" si="18"/>
        <v>0</v>
      </c>
      <c r="BJ140" s="18" t="s">
        <v>87</v>
      </c>
      <c r="BK140" s="199">
        <f t="shared" si="19"/>
        <v>0</v>
      </c>
      <c r="BL140" s="18" t="s">
        <v>191</v>
      </c>
      <c r="BM140" s="198" t="s">
        <v>3331</v>
      </c>
    </row>
    <row r="141" spans="1:65" s="2" customFormat="1" ht="16.5" customHeight="1">
      <c r="A141" s="35"/>
      <c r="B141" s="36"/>
      <c r="C141" s="187" t="s">
        <v>137</v>
      </c>
      <c r="D141" s="187" t="s">
        <v>176</v>
      </c>
      <c r="E141" s="188" t="s">
        <v>3114</v>
      </c>
      <c r="F141" s="189" t="s">
        <v>3332</v>
      </c>
      <c r="G141" s="190" t="s">
        <v>330</v>
      </c>
      <c r="H141" s="191">
        <v>1</v>
      </c>
      <c r="I141" s="192"/>
      <c r="J141" s="193">
        <f t="shared" si="10"/>
        <v>0</v>
      </c>
      <c r="K141" s="189" t="s">
        <v>1</v>
      </c>
      <c r="L141" s="40"/>
      <c r="M141" s="194" t="s">
        <v>1</v>
      </c>
      <c r="N141" s="195" t="s">
        <v>44</v>
      </c>
      <c r="O141" s="72"/>
      <c r="P141" s="196">
        <f t="shared" si="11"/>
        <v>0</v>
      </c>
      <c r="Q141" s="196">
        <v>0</v>
      </c>
      <c r="R141" s="196">
        <f t="shared" si="12"/>
        <v>0</v>
      </c>
      <c r="S141" s="196">
        <v>0</v>
      </c>
      <c r="T141" s="197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191</v>
      </c>
      <c r="AT141" s="198" t="s">
        <v>176</v>
      </c>
      <c r="AU141" s="198" t="s">
        <v>89</v>
      </c>
      <c r="AY141" s="18" t="s">
        <v>173</v>
      </c>
      <c r="BE141" s="199">
        <f t="shared" si="14"/>
        <v>0</v>
      </c>
      <c r="BF141" s="199">
        <f t="shared" si="15"/>
        <v>0</v>
      </c>
      <c r="BG141" s="199">
        <f t="shared" si="16"/>
        <v>0</v>
      </c>
      <c r="BH141" s="199">
        <f t="shared" si="17"/>
        <v>0</v>
      </c>
      <c r="BI141" s="199">
        <f t="shared" si="18"/>
        <v>0</v>
      </c>
      <c r="BJ141" s="18" t="s">
        <v>87</v>
      </c>
      <c r="BK141" s="199">
        <f t="shared" si="19"/>
        <v>0</v>
      </c>
      <c r="BL141" s="18" t="s">
        <v>191</v>
      </c>
      <c r="BM141" s="198" t="s">
        <v>3333</v>
      </c>
    </row>
    <row r="142" spans="1:65" s="2" customFormat="1" ht="16.5" customHeight="1">
      <c r="A142" s="35"/>
      <c r="B142" s="36"/>
      <c r="C142" s="187" t="s">
        <v>140</v>
      </c>
      <c r="D142" s="187" t="s">
        <v>176</v>
      </c>
      <c r="E142" s="188" t="s">
        <v>3116</v>
      </c>
      <c r="F142" s="189" t="s">
        <v>3082</v>
      </c>
      <c r="G142" s="190" t="s">
        <v>339</v>
      </c>
      <c r="H142" s="191">
        <v>10</v>
      </c>
      <c r="I142" s="192"/>
      <c r="J142" s="193">
        <f t="shared" si="10"/>
        <v>0</v>
      </c>
      <c r="K142" s="189" t="s">
        <v>1</v>
      </c>
      <c r="L142" s="40"/>
      <c r="M142" s="194" t="s">
        <v>1</v>
      </c>
      <c r="N142" s="195" t="s">
        <v>44</v>
      </c>
      <c r="O142" s="72"/>
      <c r="P142" s="196">
        <f t="shared" si="11"/>
        <v>0</v>
      </c>
      <c r="Q142" s="196">
        <v>0</v>
      </c>
      <c r="R142" s="196">
        <f t="shared" si="12"/>
        <v>0</v>
      </c>
      <c r="S142" s="196">
        <v>0</v>
      </c>
      <c r="T142" s="197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191</v>
      </c>
      <c r="AT142" s="198" t="s">
        <v>176</v>
      </c>
      <c r="AU142" s="198" t="s">
        <v>89</v>
      </c>
      <c r="AY142" s="18" t="s">
        <v>173</v>
      </c>
      <c r="BE142" s="199">
        <f t="shared" si="14"/>
        <v>0</v>
      </c>
      <c r="BF142" s="199">
        <f t="shared" si="15"/>
        <v>0</v>
      </c>
      <c r="BG142" s="199">
        <f t="shared" si="16"/>
        <v>0</v>
      </c>
      <c r="BH142" s="199">
        <f t="shared" si="17"/>
        <v>0</v>
      </c>
      <c r="BI142" s="199">
        <f t="shared" si="18"/>
        <v>0</v>
      </c>
      <c r="BJ142" s="18" t="s">
        <v>87</v>
      </c>
      <c r="BK142" s="199">
        <f t="shared" si="19"/>
        <v>0</v>
      </c>
      <c r="BL142" s="18" t="s">
        <v>191</v>
      </c>
      <c r="BM142" s="198" t="s">
        <v>3334</v>
      </c>
    </row>
    <row r="143" spans="1:65" s="2" customFormat="1" ht="16.5" customHeight="1">
      <c r="A143" s="35"/>
      <c r="B143" s="36"/>
      <c r="C143" s="187" t="s">
        <v>336</v>
      </c>
      <c r="D143" s="187" t="s">
        <v>176</v>
      </c>
      <c r="E143" s="188" t="s">
        <v>3118</v>
      </c>
      <c r="F143" s="189" t="s">
        <v>3085</v>
      </c>
      <c r="G143" s="190" t="s">
        <v>2164</v>
      </c>
      <c r="H143" s="191">
        <v>1</v>
      </c>
      <c r="I143" s="192"/>
      <c r="J143" s="193">
        <f t="shared" si="10"/>
        <v>0</v>
      </c>
      <c r="K143" s="189" t="s">
        <v>1</v>
      </c>
      <c r="L143" s="40"/>
      <c r="M143" s="194" t="s">
        <v>1</v>
      </c>
      <c r="N143" s="195" t="s">
        <v>44</v>
      </c>
      <c r="O143" s="72"/>
      <c r="P143" s="196">
        <f t="shared" si="11"/>
        <v>0</v>
      </c>
      <c r="Q143" s="196">
        <v>0</v>
      </c>
      <c r="R143" s="196">
        <f t="shared" si="12"/>
        <v>0</v>
      </c>
      <c r="S143" s="196">
        <v>0</v>
      </c>
      <c r="T143" s="197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191</v>
      </c>
      <c r="AT143" s="198" t="s">
        <v>176</v>
      </c>
      <c r="AU143" s="198" t="s">
        <v>89</v>
      </c>
      <c r="AY143" s="18" t="s">
        <v>173</v>
      </c>
      <c r="BE143" s="199">
        <f t="shared" si="14"/>
        <v>0</v>
      </c>
      <c r="BF143" s="199">
        <f t="shared" si="15"/>
        <v>0</v>
      </c>
      <c r="BG143" s="199">
        <f t="shared" si="16"/>
        <v>0</v>
      </c>
      <c r="BH143" s="199">
        <f t="shared" si="17"/>
        <v>0</v>
      </c>
      <c r="BI143" s="199">
        <f t="shared" si="18"/>
        <v>0</v>
      </c>
      <c r="BJ143" s="18" t="s">
        <v>87</v>
      </c>
      <c r="BK143" s="199">
        <f t="shared" si="19"/>
        <v>0</v>
      </c>
      <c r="BL143" s="18" t="s">
        <v>191</v>
      </c>
      <c r="BM143" s="198" t="s">
        <v>3335</v>
      </c>
    </row>
    <row r="144" spans="1:65" s="2" customFormat="1" ht="16.5" customHeight="1">
      <c r="A144" s="35"/>
      <c r="B144" s="36"/>
      <c r="C144" s="187" t="s">
        <v>7</v>
      </c>
      <c r="D144" s="187" t="s">
        <v>176</v>
      </c>
      <c r="E144" s="188" t="s">
        <v>3121</v>
      </c>
      <c r="F144" s="189" t="s">
        <v>3336</v>
      </c>
      <c r="G144" s="190" t="s">
        <v>330</v>
      </c>
      <c r="H144" s="191">
        <v>5</v>
      </c>
      <c r="I144" s="192"/>
      <c r="J144" s="193">
        <f t="shared" si="10"/>
        <v>0</v>
      </c>
      <c r="K144" s="189" t="s">
        <v>1</v>
      </c>
      <c r="L144" s="40"/>
      <c r="M144" s="194" t="s">
        <v>1</v>
      </c>
      <c r="N144" s="195" t="s">
        <v>44</v>
      </c>
      <c r="O144" s="72"/>
      <c r="P144" s="196">
        <f t="shared" si="11"/>
        <v>0</v>
      </c>
      <c r="Q144" s="196">
        <v>0</v>
      </c>
      <c r="R144" s="196">
        <f t="shared" si="12"/>
        <v>0</v>
      </c>
      <c r="S144" s="196">
        <v>0</v>
      </c>
      <c r="T144" s="197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191</v>
      </c>
      <c r="AT144" s="198" t="s">
        <v>176</v>
      </c>
      <c r="AU144" s="198" t="s">
        <v>89</v>
      </c>
      <c r="AY144" s="18" t="s">
        <v>173</v>
      </c>
      <c r="BE144" s="199">
        <f t="shared" si="14"/>
        <v>0</v>
      </c>
      <c r="BF144" s="199">
        <f t="shared" si="15"/>
        <v>0</v>
      </c>
      <c r="BG144" s="199">
        <f t="shared" si="16"/>
        <v>0</v>
      </c>
      <c r="BH144" s="199">
        <f t="shared" si="17"/>
        <v>0</v>
      </c>
      <c r="BI144" s="199">
        <f t="shared" si="18"/>
        <v>0</v>
      </c>
      <c r="BJ144" s="18" t="s">
        <v>87</v>
      </c>
      <c r="BK144" s="199">
        <f t="shared" si="19"/>
        <v>0</v>
      </c>
      <c r="BL144" s="18" t="s">
        <v>191</v>
      </c>
      <c r="BM144" s="198" t="s">
        <v>3337</v>
      </c>
    </row>
    <row r="145" spans="1:65" s="2" customFormat="1" ht="16.5" customHeight="1">
      <c r="A145" s="35"/>
      <c r="B145" s="36"/>
      <c r="C145" s="187" t="s">
        <v>347</v>
      </c>
      <c r="D145" s="187" t="s">
        <v>176</v>
      </c>
      <c r="E145" s="188" t="s">
        <v>3123</v>
      </c>
      <c r="F145" s="189" t="s">
        <v>3338</v>
      </c>
      <c r="G145" s="190" t="s">
        <v>330</v>
      </c>
      <c r="H145" s="191">
        <v>5</v>
      </c>
      <c r="I145" s="192"/>
      <c r="J145" s="193">
        <f t="shared" si="10"/>
        <v>0</v>
      </c>
      <c r="K145" s="189" t="s">
        <v>1</v>
      </c>
      <c r="L145" s="40"/>
      <c r="M145" s="194" t="s">
        <v>1</v>
      </c>
      <c r="N145" s="195" t="s">
        <v>44</v>
      </c>
      <c r="O145" s="72"/>
      <c r="P145" s="196">
        <f t="shared" si="11"/>
        <v>0</v>
      </c>
      <c r="Q145" s="196">
        <v>0</v>
      </c>
      <c r="R145" s="196">
        <f t="shared" si="12"/>
        <v>0</v>
      </c>
      <c r="S145" s="196">
        <v>0</v>
      </c>
      <c r="T145" s="197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191</v>
      </c>
      <c r="AT145" s="198" t="s">
        <v>176</v>
      </c>
      <c r="AU145" s="198" t="s">
        <v>89</v>
      </c>
      <c r="AY145" s="18" t="s">
        <v>173</v>
      </c>
      <c r="BE145" s="199">
        <f t="shared" si="14"/>
        <v>0</v>
      </c>
      <c r="BF145" s="199">
        <f t="shared" si="15"/>
        <v>0</v>
      </c>
      <c r="BG145" s="199">
        <f t="shared" si="16"/>
        <v>0</v>
      </c>
      <c r="BH145" s="199">
        <f t="shared" si="17"/>
        <v>0</v>
      </c>
      <c r="BI145" s="199">
        <f t="shared" si="18"/>
        <v>0</v>
      </c>
      <c r="BJ145" s="18" t="s">
        <v>87</v>
      </c>
      <c r="BK145" s="199">
        <f t="shared" si="19"/>
        <v>0</v>
      </c>
      <c r="BL145" s="18" t="s">
        <v>191</v>
      </c>
      <c r="BM145" s="198" t="s">
        <v>3339</v>
      </c>
    </row>
    <row r="146" spans="1:65" s="2" customFormat="1" ht="16.5" customHeight="1">
      <c r="A146" s="35"/>
      <c r="B146" s="36"/>
      <c r="C146" s="187" t="s">
        <v>354</v>
      </c>
      <c r="D146" s="187" t="s">
        <v>176</v>
      </c>
      <c r="E146" s="188" t="s">
        <v>3125</v>
      </c>
      <c r="F146" s="189" t="s">
        <v>3340</v>
      </c>
      <c r="G146" s="190" t="s">
        <v>339</v>
      </c>
      <c r="H146" s="191">
        <v>360</v>
      </c>
      <c r="I146" s="192"/>
      <c r="J146" s="193">
        <f t="shared" si="10"/>
        <v>0</v>
      </c>
      <c r="K146" s="189" t="s">
        <v>1</v>
      </c>
      <c r="L146" s="40"/>
      <c r="M146" s="194" t="s">
        <v>1</v>
      </c>
      <c r="N146" s="195" t="s">
        <v>44</v>
      </c>
      <c r="O146" s="72"/>
      <c r="P146" s="196">
        <f t="shared" si="11"/>
        <v>0</v>
      </c>
      <c r="Q146" s="196">
        <v>0</v>
      </c>
      <c r="R146" s="196">
        <f t="shared" si="12"/>
        <v>0</v>
      </c>
      <c r="S146" s="196">
        <v>0</v>
      </c>
      <c r="T146" s="197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191</v>
      </c>
      <c r="AT146" s="198" t="s">
        <v>176</v>
      </c>
      <c r="AU146" s="198" t="s">
        <v>89</v>
      </c>
      <c r="AY146" s="18" t="s">
        <v>173</v>
      </c>
      <c r="BE146" s="199">
        <f t="shared" si="14"/>
        <v>0</v>
      </c>
      <c r="BF146" s="199">
        <f t="shared" si="15"/>
        <v>0</v>
      </c>
      <c r="BG146" s="199">
        <f t="shared" si="16"/>
        <v>0</v>
      </c>
      <c r="BH146" s="199">
        <f t="shared" si="17"/>
        <v>0</v>
      </c>
      <c r="BI146" s="199">
        <f t="shared" si="18"/>
        <v>0</v>
      </c>
      <c r="BJ146" s="18" t="s">
        <v>87</v>
      </c>
      <c r="BK146" s="199">
        <f t="shared" si="19"/>
        <v>0</v>
      </c>
      <c r="BL146" s="18" t="s">
        <v>191</v>
      </c>
      <c r="BM146" s="198" t="s">
        <v>3341</v>
      </c>
    </row>
    <row r="147" spans="1:65" s="2" customFormat="1" ht="16.5" customHeight="1">
      <c r="A147" s="35"/>
      <c r="B147" s="36"/>
      <c r="C147" s="187" t="s">
        <v>359</v>
      </c>
      <c r="D147" s="187" t="s">
        <v>176</v>
      </c>
      <c r="E147" s="188" t="s">
        <v>3127</v>
      </c>
      <c r="F147" s="189" t="s">
        <v>3342</v>
      </c>
      <c r="G147" s="190" t="s">
        <v>339</v>
      </c>
      <c r="H147" s="191">
        <v>230</v>
      </c>
      <c r="I147" s="192"/>
      <c r="J147" s="193">
        <f t="shared" si="10"/>
        <v>0</v>
      </c>
      <c r="K147" s="189" t="s">
        <v>1</v>
      </c>
      <c r="L147" s="40"/>
      <c r="M147" s="194" t="s">
        <v>1</v>
      </c>
      <c r="N147" s="195" t="s">
        <v>44</v>
      </c>
      <c r="O147" s="72"/>
      <c r="P147" s="196">
        <f t="shared" si="11"/>
        <v>0</v>
      </c>
      <c r="Q147" s="196">
        <v>0</v>
      </c>
      <c r="R147" s="196">
        <f t="shared" si="12"/>
        <v>0</v>
      </c>
      <c r="S147" s="196">
        <v>0</v>
      </c>
      <c r="T147" s="197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191</v>
      </c>
      <c r="AT147" s="198" t="s">
        <v>176</v>
      </c>
      <c r="AU147" s="198" t="s">
        <v>89</v>
      </c>
      <c r="AY147" s="18" t="s">
        <v>173</v>
      </c>
      <c r="BE147" s="199">
        <f t="shared" si="14"/>
        <v>0</v>
      </c>
      <c r="BF147" s="199">
        <f t="shared" si="15"/>
        <v>0</v>
      </c>
      <c r="BG147" s="199">
        <f t="shared" si="16"/>
        <v>0</v>
      </c>
      <c r="BH147" s="199">
        <f t="shared" si="17"/>
        <v>0</v>
      </c>
      <c r="BI147" s="199">
        <f t="shared" si="18"/>
        <v>0</v>
      </c>
      <c r="BJ147" s="18" t="s">
        <v>87</v>
      </c>
      <c r="BK147" s="199">
        <f t="shared" si="19"/>
        <v>0</v>
      </c>
      <c r="BL147" s="18" t="s">
        <v>191</v>
      </c>
      <c r="BM147" s="198" t="s">
        <v>3343</v>
      </c>
    </row>
    <row r="148" spans="1:65" s="2" customFormat="1" ht="21.75" customHeight="1">
      <c r="A148" s="35"/>
      <c r="B148" s="36"/>
      <c r="C148" s="187" t="s">
        <v>366</v>
      </c>
      <c r="D148" s="187" t="s">
        <v>176</v>
      </c>
      <c r="E148" s="188" t="s">
        <v>3129</v>
      </c>
      <c r="F148" s="189" t="s">
        <v>3171</v>
      </c>
      <c r="G148" s="190" t="s">
        <v>339</v>
      </c>
      <c r="H148" s="191">
        <v>240.2</v>
      </c>
      <c r="I148" s="192"/>
      <c r="J148" s="193">
        <f t="shared" si="10"/>
        <v>0</v>
      </c>
      <c r="K148" s="189" t="s">
        <v>1</v>
      </c>
      <c r="L148" s="40"/>
      <c r="M148" s="194" t="s">
        <v>1</v>
      </c>
      <c r="N148" s="195" t="s">
        <v>44</v>
      </c>
      <c r="O148" s="72"/>
      <c r="P148" s="196">
        <f t="shared" si="11"/>
        <v>0</v>
      </c>
      <c r="Q148" s="196">
        <v>0</v>
      </c>
      <c r="R148" s="196">
        <f t="shared" si="12"/>
        <v>0</v>
      </c>
      <c r="S148" s="196">
        <v>0</v>
      </c>
      <c r="T148" s="197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191</v>
      </c>
      <c r="AT148" s="198" t="s">
        <v>176</v>
      </c>
      <c r="AU148" s="198" t="s">
        <v>89</v>
      </c>
      <c r="AY148" s="18" t="s">
        <v>173</v>
      </c>
      <c r="BE148" s="199">
        <f t="shared" si="14"/>
        <v>0</v>
      </c>
      <c r="BF148" s="199">
        <f t="shared" si="15"/>
        <v>0</v>
      </c>
      <c r="BG148" s="199">
        <f t="shared" si="16"/>
        <v>0</v>
      </c>
      <c r="BH148" s="199">
        <f t="shared" si="17"/>
        <v>0</v>
      </c>
      <c r="BI148" s="199">
        <f t="shared" si="18"/>
        <v>0</v>
      </c>
      <c r="BJ148" s="18" t="s">
        <v>87</v>
      </c>
      <c r="BK148" s="199">
        <f t="shared" si="19"/>
        <v>0</v>
      </c>
      <c r="BL148" s="18" t="s">
        <v>191</v>
      </c>
      <c r="BM148" s="198" t="s">
        <v>3344</v>
      </c>
    </row>
    <row r="149" spans="1:65" s="2" customFormat="1" ht="16.5" customHeight="1">
      <c r="A149" s="35"/>
      <c r="B149" s="36"/>
      <c r="C149" s="187" t="s">
        <v>372</v>
      </c>
      <c r="D149" s="187" t="s">
        <v>176</v>
      </c>
      <c r="E149" s="188" t="s">
        <v>3131</v>
      </c>
      <c r="F149" s="189" t="s">
        <v>3345</v>
      </c>
      <c r="G149" s="190" t="s">
        <v>339</v>
      </c>
      <c r="H149" s="191">
        <v>6</v>
      </c>
      <c r="I149" s="192"/>
      <c r="J149" s="193">
        <f t="shared" si="10"/>
        <v>0</v>
      </c>
      <c r="K149" s="189" t="s">
        <v>1</v>
      </c>
      <c r="L149" s="40"/>
      <c r="M149" s="194" t="s">
        <v>1</v>
      </c>
      <c r="N149" s="195" t="s">
        <v>44</v>
      </c>
      <c r="O149" s="72"/>
      <c r="P149" s="196">
        <f t="shared" si="11"/>
        <v>0</v>
      </c>
      <c r="Q149" s="196">
        <v>0</v>
      </c>
      <c r="R149" s="196">
        <f t="shared" si="12"/>
        <v>0</v>
      </c>
      <c r="S149" s="196">
        <v>0</v>
      </c>
      <c r="T149" s="197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191</v>
      </c>
      <c r="AT149" s="198" t="s">
        <v>176</v>
      </c>
      <c r="AU149" s="198" t="s">
        <v>89</v>
      </c>
      <c r="AY149" s="18" t="s">
        <v>173</v>
      </c>
      <c r="BE149" s="199">
        <f t="shared" si="14"/>
        <v>0</v>
      </c>
      <c r="BF149" s="199">
        <f t="shared" si="15"/>
        <v>0</v>
      </c>
      <c r="BG149" s="199">
        <f t="shared" si="16"/>
        <v>0</v>
      </c>
      <c r="BH149" s="199">
        <f t="shared" si="17"/>
        <v>0</v>
      </c>
      <c r="BI149" s="199">
        <f t="shared" si="18"/>
        <v>0</v>
      </c>
      <c r="BJ149" s="18" t="s">
        <v>87</v>
      </c>
      <c r="BK149" s="199">
        <f t="shared" si="19"/>
        <v>0</v>
      </c>
      <c r="BL149" s="18" t="s">
        <v>191</v>
      </c>
      <c r="BM149" s="198" t="s">
        <v>3346</v>
      </c>
    </row>
    <row r="150" spans="1:65" s="2" customFormat="1" ht="16.5" customHeight="1">
      <c r="A150" s="35"/>
      <c r="B150" s="36"/>
      <c r="C150" s="187" t="s">
        <v>377</v>
      </c>
      <c r="D150" s="187" t="s">
        <v>176</v>
      </c>
      <c r="E150" s="188" t="s">
        <v>3133</v>
      </c>
      <c r="F150" s="189" t="s">
        <v>3204</v>
      </c>
      <c r="G150" s="190" t="s">
        <v>330</v>
      </c>
      <c r="H150" s="191">
        <v>34</v>
      </c>
      <c r="I150" s="192"/>
      <c r="J150" s="193">
        <f t="shared" si="10"/>
        <v>0</v>
      </c>
      <c r="K150" s="189" t="s">
        <v>1</v>
      </c>
      <c r="L150" s="40"/>
      <c r="M150" s="194" t="s">
        <v>1</v>
      </c>
      <c r="N150" s="195" t="s">
        <v>44</v>
      </c>
      <c r="O150" s="72"/>
      <c r="P150" s="196">
        <f t="shared" si="11"/>
        <v>0</v>
      </c>
      <c r="Q150" s="196">
        <v>0</v>
      </c>
      <c r="R150" s="196">
        <f t="shared" si="12"/>
        <v>0</v>
      </c>
      <c r="S150" s="196">
        <v>0</v>
      </c>
      <c r="T150" s="197">
        <f t="shared" si="1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191</v>
      </c>
      <c r="AT150" s="198" t="s">
        <v>176</v>
      </c>
      <c r="AU150" s="198" t="s">
        <v>89</v>
      </c>
      <c r="AY150" s="18" t="s">
        <v>173</v>
      </c>
      <c r="BE150" s="199">
        <f t="shared" si="14"/>
        <v>0</v>
      </c>
      <c r="BF150" s="199">
        <f t="shared" si="15"/>
        <v>0</v>
      </c>
      <c r="BG150" s="199">
        <f t="shared" si="16"/>
        <v>0</v>
      </c>
      <c r="BH150" s="199">
        <f t="shared" si="17"/>
        <v>0</v>
      </c>
      <c r="BI150" s="199">
        <f t="shared" si="18"/>
        <v>0</v>
      </c>
      <c r="BJ150" s="18" t="s">
        <v>87</v>
      </c>
      <c r="BK150" s="199">
        <f t="shared" si="19"/>
        <v>0</v>
      </c>
      <c r="BL150" s="18" t="s">
        <v>191</v>
      </c>
      <c r="BM150" s="198" t="s">
        <v>3347</v>
      </c>
    </row>
    <row r="151" spans="1:65" s="2" customFormat="1" ht="16.5" customHeight="1">
      <c r="A151" s="35"/>
      <c r="B151" s="36"/>
      <c r="C151" s="187" t="s">
        <v>381</v>
      </c>
      <c r="D151" s="187" t="s">
        <v>176</v>
      </c>
      <c r="E151" s="188" t="s">
        <v>3135</v>
      </c>
      <c r="F151" s="189" t="s">
        <v>3067</v>
      </c>
      <c r="G151" s="190" t="s">
        <v>2164</v>
      </c>
      <c r="H151" s="191">
        <v>1</v>
      </c>
      <c r="I151" s="192"/>
      <c r="J151" s="193">
        <f t="shared" si="10"/>
        <v>0</v>
      </c>
      <c r="K151" s="189" t="s">
        <v>1</v>
      </c>
      <c r="L151" s="40"/>
      <c r="M151" s="194" t="s">
        <v>1</v>
      </c>
      <c r="N151" s="195" t="s">
        <v>44</v>
      </c>
      <c r="O151" s="72"/>
      <c r="P151" s="196">
        <f t="shared" si="11"/>
        <v>0</v>
      </c>
      <c r="Q151" s="196">
        <v>0</v>
      </c>
      <c r="R151" s="196">
        <f t="shared" si="12"/>
        <v>0</v>
      </c>
      <c r="S151" s="196">
        <v>0</v>
      </c>
      <c r="T151" s="197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191</v>
      </c>
      <c r="AT151" s="198" t="s">
        <v>176</v>
      </c>
      <c r="AU151" s="198" t="s">
        <v>89</v>
      </c>
      <c r="AY151" s="18" t="s">
        <v>173</v>
      </c>
      <c r="BE151" s="199">
        <f t="shared" si="14"/>
        <v>0</v>
      </c>
      <c r="BF151" s="199">
        <f t="shared" si="15"/>
        <v>0</v>
      </c>
      <c r="BG151" s="199">
        <f t="shared" si="16"/>
        <v>0</v>
      </c>
      <c r="BH151" s="199">
        <f t="shared" si="17"/>
        <v>0</v>
      </c>
      <c r="BI151" s="199">
        <f t="shared" si="18"/>
        <v>0</v>
      </c>
      <c r="BJ151" s="18" t="s">
        <v>87</v>
      </c>
      <c r="BK151" s="199">
        <f t="shared" si="19"/>
        <v>0</v>
      </c>
      <c r="BL151" s="18" t="s">
        <v>191</v>
      </c>
      <c r="BM151" s="198" t="s">
        <v>3348</v>
      </c>
    </row>
    <row r="152" spans="1:65" s="2" customFormat="1" ht="24.2" customHeight="1">
      <c r="A152" s="35"/>
      <c r="B152" s="36"/>
      <c r="C152" s="187" t="s">
        <v>386</v>
      </c>
      <c r="D152" s="187" t="s">
        <v>176</v>
      </c>
      <c r="E152" s="188" t="s">
        <v>3197</v>
      </c>
      <c r="F152" s="189" t="s">
        <v>3286</v>
      </c>
      <c r="G152" s="190" t="s">
        <v>2164</v>
      </c>
      <c r="H152" s="191">
        <v>0</v>
      </c>
      <c r="I152" s="192"/>
      <c r="J152" s="193">
        <f t="shared" si="10"/>
        <v>0</v>
      </c>
      <c r="K152" s="189" t="s">
        <v>1</v>
      </c>
      <c r="L152" s="40"/>
      <c r="M152" s="194" t="s">
        <v>1</v>
      </c>
      <c r="N152" s="195" t="s">
        <v>44</v>
      </c>
      <c r="O152" s="72"/>
      <c r="P152" s="196">
        <f t="shared" si="11"/>
        <v>0</v>
      </c>
      <c r="Q152" s="196">
        <v>0</v>
      </c>
      <c r="R152" s="196">
        <f t="shared" si="12"/>
        <v>0</v>
      </c>
      <c r="S152" s="196">
        <v>0</v>
      </c>
      <c r="T152" s="197">
        <f t="shared" si="1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191</v>
      </c>
      <c r="AT152" s="198" t="s">
        <v>176</v>
      </c>
      <c r="AU152" s="198" t="s">
        <v>89</v>
      </c>
      <c r="AY152" s="18" t="s">
        <v>173</v>
      </c>
      <c r="BE152" s="199">
        <f t="shared" si="14"/>
        <v>0</v>
      </c>
      <c r="BF152" s="199">
        <f t="shared" si="15"/>
        <v>0</v>
      </c>
      <c r="BG152" s="199">
        <f t="shared" si="16"/>
        <v>0</v>
      </c>
      <c r="BH152" s="199">
        <f t="shared" si="17"/>
        <v>0</v>
      </c>
      <c r="BI152" s="199">
        <f t="shared" si="18"/>
        <v>0</v>
      </c>
      <c r="BJ152" s="18" t="s">
        <v>87</v>
      </c>
      <c r="BK152" s="199">
        <f t="shared" si="19"/>
        <v>0</v>
      </c>
      <c r="BL152" s="18" t="s">
        <v>191</v>
      </c>
      <c r="BM152" s="198" t="s">
        <v>3349</v>
      </c>
    </row>
    <row r="153" spans="1:65" s="2" customFormat="1" ht="16.5" customHeight="1">
      <c r="A153" s="35"/>
      <c r="B153" s="36"/>
      <c r="C153" s="187" t="s">
        <v>392</v>
      </c>
      <c r="D153" s="187" t="s">
        <v>176</v>
      </c>
      <c r="E153" s="188" t="s">
        <v>3200</v>
      </c>
      <c r="F153" s="189" t="s">
        <v>3288</v>
      </c>
      <c r="G153" s="190" t="s">
        <v>1580</v>
      </c>
      <c r="H153" s="191">
        <v>0</v>
      </c>
      <c r="I153" s="192"/>
      <c r="J153" s="193">
        <f t="shared" si="10"/>
        <v>0</v>
      </c>
      <c r="K153" s="189" t="s">
        <v>1</v>
      </c>
      <c r="L153" s="40"/>
      <c r="M153" s="194" t="s">
        <v>1</v>
      </c>
      <c r="N153" s="195" t="s">
        <v>44</v>
      </c>
      <c r="O153" s="72"/>
      <c r="P153" s="196">
        <f t="shared" si="11"/>
        <v>0</v>
      </c>
      <c r="Q153" s="196">
        <v>0</v>
      </c>
      <c r="R153" s="196">
        <f t="shared" si="12"/>
        <v>0</v>
      </c>
      <c r="S153" s="196">
        <v>0</v>
      </c>
      <c r="T153" s="197">
        <f t="shared" si="1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191</v>
      </c>
      <c r="AT153" s="198" t="s">
        <v>176</v>
      </c>
      <c r="AU153" s="198" t="s">
        <v>89</v>
      </c>
      <c r="AY153" s="18" t="s">
        <v>173</v>
      </c>
      <c r="BE153" s="199">
        <f t="shared" si="14"/>
        <v>0</v>
      </c>
      <c r="BF153" s="199">
        <f t="shared" si="15"/>
        <v>0</v>
      </c>
      <c r="BG153" s="199">
        <f t="shared" si="16"/>
        <v>0</v>
      </c>
      <c r="BH153" s="199">
        <f t="shared" si="17"/>
        <v>0</v>
      </c>
      <c r="BI153" s="199">
        <f t="shared" si="18"/>
        <v>0</v>
      </c>
      <c r="BJ153" s="18" t="s">
        <v>87</v>
      </c>
      <c r="BK153" s="199">
        <f t="shared" si="19"/>
        <v>0</v>
      </c>
      <c r="BL153" s="18" t="s">
        <v>191</v>
      </c>
      <c r="BM153" s="198" t="s">
        <v>3350</v>
      </c>
    </row>
    <row r="154" spans="1:65" s="12" customFormat="1" ht="22.9" customHeight="1">
      <c r="B154" s="171"/>
      <c r="C154" s="172"/>
      <c r="D154" s="173" t="s">
        <v>78</v>
      </c>
      <c r="E154" s="185" t="s">
        <v>3137</v>
      </c>
      <c r="F154" s="185" t="s">
        <v>3214</v>
      </c>
      <c r="G154" s="172"/>
      <c r="H154" s="172"/>
      <c r="I154" s="175"/>
      <c r="J154" s="186">
        <f>BK154</f>
        <v>0</v>
      </c>
      <c r="K154" s="172"/>
      <c r="L154" s="177"/>
      <c r="M154" s="178"/>
      <c r="N154" s="179"/>
      <c r="O154" s="179"/>
      <c r="P154" s="180">
        <f>SUM(P155:P156)</f>
        <v>0</v>
      </c>
      <c r="Q154" s="179"/>
      <c r="R154" s="180">
        <f>SUM(R155:R156)</f>
        <v>0</v>
      </c>
      <c r="S154" s="179"/>
      <c r="T154" s="181">
        <f>SUM(T155:T156)</f>
        <v>0</v>
      </c>
      <c r="AR154" s="182" t="s">
        <v>89</v>
      </c>
      <c r="AT154" s="183" t="s">
        <v>78</v>
      </c>
      <c r="AU154" s="183" t="s">
        <v>87</v>
      </c>
      <c r="AY154" s="182" t="s">
        <v>173</v>
      </c>
      <c r="BK154" s="184">
        <f>SUM(BK155:BK156)</f>
        <v>0</v>
      </c>
    </row>
    <row r="155" spans="1:65" s="2" customFormat="1" ht="16.5" customHeight="1">
      <c r="A155" s="35"/>
      <c r="B155" s="36"/>
      <c r="C155" s="187" t="s">
        <v>402</v>
      </c>
      <c r="D155" s="187" t="s">
        <v>176</v>
      </c>
      <c r="E155" s="188" t="s">
        <v>3139</v>
      </c>
      <c r="F155" s="189" t="s">
        <v>3351</v>
      </c>
      <c r="G155" s="190" t="s">
        <v>2164</v>
      </c>
      <c r="H155" s="191">
        <v>1</v>
      </c>
      <c r="I155" s="192"/>
      <c r="J155" s="193">
        <f>ROUND(I155*H155,2)</f>
        <v>0</v>
      </c>
      <c r="K155" s="189" t="s">
        <v>1</v>
      </c>
      <c r="L155" s="40"/>
      <c r="M155" s="194" t="s">
        <v>1</v>
      </c>
      <c r="N155" s="195" t="s">
        <v>44</v>
      </c>
      <c r="O155" s="72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191</v>
      </c>
      <c r="AT155" s="198" t="s">
        <v>176</v>
      </c>
      <c r="AU155" s="198" t="s">
        <v>89</v>
      </c>
      <c r="AY155" s="18" t="s">
        <v>173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87</v>
      </c>
      <c r="BK155" s="199">
        <f>ROUND(I155*H155,2)</f>
        <v>0</v>
      </c>
      <c r="BL155" s="18" t="s">
        <v>191</v>
      </c>
      <c r="BM155" s="198" t="s">
        <v>3352</v>
      </c>
    </row>
    <row r="156" spans="1:65" s="2" customFormat="1" ht="16.5" customHeight="1">
      <c r="A156" s="35"/>
      <c r="B156" s="36"/>
      <c r="C156" s="187" t="s">
        <v>410</v>
      </c>
      <c r="D156" s="187" t="s">
        <v>176</v>
      </c>
      <c r="E156" s="188" t="s">
        <v>3142</v>
      </c>
      <c r="F156" s="189" t="s">
        <v>3292</v>
      </c>
      <c r="G156" s="190" t="s">
        <v>2164</v>
      </c>
      <c r="H156" s="191">
        <v>1</v>
      </c>
      <c r="I156" s="192"/>
      <c r="J156" s="193">
        <f>ROUND(I156*H156,2)</f>
        <v>0</v>
      </c>
      <c r="K156" s="189" t="s">
        <v>1</v>
      </c>
      <c r="L156" s="40"/>
      <c r="M156" s="205" t="s">
        <v>1</v>
      </c>
      <c r="N156" s="206" t="s">
        <v>44</v>
      </c>
      <c r="O156" s="207"/>
      <c r="P156" s="208">
        <f>O156*H156</f>
        <v>0</v>
      </c>
      <c r="Q156" s="208">
        <v>0</v>
      </c>
      <c r="R156" s="208">
        <f>Q156*H156</f>
        <v>0</v>
      </c>
      <c r="S156" s="208">
        <v>0</v>
      </c>
      <c r="T156" s="20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191</v>
      </c>
      <c r="AT156" s="198" t="s">
        <v>176</v>
      </c>
      <c r="AU156" s="198" t="s">
        <v>89</v>
      </c>
      <c r="AY156" s="18" t="s">
        <v>173</v>
      </c>
      <c r="BE156" s="199">
        <f>IF(N156="základní",J156,0)</f>
        <v>0</v>
      </c>
      <c r="BF156" s="199">
        <f>IF(N156="snížená",J156,0)</f>
        <v>0</v>
      </c>
      <c r="BG156" s="199">
        <f>IF(N156="zákl. přenesená",J156,0)</f>
        <v>0</v>
      </c>
      <c r="BH156" s="199">
        <f>IF(N156="sníž. přenesená",J156,0)</f>
        <v>0</v>
      </c>
      <c r="BI156" s="199">
        <f>IF(N156="nulová",J156,0)</f>
        <v>0</v>
      </c>
      <c r="BJ156" s="18" t="s">
        <v>87</v>
      </c>
      <c r="BK156" s="199">
        <f>ROUND(I156*H156,2)</f>
        <v>0</v>
      </c>
      <c r="BL156" s="18" t="s">
        <v>191</v>
      </c>
      <c r="BM156" s="198" t="s">
        <v>3353</v>
      </c>
    </row>
    <row r="157" spans="1:65" s="2" customFormat="1" ht="6.95" customHeight="1">
      <c r="A157" s="35"/>
      <c r="B157" s="55"/>
      <c r="C157" s="56"/>
      <c r="D157" s="56"/>
      <c r="E157" s="56"/>
      <c r="F157" s="56"/>
      <c r="G157" s="56"/>
      <c r="H157" s="56"/>
      <c r="I157" s="56"/>
      <c r="J157" s="56"/>
      <c r="K157" s="56"/>
      <c r="L157" s="40"/>
      <c r="M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</row>
  </sheetData>
  <sheetProtection algorithmName="SHA-512" hashValue="tl1GFnxb7iWykhRKe9iLkC7nycFxu/vxJptxzDnRdLzxo6flMUuyvC13fTLro5bVg41AYqIb2IP0dHqfECJ3qw==" saltValue="t6nKfs5StrF8VeOg4rWOX7xT8wgVSRAehlNyYgYutiPQiUuQxKTdoQNAuAoRO43Sbpj9utQTwBJsD6Km9weiBw==" spinCount="100000" sheet="1" objects="1" scenarios="1" formatColumns="0" formatRows="0" autoFilter="0"/>
  <autoFilter ref="C119:K156" xr:uid="{00000000-0009-0000-0000-00000C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140"/>
  <sheetViews>
    <sheetView showGridLines="0" view="pageBreakPreview" zoomScaleNormal="100" zoomScaleSheetLayoutView="10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125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143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9" t="str">
        <f>'Rekapitulace stavby'!K6</f>
        <v>NÁSTAVBA ZŠ JESENIOVA - ROZŠÍŘENÍ ŠKOLNÍ DRUŽINY</v>
      </c>
      <c r="F7" s="310"/>
      <c r="G7" s="310"/>
      <c r="H7" s="310"/>
      <c r="L7" s="21"/>
    </row>
    <row r="8" spans="1:46" s="2" customFormat="1" ht="12" customHeight="1">
      <c r="A8" s="35"/>
      <c r="B8" s="40"/>
      <c r="C8" s="35"/>
      <c r="D8" s="113" t="s">
        <v>144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1" t="s">
        <v>3354</v>
      </c>
      <c r="F9" s="312"/>
      <c r="G9" s="312"/>
      <c r="H9" s="312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20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</v>
      </c>
      <c r="E12" s="35"/>
      <c r="F12" s="114" t="s">
        <v>23</v>
      </c>
      <c r="G12" s="35"/>
      <c r="H12" s="35"/>
      <c r="I12" s="113" t="s">
        <v>24</v>
      </c>
      <c r="J12" s="115" t="str">
        <f>'Rekapitulace stavby'!AN8</f>
        <v>14. 2. 2022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26</v>
      </c>
      <c r="E14" s="35"/>
      <c r="F14" s="35"/>
      <c r="G14" s="35"/>
      <c r="H14" s="35"/>
      <c r="I14" s="113" t="s">
        <v>27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28</v>
      </c>
      <c r="F15" s="35"/>
      <c r="G15" s="35"/>
      <c r="H15" s="35"/>
      <c r="I15" s="113" t="s">
        <v>29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3" t="str">
        <f>'Rekapitulace stavby'!E14</f>
        <v>Vyplň údaj</v>
      </c>
      <c r="F18" s="314"/>
      <c r="G18" s="314"/>
      <c r="H18" s="314"/>
      <c r="I18" s="113" t="s">
        <v>29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27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29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27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29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5" t="s">
        <v>1</v>
      </c>
      <c r="F27" s="315"/>
      <c r="G27" s="315"/>
      <c r="H27" s="315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ROUND(J120,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ROUND((SUM(BE120:BE139)),  2)</f>
        <v>0</v>
      </c>
      <c r="G33" s="35"/>
      <c r="H33" s="35"/>
      <c r="I33" s="125">
        <v>0.21</v>
      </c>
      <c r="J33" s="124">
        <f>ROUND(((SUM(BE120:BE139))*I33),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ROUND((SUM(BF120:BF139)),  2)</f>
        <v>0</v>
      </c>
      <c r="G34" s="35"/>
      <c r="H34" s="35"/>
      <c r="I34" s="125">
        <v>0.15</v>
      </c>
      <c r="J34" s="124">
        <f>ROUND(((SUM(BF120:BF139))*I34),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ROUND((SUM(BG120:BG139)),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ROUND((SUM(BH120:BH139)),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ROUND((SUM(BI120:BI139)),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146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07" t="str">
        <f>E7</f>
        <v>NÁSTAVBA ZŠ JESENIOVA - ROZŠÍŘENÍ ŠKOLNÍ DRUŽINY</v>
      </c>
      <c r="F85" s="308"/>
      <c r="G85" s="308"/>
      <c r="H85" s="308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144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13 - JEDNOTNÝ ČAS A ŠKOLNÍ ZVONĚNÍ (JČ + ZV)</v>
      </c>
      <c r="F87" s="306"/>
      <c r="G87" s="306"/>
      <c r="H87" s="30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22</v>
      </c>
      <c r="D89" s="37"/>
      <c r="E89" s="37"/>
      <c r="F89" s="28" t="str">
        <f>F12</f>
        <v>Jeseniova 96/2400, Praha 3</v>
      </c>
      <c r="G89" s="37"/>
      <c r="H89" s="37"/>
      <c r="I89" s="30" t="s">
        <v>24</v>
      </c>
      <c r="J89" s="67" t="str">
        <f>IF(J12="","",J12)</f>
        <v>14. 2. 2022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26</v>
      </c>
      <c r="D91" s="37"/>
      <c r="E91" s="37"/>
      <c r="F91" s="28" t="str">
        <f>E15</f>
        <v>Městská část Praha 3</v>
      </c>
      <c r="G91" s="37"/>
      <c r="H91" s="37"/>
      <c r="I91" s="30" t="s">
        <v>32</v>
      </c>
      <c r="J91" s="33" t="str">
        <f>E21</f>
        <v>ZERO ATELIER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35</v>
      </c>
      <c r="J92" s="33" t="str">
        <f>E24</f>
        <v>Vladimír Mrázek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147</v>
      </c>
      <c r="D94" s="145"/>
      <c r="E94" s="145"/>
      <c r="F94" s="145"/>
      <c r="G94" s="145"/>
      <c r="H94" s="145"/>
      <c r="I94" s="145"/>
      <c r="J94" s="146" t="s">
        <v>148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149</v>
      </c>
      <c r="D96" s="37"/>
      <c r="E96" s="37"/>
      <c r="F96" s="37"/>
      <c r="G96" s="37"/>
      <c r="H96" s="37"/>
      <c r="I96" s="37"/>
      <c r="J96" s="85">
        <f>J120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150</v>
      </c>
    </row>
    <row r="97" spans="1:31" s="9" customFormat="1" ht="24.95" customHeight="1">
      <c r="B97" s="148"/>
      <c r="C97" s="149"/>
      <c r="D97" s="150" t="s">
        <v>3355</v>
      </c>
      <c r="E97" s="151"/>
      <c r="F97" s="151"/>
      <c r="G97" s="151"/>
      <c r="H97" s="151"/>
      <c r="I97" s="151"/>
      <c r="J97" s="152">
        <f>J121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3237</v>
      </c>
      <c r="E98" s="157"/>
      <c r="F98" s="157"/>
      <c r="G98" s="157"/>
      <c r="H98" s="157"/>
      <c r="I98" s="157"/>
      <c r="J98" s="158">
        <f>J122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3238</v>
      </c>
      <c r="E99" s="157"/>
      <c r="F99" s="157"/>
      <c r="G99" s="157"/>
      <c r="H99" s="157"/>
      <c r="I99" s="157"/>
      <c r="J99" s="158">
        <f>J126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3239</v>
      </c>
      <c r="E100" s="157"/>
      <c r="F100" s="157"/>
      <c r="G100" s="157"/>
      <c r="H100" s="157"/>
      <c r="I100" s="157"/>
      <c r="J100" s="158">
        <f>J136</f>
        <v>0</v>
      </c>
      <c r="K100" s="155"/>
      <c r="L100" s="159"/>
    </row>
    <row r="101" spans="1:31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31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31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24.95" customHeight="1">
      <c r="A107" s="35"/>
      <c r="B107" s="36"/>
      <c r="C107" s="24" t="s">
        <v>157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6.5" customHeight="1">
      <c r="A110" s="35"/>
      <c r="B110" s="36"/>
      <c r="C110" s="37"/>
      <c r="D110" s="37"/>
      <c r="E110" s="307" t="str">
        <f>E7</f>
        <v>NÁSTAVBA ZŠ JESENIOVA - ROZŠÍŘENÍ ŠKOLNÍ DRUŽINY</v>
      </c>
      <c r="F110" s="308"/>
      <c r="G110" s="308"/>
      <c r="H110" s="308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144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02" t="str">
        <f>E9</f>
        <v>13 - JEDNOTNÝ ČAS A ŠKOLNÍ ZVONĚNÍ (JČ + ZV)</v>
      </c>
      <c r="F112" s="306"/>
      <c r="G112" s="306"/>
      <c r="H112" s="306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5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22</v>
      </c>
      <c r="D114" s="37"/>
      <c r="E114" s="37"/>
      <c r="F114" s="28" t="str">
        <f>F12</f>
        <v>Jeseniova 96/2400, Praha 3</v>
      </c>
      <c r="G114" s="37"/>
      <c r="H114" s="37"/>
      <c r="I114" s="30" t="s">
        <v>24</v>
      </c>
      <c r="J114" s="67" t="str">
        <f>IF(J12="","",J12)</f>
        <v>14. 2. 2022</v>
      </c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2" customHeight="1">
      <c r="A116" s="35"/>
      <c r="B116" s="36"/>
      <c r="C116" s="30" t="s">
        <v>26</v>
      </c>
      <c r="D116" s="37"/>
      <c r="E116" s="37"/>
      <c r="F116" s="28" t="str">
        <f>E15</f>
        <v>Městská část Praha 3</v>
      </c>
      <c r="G116" s="37"/>
      <c r="H116" s="37"/>
      <c r="I116" s="30" t="s">
        <v>32</v>
      </c>
      <c r="J116" s="33" t="str">
        <f>E21</f>
        <v>ZERO ATELIER s.r.o.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5.2" customHeight="1">
      <c r="A117" s="35"/>
      <c r="B117" s="36"/>
      <c r="C117" s="30" t="s">
        <v>30</v>
      </c>
      <c r="D117" s="37"/>
      <c r="E117" s="37"/>
      <c r="F117" s="28" t="str">
        <f>IF(E18="","",E18)</f>
        <v>Vyplň údaj</v>
      </c>
      <c r="G117" s="37"/>
      <c r="H117" s="37"/>
      <c r="I117" s="30" t="s">
        <v>35</v>
      </c>
      <c r="J117" s="33" t="str">
        <f>E24</f>
        <v>Vladimír Mrázek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0.3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11" customFormat="1" ht="29.25" customHeight="1">
      <c r="A119" s="160"/>
      <c r="B119" s="161"/>
      <c r="C119" s="162" t="s">
        <v>158</v>
      </c>
      <c r="D119" s="163" t="s">
        <v>64</v>
      </c>
      <c r="E119" s="163" t="s">
        <v>60</v>
      </c>
      <c r="F119" s="163" t="s">
        <v>61</v>
      </c>
      <c r="G119" s="163" t="s">
        <v>159</v>
      </c>
      <c r="H119" s="163" t="s">
        <v>160</v>
      </c>
      <c r="I119" s="163" t="s">
        <v>161</v>
      </c>
      <c r="J119" s="163" t="s">
        <v>148</v>
      </c>
      <c r="K119" s="164" t="s">
        <v>162</v>
      </c>
      <c r="L119" s="165"/>
      <c r="M119" s="76" t="s">
        <v>1</v>
      </c>
      <c r="N119" s="77" t="s">
        <v>43</v>
      </c>
      <c r="O119" s="77" t="s">
        <v>163</v>
      </c>
      <c r="P119" s="77" t="s">
        <v>164</v>
      </c>
      <c r="Q119" s="77" t="s">
        <v>165</v>
      </c>
      <c r="R119" s="77" t="s">
        <v>166</v>
      </c>
      <c r="S119" s="77" t="s">
        <v>167</v>
      </c>
      <c r="T119" s="78" t="s">
        <v>168</v>
      </c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</row>
    <row r="120" spans="1:65" s="2" customFormat="1" ht="22.9" customHeight="1">
      <c r="A120" s="35"/>
      <c r="B120" s="36"/>
      <c r="C120" s="83" t="s">
        <v>169</v>
      </c>
      <c r="D120" s="37"/>
      <c r="E120" s="37"/>
      <c r="F120" s="37"/>
      <c r="G120" s="37"/>
      <c r="H120" s="37"/>
      <c r="I120" s="37"/>
      <c r="J120" s="166">
        <f>BK120</f>
        <v>0</v>
      </c>
      <c r="K120" s="37"/>
      <c r="L120" s="40"/>
      <c r="M120" s="79"/>
      <c r="N120" s="167"/>
      <c r="O120" s="80"/>
      <c r="P120" s="168">
        <f>P121</f>
        <v>0</v>
      </c>
      <c r="Q120" s="80"/>
      <c r="R120" s="168">
        <f>R121</f>
        <v>0</v>
      </c>
      <c r="S120" s="80"/>
      <c r="T120" s="169">
        <f>T121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78</v>
      </c>
      <c r="AU120" s="18" t="s">
        <v>150</v>
      </c>
      <c r="BK120" s="170">
        <f>BK121</f>
        <v>0</v>
      </c>
    </row>
    <row r="121" spans="1:65" s="12" customFormat="1" ht="25.9" customHeight="1">
      <c r="B121" s="171"/>
      <c r="C121" s="172"/>
      <c r="D121" s="173" t="s">
        <v>78</v>
      </c>
      <c r="E121" s="174" t="s">
        <v>553</v>
      </c>
      <c r="F121" s="174" t="s">
        <v>3356</v>
      </c>
      <c r="G121" s="172"/>
      <c r="H121" s="172"/>
      <c r="I121" s="175"/>
      <c r="J121" s="176">
        <f>BK121</f>
        <v>0</v>
      </c>
      <c r="K121" s="172"/>
      <c r="L121" s="177"/>
      <c r="M121" s="178"/>
      <c r="N121" s="179"/>
      <c r="O121" s="179"/>
      <c r="P121" s="180">
        <f>P122+P126+P136</f>
        <v>0</v>
      </c>
      <c r="Q121" s="179"/>
      <c r="R121" s="180">
        <f>R122+R126+R136</f>
        <v>0</v>
      </c>
      <c r="S121" s="179"/>
      <c r="T121" s="181">
        <f>T122+T126+T136</f>
        <v>0</v>
      </c>
      <c r="AR121" s="182" t="s">
        <v>89</v>
      </c>
      <c r="AT121" s="183" t="s">
        <v>78</v>
      </c>
      <c r="AU121" s="183" t="s">
        <v>79</v>
      </c>
      <c r="AY121" s="182" t="s">
        <v>173</v>
      </c>
      <c r="BK121" s="184">
        <f>BK122+BK126+BK136</f>
        <v>0</v>
      </c>
    </row>
    <row r="122" spans="1:65" s="12" customFormat="1" ht="22.9" customHeight="1">
      <c r="B122" s="171"/>
      <c r="C122" s="172"/>
      <c r="D122" s="173" t="s">
        <v>78</v>
      </c>
      <c r="E122" s="185" t="s">
        <v>3061</v>
      </c>
      <c r="F122" s="185" t="s">
        <v>3241</v>
      </c>
      <c r="G122" s="172"/>
      <c r="H122" s="172"/>
      <c r="I122" s="175"/>
      <c r="J122" s="186">
        <f>BK122</f>
        <v>0</v>
      </c>
      <c r="K122" s="172"/>
      <c r="L122" s="177"/>
      <c r="M122" s="178"/>
      <c r="N122" s="179"/>
      <c r="O122" s="179"/>
      <c r="P122" s="180">
        <f>SUM(P123:P125)</f>
        <v>0</v>
      </c>
      <c r="Q122" s="179"/>
      <c r="R122" s="180">
        <f>SUM(R123:R125)</f>
        <v>0</v>
      </c>
      <c r="S122" s="179"/>
      <c r="T122" s="181">
        <f>SUM(T123:T125)</f>
        <v>0</v>
      </c>
      <c r="AR122" s="182" t="s">
        <v>89</v>
      </c>
      <c r="AT122" s="183" t="s">
        <v>78</v>
      </c>
      <c r="AU122" s="183" t="s">
        <v>87</v>
      </c>
      <c r="AY122" s="182" t="s">
        <v>173</v>
      </c>
      <c r="BK122" s="184">
        <f>SUM(BK123:BK125)</f>
        <v>0</v>
      </c>
    </row>
    <row r="123" spans="1:65" s="2" customFormat="1" ht="16.5" customHeight="1">
      <c r="A123" s="35"/>
      <c r="B123" s="36"/>
      <c r="C123" s="187" t="s">
        <v>87</v>
      </c>
      <c r="D123" s="187" t="s">
        <v>176</v>
      </c>
      <c r="E123" s="188" t="s">
        <v>3063</v>
      </c>
      <c r="F123" s="189" t="s">
        <v>3357</v>
      </c>
      <c r="G123" s="190" t="s">
        <v>330</v>
      </c>
      <c r="H123" s="191">
        <v>2</v>
      </c>
      <c r="I123" s="192"/>
      <c r="J123" s="193">
        <f>ROUND(I123*H123,2)</f>
        <v>0</v>
      </c>
      <c r="K123" s="189" t="s">
        <v>1</v>
      </c>
      <c r="L123" s="40"/>
      <c r="M123" s="194" t="s">
        <v>1</v>
      </c>
      <c r="N123" s="195" t="s">
        <v>44</v>
      </c>
      <c r="O123" s="72"/>
      <c r="P123" s="196">
        <f>O123*H123</f>
        <v>0</v>
      </c>
      <c r="Q123" s="196">
        <v>0</v>
      </c>
      <c r="R123" s="196">
        <f>Q123*H123</f>
        <v>0</v>
      </c>
      <c r="S123" s="196">
        <v>0</v>
      </c>
      <c r="T123" s="19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8" t="s">
        <v>191</v>
      </c>
      <c r="AT123" s="198" t="s">
        <v>176</v>
      </c>
      <c r="AU123" s="198" t="s">
        <v>89</v>
      </c>
      <c r="AY123" s="18" t="s">
        <v>173</v>
      </c>
      <c r="BE123" s="199">
        <f>IF(N123="základní",J123,0)</f>
        <v>0</v>
      </c>
      <c r="BF123" s="199">
        <f>IF(N123="snížená",J123,0)</f>
        <v>0</v>
      </c>
      <c r="BG123" s="199">
        <f>IF(N123="zákl. přenesená",J123,0)</f>
        <v>0</v>
      </c>
      <c r="BH123" s="199">
        <f>IF(N123="sníž. přenesená",J123,0)</f>
        <v>0</v>
      </c>
      <c r="BI123" s="199">
        <f>IF(N123="nulová",J123,0)</f>
        <v>0</v>
      </c>
      <c r="BJ123" s="18" t="s">
        <v>87</v>
      </c>
      <c r="BK123" s="199">
        <f>ROUND(I123*H123,2)</f>
        <v>0</v>
      </c>
      <c r="BL123" s="18" t="s">
        <v>191</v>
      </c>
      <c r="BM123" s="198" t="s">
        <v>3358</v>
      </c>
    </row>
    <row r="124" spans="1:65" s="2" customFormat="1" ht="16.5" customHeight="1">
      <c r="A124" s="35"/>
      <c r="B124" s="36"/>
      <c r="C124" s="187" t="s">
        <v>89</v>
      </c>
      <c r="D124" s="187" t="s">
        <v>176</v>
      </c>
      <c r="E124" s="188" t="s">
        <v>3066</v>
      </c>
      <c r="F124" s="189" t="s">
        <v>3359</v>
      </c>
      <c r="G124" s="190" t="s">
        <v>330</v>
      </c>
      <c r="H124" s="191">
        <v>4</v>
      </c>
      <c r="I124" s="192"/>
      <c r="J124" s="193">
        <f>ROUND(I124*H124,2)</f>
        <v>0</v>
      </c>
      <c r="K124" s="189" t="s">
        <v>1</v>
      </c>
      <c r="L124" s="40"/>
      <c r="M124" s="194" t="s">
        <v>1</v>
      </c>
      <c r="N124" s="195" t="s">
        <v>44</v>
      </c>
      <c r="O124" s="72"/>
      <c r="P124" s="196">
        <f>O124*H124</f>
        <v>0</v>
      </c>
      <c r="Q124" s="196">
        <v>0</v>
      </c>
      <c r="R124" s="196">
        <f>Q124*H124</f>
        <v>0</v>
      </c>
      <c r="S124" s="196">
        <v>0</v>
      </c>
      <c r="T124" s="19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8" t="s">
        <v>191</v>
      </c>
      <c r="AT124" s="198" t="s">
        <v>176</v>
      </c>
      <c r="AU124" s="198" t="s">
        <v>89</v>
      </c>
      <c r="AY124" s="18" t="s">
        <v>173</v>
      </c>
      <c r="BE124" s="199">
        <f>IF(N124="základní",J124,0)</f>
        <v>0</v>
      </c>
      <c r="BF124" s="199">
        <f>IF(N124="snížená",J124,0)</f>
        <v>0</v>
      </c>
      <c r="BG124" s="199">
        <f>IF(N124="zákl. přenesená",J124,0)</f>
        <v>0</v>
      </c>
      <c r="BH124" s="199">
        <f>IF(N124="sníž. přenesená",J124,0)</f>
        <v>0</v>
      </c>
      <c r="BI124" s="199">
        <f>IF(N124="nulová",J124,0)</f>
        <v>0</v>
      </c>
      <c r="BJ124" s="18" t="s">
        <v>87</v>
      </c>
      <c r="BK124" s="199">
        <f>ROUND(I124*H124,2)</f>
        <v>0</v>
      </c>
      <c r="BL124" s="18" t="s">
        <v>191</v>
      </c>
      <c r="BM124" s="198" t="s">
        <v>3360</v>
      </c>
    </row>
    <row r="125" spans="1:65" s="2" customFormat="1" ht="16.5" customHeight="1">
      <c r="A125" s="35"/>
      <c r="B125" s="36"/>
      <c r="C125" s="187" t="s">
        <v>185</v>
      </c>
      <c r="D125" s="187" t="s">
        <v>176</v>
      </c>
      <c r="E125" s="188" t="s">
        <v>3069</v>
      </c>
      <c r="F125" s="189" t="s">
        <v>3361</v>
      </c>
      <c r="G125" s="190" t="s">
        <v>330</v>
      </c>
      <c r="H125" s="191">
        <v>4</v>
      </c>
      <c r="I125" s="192"/>
      <c r="J125" s="193">
        <f>ROUND(I125*H125,2)</f>
        <v>0</v>
      </c>
      <c r="K125" s="189" t="s">
        <v>1</v>
      </c>
      <c r="L125" s="40"/>
      <c r="M125" s="194" t="s">
        <v>1</v>
      </c>
      <c r="N125" s="195" t="s">
        <v>44</v>
      </c>
      <c r="O125" s="72"/>
      <c r="P125" s="196">
        <f>O125*H125</f>
        <v>0</v>
      </c>
      <c r="Q125" s="196">
        <v>0</v>
      </c>
      <c r="R125" s="196">
        <f>Q125*H125</f>
        <v>0</v>
      </c>
      <c r="S125" s="196">
        <v>0</v>
      </c>
      <c r="T125" s="19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8" t="s">
        <v>191</v>
      </c>
      <c r="AT125" s="198" t="s">
        <v>176</v>
      </c>
      <c r="AU125" s="198" t="s">
        <v>89</v>
      </c>
      <c r="AY125" s="18" t="s">
        <v>173</v>
      </c>
      <c r="BE125" s="199">
        <f>IF(N125="základní",J125,0)</f>
        <v>0</v>
      </c>
      <c r="BF125" s="199">
        <f>IF(N125="snížená",J125,0)</f>
        <v>0</v>
      </c>
      <c r="BG125" s="199">
        <f>IF(N125="zákl. přenesená",J125,0)</f>
        <v>0</v>
      </c>
      <c r="BH125" s="199">
        <f>IF(N125="sníž. přenesená",J125,0)</f>
        <v>0</v>
      </c>
      <c r="BI125" s="199">
        <f>IF(N125="nulová",J125,0)</f>
        <v>0</v>
      </c>
      <c r="BJ125" s="18" t="s">
        <v>87</v>
      </c>
      <c r="BK125" s="199">
        <f>ROUND(I125*H125,2)</f>
        <v>0</v>
      </c>
      <c r="BL125" s="18" t="s">
        <v>191</v>
      </c>
      <c r="BM125" s="198" t="s">
        <v>3362</v>
      </c>
    </row>
    <row r="126" spans="1:65" s="12" customFormat="1" ht="22.9" customHeight="1">
      <c r="B126" s="171"/>
      <c r="C126" s="172"/>
      <c r="D126" s="173" t="s">
        <v>78</v>
      </c>
      <c r="E126" s="185" t="s">
        <v>3105</v>
      </c>
      <c r="F126" s="185" t="s">
        <v>3138</v>
      </c>
      <c r="G126" s="172"/>
      <c r="H126" s="172"/>
      <c r="I126" s="175"/>
      <c r="J126" s="186">
        <f>BK126</f>
        <v>0</v>
      </c>
      <c r="K126" s="172"/>
      <c r="L126" s="177"/>
      <c r="M126" s="178"/>
      <c r="N126" s="179"/>
      <c r="O126" s="179"/>
      <c r="P126" s="180">
        <f>SUM(P127:P135)</f>
        <v>0</v>
      </c>
      <c r="Q126" s="179"/>
      <c r="R126" s="180">
        <f>SUM(R127:R135)</f>
        <v>0</v>
      </c>
      <c r="S126" s="179"/>
      <c r="T126" s="181">
        <f>SUM(T127:T135)</f>
        <v>0</v>
      </c>
      <c r="AR126" s="182" t="s">
        <v>89</v>
      </c>
      <c r="AT126" s="183" t="s">
        <v>78</v>
      </c>
      <c r="AU126" s="183" t="s">
        <v>87</v>
      </c>
      <c r="AY126" s="182" t="s">
        <v>173</v>
      </c>
      <c r="BK126" s="184">
        <f>SUM(BK127:BK135)</f>
        <v>0</v>
      </c>
    </row>
    <row r="127" spans="1:65" s="2" customFormat="1" ht="16.5" customHeight="1">
      <c r="A127" s="35"/>
      <c r="B127" s="36"/>
      <c r="C127" s="187" t="s">
        <v>191</v>
      </c>
      <c r="D127" s="187" t="s">
        <v>176</v>
      </c>
      <c r="E127" s="188" t="s">
        <v>3107</v>
      </c>
      <c r="F127" s="189" t="s">
        <v>3363</v>
      </c>
      <c r="G127" s="190" t="s">
        <v>339</v>
      </c>
      <c r="H127" s="191">
        <v>30</v>
      </c>
      <c r="I127" s="192"/>
      <c r="J127" s="193">
        <f t="shared" ref="J127:J135" si="0">ROUND(I127*H127,2)</f>
        <v>0</v>
      </c>
      <c r="K127" s="189" t="s">
        <v>1</v>
      </c>
      <c r="L127" s="40"/>
      <c r="M127" s="194" t="s">
        <v>1</v>
      </c>
      <c r="N127" s="195" t="s">
        <v>44</v>
      </c>
      <c r="O127" s="72"/>
      <c r="P127" s="196">
        <f t="shared" ref="P127:P135" si="1">O127*H127</f>
        <v>0</v>
      </c>
      <c r="Q127" s="196">
        <v>0</v>
      </c>
      <c r="R127" s="196">
        <f t="shared" ref="R127:R135" si="2">Q127*H127</f>
        <v>0</v>
      </c>
      <c r="S127" s="196">
        <v>0</v>
      </c>
      <c r="T127" s="197">
        <f t="shared" ref="T127:T135" si="3"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8" t="s">
        <v>191</v>
      </c>
      <c r="AT127" s="198" t="s">
        <v>176</v>
      </c>
      <c r="AU127" s="198" t="s">
        <v>89</v>
      </c>
      <c r="AY127" s="18" t="s">
        <v>173</v>
      </c>
      <c r="BE127" s="199">
        <f t="shared" ref="BE127:BE135" si="4">IF(N127="základní",J127,0)</f>
        <v>0</v>
      </c>
      <c r="BF127" s="199">
        <f t="shared" ref="BF127:BF135" si="5">IF(N127="snížená",J127,0)</f>
        <v>0</v>
      </c>
      <c r="BG127" s="199">
        <f t="shared" ref="BG127:BG135" si="6">IF(N127="zákl. přenesená",J127,0)</f>
        <v>0</v>
      </c>
      <c r="BH127" s="199">
        <f t="shared" ref="BH127:BH135" si="7">IF(N127="sníž. přenesená",J127,0)</f>
        <v>0</v>
      </c>
      <c r="BI127" s="199">
        <f t="shared" ref="BI127:BI135" si="8">IF(N127="nulová",J127,0)</f>
        <v>0</v>
      </c>
      <c r="BJ127" s="18" t="s">
        <v>87</v>
      </c>
      <c r="BK127" s="199">
        <f t="shared" ref="BK127:BK135" si="9">ROUND(I127*H127,2)</f>
        <v>0</v>
      </c>
      <c r="BL127" s="18" t="s">
        <v>191</v>
      </c>
      <c r="BM127" s="198" t="s">
        <v>3364</v>
      </c>
    </row>
    <row r="128" spans="1:65" s="2" customFormat="1" ht="16.5" customHeight="1">
      <c r="A128" s="35"/>
      <c r="B128" s="36"/>
      <c r="C128" s="187" t="s">
        <v>172</v>
      </c>
      <c r="D128" s="187" t="s">
        <v>176</v>
      </c>
      <c r="E128" s="188" t="s">
        <v>3110</v>
      </c>
      <c r="F128" s="189" t="s">
        <v>3159</v>
      </c>
      <c r="G128" s="190" t="s">
        <v>339</v>
      </c>
      <c r="H128" s="191">
        <v>29.45</v>
      </c>
      <c r="I128" s="192"/>
      <c r="J128" s="193">
        <f t="shared" si="0"/>
        <v>0</v>
      </c>
      <c r="K128" s="189" t="s">
        <v>1</v>
      </c>
      <c r="L128" s="40"/>
      <c r="M128" s="194" t="s">
        <v>1</v>
      </c>
      <c r="N128" s="195" t="s">
        <v>44</v>
      </c>
      <c r="O128" s="72"/>
      <c r="P128" s="196">
        <f t="shared" si="1"/>
        <v>0</v>
      </c>
      <c r="Q128" s="196">
        <v>0</v>
      </c>
      <c r="R128" s="196">
        <f t="shared" si="2"/>
        <v>0</v>
      </c>
      <c r="S128" s="196">
        <v>0</v>
      </c>
      <c r="T128" s="19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191</v>
      </c>
      <c r="AT128" s="198" t="s">
        <v>176</v>
      </c>
      <c r="AU128" s="198" t="s">
        <v>89</v>
      </c>
      <c r="AY128" s="18" t="s">
        <v>173</v>
      </c>
      <c r="BE128" s="199">
        <f t="shared" si="4"/>
        <v>0</v>
      </c>
      <c r="BF128" s="199">
        <f t="shared" si="5"/>
        <v>0</v>
      </c>
      <c r="BG128" s="199">
        <f t="shared" si="6"/>
        <v>0</v>
      </c>
      <c r="BH128" s="199">
        <f t="shared" si="7"/>
        <v>0</v>
      </c>
      <c r="BI128" s="199">
        <f t="shared" si="8"/>
        <v>0</v>
      </c>
      <c r="BJ128" s="18" t="s">
        <v>87</v>
      </c>
      <c r="BK128" s="199">
        <f t="shared" si="9"/>
        <v>0</v>
      </c>
      <c r="BL128" s="18" t="s">
        <v>191</v>
      </c>
      <c r="BM128" s="198" t="s">
        <v>3365</v>
      </c>
    </row>
    <row r="129" spans="1:65" s="2" customFormat="1" ht="16.5" customHeight="1">
      <c r="A129" s="35"/>
      <c r="B129" s="36"/>
      <c r="C129" s="187" t="s">
        <v>201</v>
      </c>
      <c r="D129" s="187" t="s">
        <v>176</v>
      </c>
      <c r="E129" s="188" t="s">
        <v>3112</v>
      </c>
      <c r="F129" s="189" t="s">
        <v>3366</v>
      </c>
      <c r="G129" s="190" t="s">
        <v>330</v>
      </c>
      <c r="H129" s="191">
        <v>12</v>
      </c>
      <c r="I129" s="192"/>
      <c r="J129" s="193">
        <f t="shared" si="0"/>
        <v>0</v>
      </c>
      <c r="K129" s="189" t="s">
        <v>1</v>
      </c>
      <c r="L129" s="40"/>
      <c r="M129" s="194" t="s">
        <v>1</v>
      </c>
      <c r="N129" s="195" t="s">
        <v>44</v>
      </c>
      <c r="O129" s="72"/>
      <c r="P129" s="196">
        <f t="shared" si="1"/>
        <v>0</v>
      </c>
      <c r="Q129" s="196">
        <v>0</v>
      </c>
      <c r="R129" s="196">
        <f t="shared" si="2"/>
        <v>0</v>
      </c>
      <c r="S129" s="196">
        <v>0</v>
      </c>
      <c r="T129" s="19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191</v>
      </c>
      <c r="AT129" s="198" t="s">
        <v>176</v>
      </c>
      <c r="AU129" s="198" t="s">
        <v>89</v>
      </c>
      <c r="AY129" s="18" t="s">
        <v>173</v>
      </c>
      <c r="BE129" s="199">
        <f t="shared" si="4"/>
        <v>0</v>
      </c>
      <c r="BF129" s="199">
        <f t="shared" si="5"/>
        <v>0</v>
      </c>
      <c r="BG129" s="199">
        <f t="shared" si="6"/>
        <v>0</v>
      </c>
      <c r="BH129" s="199">
        <f t="shared" si="7"/>
        <v>0</v>
      </c>
      <c r="BI129" s="199">
        <f t="shared" si="8"/>
        <v>0</v>
      </c>
      <c r="BJ129" s="18" t="s">
        <v>87</v>
      </c>
      <c r="BK129" s="199">
        <f t="shared" si="9"/>
        <v>0</v>
      </c>
      <c r="BL129" s="18" t="s">
        <v>191</v>
      </c>
      <c r="BM129" s="198" t="s">
        <v>3367</v>
      </c>
    </row>
    <row r="130" spans="1:65" s="2" customFormat="1" ht="16.5" customHeight="1">
      <c r="A130" s="35"/>
      <c r="B130" s="36"/>
      <c r="C130" s="187" t="s">
        <v>205</v>
      </c>
      <c r="D130" s="187" t="s">
        <v>176</v>
      </c>
      <c r="E130" s="188" t="s">
        <v>3114</v>
      </c>
      <c r="F130" s="189" t="s">
        <v>3368</v>
      </c>
      <c r="G130" s="190" t="s">
        <v>2605</v>
      </c>
      <c r="H130" s="191">
        <v>3</v>
      </c>
      <c r="I130" s="192"/>
      <c r="J130" s="193">
        <f t="shared" si="0"/>
        <v>0</v>
      </c>
      <c r="K130" s="189" t="s">
        <v>1</v>
      </c>
      <c r="L130" s="40"/>
      <c r="M130" s="194" t="s">
        <v>1</v>
      </c>
      <c r="N130" s="195" t="s">
        <v>44</v>
      </c>
      <c r="O130" s="72"/>
      <c r="P130" s="196">
        <f t="shared" si="1"/>
        <v>0</v>
      </c>
      <c r="Q130" s="196">
        <v>0</v>
      </c>
      <c r="R130" s="196">
        <f t="shared" si="2"/>
        <v>0</v>
      </c>
      <c r="S130" s="196">
        <v>0</v>
      </c>
      <c r="T130" s="19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8" t="s">
        <v>191</v>
      </c>
      <c r="AT130" s="198" t="s">
        <v>176</v>
      </c>
      <c r="AU130" s="198" t="s">
        <v>89</v>
      </c>
      <c r="AY130" s="18" t="s">
        <v>173</v>
      </c>
      <c r="BE130" s="199">
        <f t="shared" si="4"/>
        <v>0</v>
      </c>
      <c r="BF130" s="199">
        <f t="shared" si="5"/>
        <v>0</v>
      </c>
      <c r="BG130" s="199">
        <f t="shared" si="6"/>
        <v>0</v>
      </c>
      <c r="BH130" s="199">
        <f t="shared" si="7"/>
        <v>0</v>
      </c>
      <c r="BI130" s="199">
        <f t="shared" si="8"/>
        <v>0</v>
      </c>
      <c r="BJ130" s="18" t="s">
        <v>87</v>
      </c>
      <c r="BK130" s="199">
        <f t="shared" si="9"/>
        <v>0</v>
      </c>
      <c r="BL130" s="18" t="s">
        <v>191</v>
      </c>
      <c r="BM130" s="198" t="s">
        <v>3369</v>
      </c>
    </row>
    <row r="131" spans="1:65" s="2" customFormat="1" ht="21.75" customHeight="1">
      <c r="A131" s="35"/>
      <c r="B131" s="36"/>
      <c r="C131" s="187" t="s">
        <v>211</v>
      </c>
      <c r="D131" s="187" t="s">
        <v>176</v>
      </c>
      <c r="E131" s="188" t="s">
        <v>3116</v>
      </c>
      <c r="F131" s="189" t="s">
        <v>3370</v>
      </c>
      <c r="G131" s="190" t="s">
        <v>339</v>
      </c>
      <c r="H131" s="191">
        <v>27.27</v>
      </c>
      <c r="I131" s="192"/>
      <c r="J131" s="193">
        <f t="shared" si="0"/>
        <v>0</v>
      </c>
      <c r="K131" s="189" t="s">
        <v>1</v>
      </c>
      <c r="L131" s="40"/>
      <c r="M131" s="194" t="s">
        <v>1</v>
      </c>
      <c r="N131" s="195" t="s">
        <v>44</v>
      </c>
      <c r="O131" s="72"/>
      <c r="P131" s="196">
        <f t="shared" si="1"/>
        <v>0</v>
      </c>
      <c r="Q131" s="196">
        <v>0</v>
      </c>
      <c r="R131" s="196">
        <f t="shared" si="2"/>
        <v>0</v>
      </c>
      <c r="S131" s="196">
        <v>0</v>
      </c>
      <c r="T131" s="19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8" t="s">
        <v>191</v>
      </c>
      <c r="AT131" s="198" t="s">
        <v>176</v>
      </c>
      <c r="AU131" s="198" t="s">
        <v>89</v>
      </c>
      <c r="AY131" s="18" t="s">
        <v>173</v>
      </c>
      <c r="BE131" s="199">
        <f t="shared" si="4"/>
        <v>0</v>
      </c>
      <c r="BF131" s="199">
        <f t="shared" si="5"/>
        <v>0</v>
      </c>
      <c r="BG131" s="199">
        <f t="shared" si="6"/>
        <v>0</v>
      </c>
      <c r="BH131" s="199">
        <f t="shared" si="7"/>
        <v>0</v>
      </c>
      <c r="BI131" s="199">
        <f t="shared" si="8"/>
        <v>0</v>
      </c>
      <c r="BJ131" s="18" t="s">
        <v>87</v>
      </c>
      <c r="BK131" s="199">
        <f t="shared" si="9"/>
        <v>0</v>
      </c>
      <c r="BL131" s="18" t="s">
        <v>191</v>
      </c>
      <c r="BM131" s="198" t="s">
        <v>3371</v>
      </c>
    </row>
    <row r="132" spans="1:65" s="2" customFormat="1" ht="16.5" customHeight="1">
      <c r="A132" s="35"/>
      <c r="B132" s="36"/>
      <c r="C132" s="187" t="s">
        <v>217</v>
      </c>
      <c r="D132" s="187" t="s">
        <v>176</v>
      </c>
      <c r="E132" s="188" t="s">
        <v>3118</v>
      </c>
      <c r="F132" s="189" t="s">
        <v>3204</v>
      </c>
      <c r="G132" s="190" t="s">
        <v>2605</v>
      </c>
      <c r="H132" s="191">
        <v>22</v>
      </c>
      <c r="I132" s="192"/>
      <c r="J132" s="193">
        <f t="shared" si="0"/>
        <v>0</v>
      </c>
      <c r="K132" s="189" t="s">
        <v>1</v>
      </c>
      <c r="L132" s="40"/>
      <c r="M132" s="194" t="s">
        <v>1</v>
      </c>
      <c r="N132" s="195" t="s">
        <v>44</v>
      </c>
      <c r="O132" s="72"/>
      <c r="P132" s="196">
        <f t="shared" si="1"/>
        <v>0</v>
      </c>
      <c r="Q132" s="196">
        <v>0</v>
      </c>
      <c r="R132" s="196">
        <f t="shared" si="2"/>
        <v>0</v>
      </c>
      <c r="S132" s="196">
        <v>0</v>
      </c>
      <c r="T132" s="19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191</v>
      </c>
      <c r="AT132" s="198" t="s">
        <v>176</v>
      </c>
      <c r="AU132" s="198" t="s">
        <v>89</v>
      </c>
      <c r="AY132" s="18" t="s">
        <v>173</v>
      </c>
      <c r="BE132" s="199">
        <f t="shared" si="4"/>
        <v>0</v>
      </c>
      <c r="BF132" s="199">
        <f t="shared" si="5"/>
        <v>0</v>
      </c>
      <c r="BG132" s="199">
        <f t="shared" si="6"/>
        <v>0</v>
      </c>
      <c r="BH132" s="199">
        <f t="shared" si="7"/>
        <v>0</v>
      </c>
      <c r="BI132" s="199">
        <f t="shared" si="8"/>
        <v>0</v>
      </c>
      <c r="BJ132" s="18" t="s">
        <v>87</v>
      </c>
      <c r="BK132" s="199">
        <f t="shared" si="9"/>
        <v>0</v>
      </c>
      <c r="BL132" s="18" t="s">
        <v>191</v>
      </c>
      <c r="BM132" s="198" t="s">
        <v>3372</v>
      </c>
    </row>
    <row r="133" spans="1:65" s="2" customFormat="1" ht="16.5" customHeight="1">
      <c r="A133" s="35"/>
      <c r="B133" s="36"/>
      <c r="C133" s="187" t="s">
        <v>114</v>
      </c>
      <c r="D133" s="187" t="s">
        <v>176</v>
      </c>
      <c r="E133" s="188" t="s">
        <v>3121</v>
      </c>
      <c r="F133" s="189" t="s">
        <v>3067</v>
      </c>
      <c r="G133" s="190" t="s">
        <v>2164</v>
      </c>
      <c r="H133" s="191">
        <v>1</v>
      </c>
      <c r="I133" s="192"/>
      <c r="J133" s="193">
        <f t="shared" si="0"/>
        <v>0</v>
      </c>
      <c r="K133" s="189" t="s">
        <v>1</v>
      </c>
      <c r="L133" s="40"/>
      <c r="M133" s="194" t="s">
        <v>1</v>
      </c>
      <c r="N133" s="195" t="s">
        <v>44</v>
      </c>
      <c r="O133" s="72"/>
      <c r="P133" s="196">
        <f t="shared" si="1"/>
        <v>0</v>
      </c>
      <c r="Q133" s="196">
        <v>0</v>
      </c>
      <c r="R133" s="196">
        <f t="shared" si="2"/>
        <v>0</v>
      </c>
      <c r="S133" s="196">
        <v>0</v>
      </c>
      <c r="T133" s="19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191</v>
      </c>
      <c r="AT133" s="198" t="s">
        <v>176</v>
      </c>
      <c r="AU133" s="198" t="s">
        <v>89</v>
      </c>
      <c r="AY133" s="18" t="s">
        <v>173</v>
      </c>
      <c r="BE133" s="199">
        <f t="shared" si="4"/>
        <v>0</v>
      </c>
      <c r="BF133" s="199">
        <f t="shared" si="5"/>
        <v>0</v>
      </c>
      <c r="BG133" s="199">
        <f t="shared" si="6"/>
        <v>0</v>
      </c>
      <c r="BH133" s="199">
        <f t="shared" si="7"/>
        <v>0</v>
      </c>
      <c r="BI133" s="199">
        <f t="shared" si="8"/>
        <v>0</v>
      </c>
      <c r="BJ133" s="18" t="s">
        <v>87</v>
      </c>
      <c r="BK133" s="199">
        <f t="shared" si="9"/>
        <v>0</v>
      </c>
      <c r="BL133" s="18" t="s">
        <v>191</v>
      </c>
      <c r="BM133" s="198" t="s">
        <v>3373</v>
      </c>
    </row>
    <row r="134" spans="1:65" s="2" customFormat="1" ht="24.2" customHeight="1">
      <c r="A134" s="35"/>
      <c r="B134" s="36"/>
      <c r="C134" s="187" t="s">
        <v>117</v>
      </c>
      <c r="D134" s="187" t="s">
        <v>176</v>
      </c>
      <c r="E134" s="188" t="s">
        <v>3197</v>
      </c>
      <c r="F134" s="189" t="s">
        <v>3286</v>
      </c>
      <c r="G134" s="190" t="s">
        <v>2164</v>
      </c>
      <c r="H134" s="191">
        <v>0</v>
      </c>
      <c r="I134" s="192"/>
      <c r="J134" s="193">
        <f t="shared" si="0"/>
        <v>0</v>
      </c>
      <c r="K134" s="189" t="s">
        <v>1</v>
      </c>
      <c r="L134" s="40"/>
      <c r="M134" s="194" t="s">
        <v>1</v>
      </c>
      <c r="N134" s="195" t="s">
        <v>44</v>
      </c>
      <c r="O134" s="72"/>
      <c r="P134" s="196">
        <f t="shared" si="1"/>
        <v>0</v>
      </c>
      <c r="Q134" s="196">
        <v>0</v>
      </c>
      <c r="R134" s="196">
        <f t="shared" si="2"/>
        <v>0</v>
      </c>
      <c r="S134" s="196">
        <v>0</v>
      </c>
      <c r="T134" s="19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191</v>
      </c>
      <c r="AT134" s="198" t="s">
        <v>176</v>
      </c>
      <c r="AU134" s="198" t="s">
        <v>89</v>
      </c>
      <c r="AY134" s="18" t="s">
        <v>173</v>
      </c>
      <c r="BE134" s="199">
        <f t="shared" si="4"/>
        <v>0</v>
      </c>
      <c r="BF134" s="199">
        <f t="shared" si="5"/>
        <v>0</v>
      </c>
      <c r="BG134" s="199">
        <f t="shared" si="6"/>
        <v>0</v>
      </c>
      <c r="BH134" s="199">
        <f t="shared" si="7"/>
        <v>0</v>
      </c>
      <c r="BI134" s="199">
        <f t="shared" si="8"/>
        <v>0</v>
      </c>
      <c r="BJ134" s="18" t="s">
        <v>87</v>
      </c>
      <c r="BK134" s="199">
        <f t="shared" si="9"/>
        <v>0</v>
      </c>
      <c r="BL134" s="18" t="s">
        <v>191</v>
      </c>
      <c r="BM134" s="198" t="s">
        <v>3374</v>
      </c>
    </row>
    <row r="135" spans="1:65" s="2" customFormat="1" ht="16.5" customHeight="1">
      <c r="A135" s="35"/>
      <c r="B135" s="36"/>
      <c r="C135" s="187" t="s">
        <v>120</v>
      </c>
      <c r="D135" s="187" t="s">
        <v>176</v>
      </c>
      <c r="E135" s="188" t="s">
        <v>3200</v>
      </c>
      <c r="F135" s="189" t="s">
        <v>3288</v>
      </c>
      <c r="G135" s="190" t="s">
        <v>1580</v>
      </c>
      <c r="H135" s="191">
        <v>0</v>
      </c>
      <c r="I135" s="192"/>
      <c r="J135" s="193">
        <f t="shared" si="0"/>
        <v>0</v>
      </c>
      <c r="K135" s="189" t="s">
        <v>1</v>
      </c>
      <c r="L135" s="40"/>
      <c r="M135" s="194" t="s">
        <v>1</v>
      </c>
      <c r="N135" s="195" t="s">
        <v>44</v>
      </c>
      <c r="O135" s="72"/>
      <c r="P135" s="196">
        <f t="shared" si="1"/>
        <v>0</v>
      </c>
      <c r="Q135" s="196">
        <v>0</v>
      </c>
      <c r="R135" s="196">
        <f t="shared" si="2"/>
        <v>0</v>
      </c>
      <c r="S135" s="196">
        <v>0</v>
      </c>
      <c r="T135" s="19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191</v>
      </c>
      <c r="AT135" s="198" t="s">
        <v>176</v>
      </c>
      <c r="AU135" s="198" t="s">
        <v>89</v>
      </c>
      <c r="AY135" s="18" t="s">
        <v>173</v>
      </c>
      <c r="BE135" s="199">
        <f t="shared" si="4"/>
        <v>0</v>
      </c>
      <c r="BF135" s="199">
        <f t="shared" si="5"/>
        <v>0</v>
      </c>
      <c r="BG135" s="199">
        <f t="shared" si="6"/>
        <v>0</v>
      </c>
      <c r="BH135" s="199">
        <f t="shared" si="7"/>
        <v>0</v>
      </c>
      <c r="BI135" s="199">
        <f t="shared" si="8"/>
        <v>0</v>
      </c>
      <c r="BJ135" s="18" t="s">
        <v>87</v>
      </c>
      <c r="BK135" s="199">
        <f t="shared" si="9"/>
        <v>0</v>
      </c>
      <c r="BL135" s="18" t="s">
        <v>191</v>
      </c>
      <c r="BM135" s="198" t="s">
        <v>3375</v>
      </c>
    </row>
    <row r="136" spans="1:65" s="12" customFormat="1" ht="22.9" customHeight="1">
      <c r="B136" s="171"/>
      <c r="C136" s="172"/>
      <c r="D136" s="173" t="s">
        <v>78</v>
      </c>
      <c r="E136" s="185" t="s">
        <v>3137</v>
      </c>
      <c r="F136" s="185" t="s">
        <v>3214</v>
      </c>
      <c r="G136" s="172"/>
      <c r="H136" s="172"/>
      <c r="I136" s="175"/>
      <c r="J136" s="186">
        <f>BK136</f>
        <v>0</v>
      </c>
      <c r="K136" s="172"/>
      <c r="L136" s="177"/>
      <c r="M136" s="178"/>
      <c r="N136" s="179"/>
      <c r="O136" s="179"/>
      <c r="P136" s="180">
        <f>SUM(P137:P139)</f>
        <v>0</v>
      </c>
      <c r="Q136" s="179"/>
      <c r="R136" s="180">
        <f>SUM(R137:R139)</f>
        <v>0</v>
      </c>
      <c r="S136" s="179"/>
      <c r="T136" s="181">
        <f>SUM(T137:T139)</f>
        <v>0</v>
      </c>
      <c r="AR136" s="182" t="s">
        <v>89</v>
      </c>
      <c r="AT136" s="183" t="s">
        <v>78</v>
      </c>
      <c r="AU136" s="183" t="s">
        <v>87</v>
      </c>
      <c r="AY136" s="182" t="s">
        <v>173</v>
      </c>
      <c r="BK136" s="184">
        <f>SUM(BK137:BK139)</f>
        <v>0</v>
      </c>
    </row>
    <row r="137" spans="1:65" s="2" customFormat="1" ht="16.5" customHeight="1">
      <c r="A137" s="35"/>
      <c r="B137" s="36"/>
      <c r="C137" s="187" t="s">
        <v>123</v>
      </c>
      <c r="D137" s="187" t="s">
        <v>176</v>
      </c>
      <c r="E137" s="188" t="s">
        <v>3139</v>
      </c>
      <c r="F137" s="189" t="s">
        <v>3376</v>
      </c>
      <c r="G137" s="190" t="s">
        <v>2164</v>
      </c>
      <c r="H137" s="191">
        <v>1</v>
      </c>
      <c r="I137" s="192"/>
      <c r="J137" s="193">
        <f>ROUND(I137*H137,2)</f>
        <v>0</v>
      </c>
      <c r="K137" s="189" t="s">
        <v>1</v>
      </c>
      <c r="L137" s="40"/>
      <c r="M137" s="194" t="s">
        <v>1</v>
      </c>
      <c r="N137" s="195" t="s">
        <v>44</v>
      </c>
      <c r="O137" s="72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191</v>
      </c>
      <c r="AT137" s="198" t="s">
        <v>176</v>
      </c>
      <c r="AU137" s="198" t="s">
        <v>89</v>
      </c>
      <c r="AY137" s="18" t="s">
        <v>173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8" t="s">
        <v>87</v>
      </c>
      <c r="BK137" s="199">
        <f>ROUND(I137*H137,2)</f>
        <v>0</v>
      </c>
      <c r="BL137" s="18" t="s">
        <v>191</v>
      </c>
      <c r="BM137" s="198" t="s">
        <v>3377</v>
      </c>
    </row>
    <row r="138" spans="1:65" s="2" customFormat="1" ht="16.5" customHeight="1">
      <c r="A138" s="35"/>
      <c r="B138" s="36"/>
      <c r="C138" s="187" t="s">
        <v>126</v>
      </c>
      <c r="D138" s="187" t="s">
        <v>176</v>
      </c>
      <c r="E138" s="188" t="s">
        <v>3142</v>
      </c>
      <c r="F138" s="189" t="s">
        <v>3378</v>
      </c>
      <c r="G138" s="190" t="s">
        <v>2164</v>
      </c>
      <c r="H138" s="191">
        <v>1</v>
      </c>
      <c r="I138" s="192"/>
      <c r="J138" s="193">
        <f>ROUND(I138*H138,2)</f>
        <v>0</v>
      </c>
      <c r="K138" s="189" t="s">
        <v>1</v>
      </c>
      <c r="L138" s="40"/>
      <c r="M138" s="194" t="s">
        <v>1</v>
      </c>
      <c r="N138" s="195" t="s">
        <v>44</v>
      </c>
      <c r="O138" s="72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191</v>
      </c>
      <c r="AT138" s="198" t="s">
        <v>176</v>
      </c>
      <c r="AU138" s="198" t="s">
        <v>89</v>
      </c>
      <c r="AY138" s="18" t="s">
        <v>173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8" t="s">
        <v>87</v>
      </c>
      <c r="BK138" s="199">
        <f>ROUND(I138*H138,2)</f>
        <v>0</v>
      </c>
      <c r="BL138" s="18" t="s">
        <v>191</v>
      </c>
      <c r="BM138" s="198" t="s">
        <v>3379</v>
      </c>
    </row>
    <row r="139" spans="1:65" s="2" customFormat="1" ht="16.5" customHeight="1">
      <c r="A139" s="35"/>
      <c r="B139" s="36"/>
      <c r="C139" s="187" t="s">
        <v>8</v>
      </c>
      <c r="D139" s="187" t="s">
        <v>176</v>
      </c>
      <c r="E139" s="188" t="s">
        <v>3145</v>
      </c>
      <c r="F139" s="189" t="s">
        <v>3380</v>
      </c>
      <c r="G139" s="190" t="s">
        <v>2164</v>
      </c>
      <c r="H139" s="191">
        <v>1</v>
      </c>
      <c r="I139" s="192"/>
      <c r="J139" s="193">
        <f>ROUND(I139*H139,2)</f>
        <v>0</v>
      </c>
      <c r="K139" s="189" t="s">
        <v>1</v>
      </c>
      <c r="L139" s="40"/>
      <c r="M139" s="205" t="s">
        <v>1</v>
      </c>
      <c r="N139" s="206" t="s">
        <v>44</v>
      </c>
      <c r="O139" s="207"/>
      <c r="P139" s="208">
        <f>O139*H139</f>
        <v>0</v>
      </c>
      <c r="Q139" s="208">
        <v>0</v>
      </c>
      <c r="R139" s="208">
        <f>Q139*H139</f>
        <v>0</v>
      </c>
      <c r="S139" s="208">
        <v>0</v>
      </c>
      <c r="T139" s="20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191</v>
      </c>
      <c r="AT139" s="198" t="s">
        <v>176</v>
      </c>
      <c r="AU139" s="198" t="s">
        <v>89</v>
      </c>
      <c r="AY139" s="18" t="s">
        <v>173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8" t="s">
        <v>87</v>
      </c>
      <c r="BK139" s="199">
        <f>ROUND(I139*H139,2)</f>
        <v>0</v>
      </c>
      <c r="BL139" s="18" t="s">
        <v>191</v>
      </c>
      <c r="BM139" s="198" t="s">
        <v>3381</v>
      </c>
    </row>
    <row r="140" spans="1:65" s="2" customFormat="1" ht="6.95" customHeight="1">
      <c r="A140" s="35"/>
      <c r="B140" s="55"/>
      <c r="C140" s="56"/>
      <c r="D140" s="56"/>
      <c r="E140" s="56"/>
      <c r="F140" s="56"/>
      <c r="G140" s="56"/>
      <c r="H140" s="56"/>
      <c r="I140" s="56"/>
      <c r="J140" s="56"/>
      <c r="K140" s="56"/>
      <c r="L140" s="40"/>
      <c r="M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</sheetData>
  <sheetProtection algorithmName="SHA-512" hashValue="tSfOYW4WlA8wK3rVOYUBWOPneBzKTCv/uDAsIF+rugBXH8WcfjGT9HIgA8nBJQXEeaLrgXww9vPqKamjQOACjA==" saltValue="Jii0xK/4h5pbDFYcREncNDXBM33w/W/n8W+5DNNK54qrPNCA14xlbDuq9EpDnqC96ji30XKcJTbxW85AzS9SPg==" spinCount="100000" sheet="1" objects="1" scenarios="1" formatColumns="0" formatRows="0" autoFilter="0"/>
  <autoFilter ref="C119:K139" xr:uid="{00000000-0009-0000-0000-00000D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BM146"/>
  <sheetViews>
    <sheetView showGridLines="0" view="pageBreakPreview" zoomScaleNormal="100" zoomScaleSheetLayoutView="10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128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143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9" t="str">
        <f>'Rekapitulace stavby'!K6</f>
        <v>NÁSTAVBA ZŠ JESENIOVA - ROZŠÍŘENÍ ŠKOLNÍ DRUŽINY</v>
      </c>
      <c r="F7" s="310"/>
      <c r="G7" s="310"/>
      <c r="H7" s="310"/>
      <c r="L7" s="21"/>
    </row>
    <row r="8" spans="1:46" s="2" customFormat="1" ht="12" customHeight="1">
      <c r="A8" s="35"/>
      <c r="B8" s="40"/>
      <c r="C8" s="35"/>
      <c r="D8" s="113" t="s">
        <v>144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1" t="s">
        <v>3382</v>
      </c>
      <c r="F9" s="312"/>
      <c r="G9" s="312"/>
      <c r="H9" s="312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20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</v>
      </c>
      <c r="E12" s="35"/>
      <c r="F12" s="114" t="s">
        <v>23</v>
      </c>
      <c r="G12" s="35"/>
      <c r="H12" s="35"/>
      <c r="I12" s="113" t="s">
        <v>24</v>
      </c>
      <c r="J12" s="115" t="str">
        <f>'Rekapitulace stavby'!AN8</f>
        <v>14. 2. 2022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26</v>
      </c>
      <c r="E14" s="35"/>
      <c r="F14" s="35"/>
      <c r="G14" s="35"/>
      <c r="H14" s="35"/>
      <c r="I14" s="113" t="s">
        <v>27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28</v>
      </c>
      <c r="F15" s="35"/>
      <c r="G15" s="35"/>
      <c r="H15" s="35"/>
      <c r="I15" s="113" t="s">
        <v>29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3" t="str">
        <f>'Rekapitulace stavby'!E14</f>
        <v>Vyplň údaj</v>
      </c>
      <c r="F18" s="314"/>
      <c r="G18" s="314"/>
      <c r="H18" s="314"/>
      <c r="I18" s="113" t="s">
        <v>29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27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29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27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29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5" t="s">
        <v>1</v>
      </c>
      <c r="F27" s="315"/>
      <c r="G27" s="315"/>
      <c r="H27" s="315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ROUND(J120,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ROUND((SUM(BE120:BE145)),  2)</f>
        <v>0</v>
      </c>
      <c r="G33" s="35"/>
      <c r="H33" s="35"/>
      <c r="I33" s="125">
        <v>0.21</v>
      </c>
      <c r="J33" s="124">
        <f>ROUND(((SUM(BE120:BE145))*I33),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ROUND((SUM(BF120:BF145)),  2)</f>
        <v>0</v>
      </c>
      <c r="G34" s="35"/>
      <c r="H34" s="35"/>
      <c r="I34" s="125">
        <v>0.15</v>
      </c>
      <c r="J34" s="124">
        <f>ROUND(((SUM(BF120:BF145))*I34),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ROUND((SUM(BG120:BG145)),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ROUND((SUM(BH120:BH145)),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ROUND((SUM(BI120:BI145)),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146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07" t="str">
        <f>E7</f>
        <v>NÁSTAVBA ZŠ JESENIOVA - ROZŠÍŘENÍ ŠKOLNÍ DRUŽINY</v>
      </c>
      <c r="F85" s="308"/>
      <c r="G85" s="308"/>
      <c r="H85" s="308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144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 xml:space="preserve">14 - DOMÁCÍ ROZHLAS S NUCENÝM POSLECHEM - (R) </v>
      </c>
      <c r="F87" s="306"/>
      <c r="G87" s="306"/>
      <c r="H87" s="30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22</v>
      </c>
      <c r="D89" s="37"/>
      <c r="E89" s="37"/>
      <c r="F89" s="28" t="str">
        <f>F12</f>
        <v>Jeseniova 96/2400, Praha 3</v>
      </c>
      <c r="G89" s="37"/>
      <c r="H89" s="37"/>
      <c r="I89" s="30" t="s">
        <v>24</v>
      </c>
      <c r="J89" s="67" t="str">
        <f>IF(J12="","",J12)</f>
        <v>14. 2. 2022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26</v>
      </c>
      <c r="D91" s="37"/>
      <c r="E91" s="37"/>
      <c r="F91" s="28" t="str">
        <f>E15</f>
        <v>Městská část Praha 3</v>
      </c>
      <c r="G91" s="37"/>
      <c r="H91" s="37"/>
      <c r="I91" s="30" t="s">
        <v>32</v>
      </c>
      <c r="J91" s="33" t="str">
        <f>E21</f>
        <v>ZERO ATELIER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35</v>
      </c>
      <c r="J92" s="33" t="str">
        <f>E24</f>
        <v>Vladimír Mrázek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147</v>
      </c>
      <c r="D94" s="145"/>
      <c r="E94" s="145"/>
      <c r="F94" s="145"/>
      <c r="G94" s="145"/>
      <c r="H94" s="145"/>
      <c r="I94" s="145"/>
      <c r="J94" s="146" t="s">
        <v>148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149</v>
      </c>
      <c r="D96" s="37"/>
      <c r="E96" s="37"/>
      <c r="F96" s="37"/>
      <c r="G96" s="37"/>
      <c r="H96" s="37"/>
      <c r="I96" s="37"/>
      <c r="J96" s="85">
        <f>J120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150</v>
      </c>
    </row>
    <row r="97" spans="1:31" s="9" customFormat="1" ht="24.95" customHeight="1">
      <c r="B97" s="148"/>
      <c r="C97" s="149"/>
      <c r="D97" s="150" t="s">
        <v>3383</v>
      </c>
      <c r="E97" s="151"/>
      <c r="F97" s="151"/>
      <c r="G97" s="151"/>
      <c r="H97" s="151"/>
      <c r="I97" s="151"/>
      <c r="J97" s="152">
        <f>J121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3237</v>
      </c>
      <c r="E98" s="157"/>
      <c r="F98" s="157"/>
      <c r="G98" s="157"/>
      <c r="H98" s="157"/>
      <c r="I98" s="157"/>
      <c r="J98" s="158">
        <f>J122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3238</v>
      </c>
      <c r="E99" s="157"/>
      <c r="F99" s="157"/>
      <c r="G99" s="157"/>
      <c r="H99" s="157"/>
      <c r="I99" s="157"/>
      <c r="J99" s="158">
        <f>J126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3239</v>
      </c>
      <c r="E100" s="157"/>
      <c r="F100" s="157"/>
      <c r="G100" s="157"/>
      <c r="H100" s="157"/>
      <c r="I100" s="157"/>
      <c r="J100" s="158">
        <f>J141</f>
        <v>0</v>
      </c>
      <c r="K100" s="155"/>
      <c r="L100" s="159"/>
    </row>
    <row r="101" spans="1:31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31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31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24.95" customHeight="1">
      <c r="A107" s="35"/>
      <c r="B107" s="36"/>
      <c r="C107" s="24" t="s">
        <v>157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6.5" customHeight="1">
      <c r="A110" s="35"/>
      <c r="B110" s="36"/>
      <c r="C110" s="37"/>
      <c r="D110" s="37"/>
      <c r="E110" s="307" t="str">
        <f>E7</f>
        <v>NÁSTAVBA ZŠ JESENIOVA - ROZŠÍŘENÍ ŠKOLNÍ DRUŽINY</v>
      </c>
      <c r="F110" s="308"/>
      <c r="G110" s="308"/>
      <c r="H110" s="308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144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02" t="str">
        <f>E9</f>
        <v xml:space="preserve">14 - DOMÁCÍ ROZHLAS S NUCENÝM POSLECHEM - (R) </v>
      </c>
      <c r="F112" s="306"/>
      <c r="G112" s="306"/>
      <c r="H112" s="306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5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22</v>
      </c>
      <c r="D114" s="37"/>
      <c r="E114" s="37"/>
      <c r="F114" s="28" t="str">
        <f>F12</f>
        <v>Jeseniova 96/2400, Praha 3</v>
      </c>
      <c r="G114" s="37"/>
      <c r="H114" s="37"/>
      <c r="I114" s="30" t="s">
        <v>24</v>
      </c>
      <c r="J114" s="67" t="str">
        <f>IF(J12="","",J12)</f>
        <v>14. 2. 2022</v>
      </c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2" customHeight="1">
      <c r="A116" s="35"/>
      <c r="B116" s="36"/>
      <c r="C116" s="30" t="s">
        <v>26</v>
      </c>
      <c r="D116" s="37"/>
      <c r="E116" s="37"/>
      <c r="F116" s="28" t="str">
        <f>E15</f>
        <v>Městská část Praha 3</v>
      </c>
      <c r="G116" s="37"/>
      <c r="H116" s="37"/>
      <c r="I116" s="30" t="s">
        <v>32</v>
      </c>
      <c r="J116" s="33" t="str">
        <f>E21</f>
        <v>ZERO ATELIER s.r.o.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5.2" customHeight="1">
      <c r="A117" s="35"/>
      <c r="B117" s="36"/>
      <c r="C117" s="30" t="s">
        <v>30</v>
      </c>
      <c r="D117" s="37"/>
      <c r="E117" s="37"/>
      <c r="F117" s="28" t="str">
        <f>IF(E18="","",E18)</f>
        <v>Vyplň údaj</v>
      </c>
      <c r="G117" s="37"/>
      <c r="H117" s="37"/>
      <c r="I117" s="30" t="s">
        <v>35</v>
      </c>
      <c r="J117" s="33" t="str">
        <f>E24</f>
        <v>Vladimír Mrázek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0.3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11" customFormat="1" ht="29.25" customHeight="1">
      <c r="A119" s="160"/>
      <c r="B119" s="161"/>
      <c r="C119" s="162" t="s">
        <v>158</v>
      </c>
      <c r="D119" s="163" t="s">
        <v>64</v>
      </c>
      <c r="E119" s="163" t="s">
        <v>60</v>
      </c>
      <c r="F119" s="163" t="s">
        <v>61</v>
      </c>
      <c r="G119" s="163" t="s">
        <v>159</v>
      </c>
      <c r="H119" s="163" t="s">
        <v>160</v>
      </c>
      <c r="I119" s="163" t="s">
        <v>161</v>
      </c>
      <c r="J119" s="163" t="s">
        <v>148</v>
      </c>
      <c r="K119" s="164" t="s">
        <v>162</v>
      </c>
      <c r="L119" s="165"/>
      <c r="M119" s="76" t="s">
        <v>1</v>
      </c>
      <c r="N119" s="77" t="s">
        <v>43</v>
      </c>
      <c r="O119" s="77" t="s">
        <v>163</v>
      </c>
      <c r="P119" s="77" t="s">
        <v>164</v>
      </c>
      <c r="Q119" s="77" t="s">
        <v>165</v>
      </c>
      <c r="R119" s="77" t="s">
        <v>166</v>
      </c>
      <c r="S119" s="77" t="s">
        <v>167</v>
      </c>
      <c r="T119" s="78" t="s">
        <v>168</v>
      </c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</row>
    <row r="120" spans="1:65" s="2" customFormat="1" ht="22.9" customHeight="1">
      <c r="A120" s="35"/>
      <c r="B120" s="36"/>
      <c r="C120" s="83" t="s">
        <v>169</v>
      </c>
      <c r="D120" s="37"/>
      <c r="E120" s="37"/>
      <c r="F120" s="37"/>
      <c r="G120" s="37"/>
      <c r="H120" s="37"/>
      <c r="I120" s="37"/>
      <c r="J120" s="166">
        <f>BK120</f>
        <v>0</v>
      </c>
      <c r="K120" s="37"/>
      <c r="L120" s="40"/>
      <c r="M120" s="79"/>
      <c r="N120" s="167"/>
      <c r="O120" s="80"/>
      <c r="P120" s="168">
        <f>P121</f>
        <v>0</v>
      </c>
      <c r="Q120" s="80"/>
      <c r="R120" s="168">
        <f>R121</f>
        <v>0</v>
      </c>
      <c r="S120" s="80"/>
      <c r="T120" s="169">
        <f>T121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78</v>
      </c>
      <c r="AU120" s="18" t="s">
        <v>150</v>
      </c>
      <c r="BK120" s="170">
        <f>BK121</f>
        <v>0</v>
      </c>
    </row>
    <row r="121" spans="1:65" s="12" customFormat="1" ht="25.9" customHeight="1">
      <c r="B121" s="171"/>
      <c r="C121" s="172"/>
      <c r="D121" s="173" t="s">
        <v>78</v>
      </c>
      <c r="E121" s="174" t="s">
        <v>553</v>
      </c>
      <c r="F121" s="174" t="s">
        <v>3384</v>
      </c>
      <c r="G121" s="172"/>
      <c r="H121" s="172"/>
      <c r="I121" s="175"/>
      <c r="J121" s="176">
        <f>BK121</f>
        <v>0</v>
      </c>
      <c r="K121" s="172"/>
      <c r="L121" s="177"/>
      <c r="M121" s="178"/>
      <c r="N121" s="179"/>
      <c r="O121" s="179"/>
      <c r="P121" s="180">
        <f>P122+P126+P141</f>
        <v>0</v>
      </c>
      <c r="Q121" s="179"/>
      <c r="R121" s="180">
        <f>R122+R126+R141</f>
        <v>0</v>
      </c>
      <c r="S121" s="179"/>
      <c r="T121" s="181">
        <f>T122+T126+T141</f>
        <v>0</v>
      </c>
      <c r="AR121" s="182" t="s">
        <v>89</v>
      </c>
      <c r="AT121" s="183" t="s">
        <v>78</v>
      </c>
      <c r="AU121" s="183" t="s">
        <v>79</v>
      </c>
      <c r="AY121" s="182" t="s">
        <v>173</v>
      </c>
      <c r="BK121" s="184">
        <f>BK122+BK126+BK141</f>
        <v>0</v>
      </c>
    </row>
    <row r="122" spans="1:65" s="12" customFormat="1" ht="22.9" customHeight="1">
      <c r="B122" s="171"/>
      <c r="C122" s="172"/>
      <c r="D122" s="173" t="s">
        <v>78</v>
      </c>
      <c r="E122" s="185" t="s">
        <v>3061</v>
      </c>
      <c r="F122" s="185" t="s">
        <v>3241</v>
      </c>
      <c r="G122" s="172"/>
      <c r="H122" s="172"/>
      <c r="I122" s="175"/>
      <c r="J122" s="186">
        <f>BK122</f>
        <v>0</v>
      </c>
      <c r="K122" s="172"/>
      <c r="L122" s="177"/>
      <c r="M122" s="178"/>
      <c r="N122" s="179"/>
      <c r="O122" s="179"/>
      <c r="P122" s="180">
        <f>SUM(P123:P125)</f>
        <v>0</v>
      </c>
      <c r="Q122" s="179"/>
      <c r="R122" s="180">
        <f>SUM(R123:R125)</f>
        <v>0</v>
      </c>
      <c r="S122" s="179"/>
      <c r="T122" s="181">
        <f>SUM(T123:T125)</f>
        <v>0</v>
      </c>
      <c r="AR122" s="182" t="s">
        <v>89</v>
      </c>
      <c r="AT122" s="183" t="s">
        <v>78</v>
      </c>
      <c r="AU122" s="183" t="s">
        <v>87</v>
      </c>
      <c r="AY122" s="182" t="s">
        <v>173</v>
      </c>
      <c r="BK122" s="184">
        <f>SUM(BK123:BK125)</f>
        <v>0</v>
      </c>
    </row>
    <row r="123" spans="1:65" s="2" customFormat="1" ht="16.5" customHeight="1">
      <c r="A123" s="35"/>
      <c r="B123" s="36"/>
      <c r="C123" s="187" t="s">
        <v>87</v>
      </c>
      <c r="D123" s="187" t="s">
        <v>176</v>
      </c>
      <c r="E123" s="188" t="s">
        <v>3063</v>
      </c>
      <c r="F123" s="189" t="s">
        <v>3385</v>
      </c>
      <c r="G123" s="190" t="s">
        <v>330</v>
      </c>
      <c r="H123" s="191">
        <v>11</v>
      </c>
      <c r="I123" s="192"/>
      <c r="J123" s="193">
        <f>ROUND(I123*H123,2)</f>
        <v>0</v>
      </c>
      <c r="K123" s="189" t="s">
        <v>1</v>
      </c>
      <c r="L123" s="40"/>
      <c r="M123" s="194" t="s">
        <v>1</v>
      </c>
      <c r="N123" s="195" t="s">
        <v>44</v>
      </c>
      <c r="O123" s="72"/>
      <c r="P123" s="196">
        <f>O123*H123</f>
        <v>0</v>
      </c>
      <c r="Q123" s="196">
        <v>0</v>
      </c>
      <c r="R123" s="196">
        <f>Q123*H123</f>
        <v>0</v>
      </c>
      <c r="S123" s="196">
        <v>0</v>
      </c>
      <c r="T123" s="19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8" t="s">
        <v>191</v>
      </c>
      <c r="AT123" s="198" t="s">
        <v>176</v>
      </c>
      <c r="AU123" s="198" t="s">
        <v>89</v>
      </c>
      <c r="AY123" s="18" t="s">
        <v>173</v>
      </c>
      <c r="BE123" s="199">
        <f>IF(N123="základní",J123,0)</f>
        <v>0</v>
      </c>
      <c r="BF123" s="199">
        <f>IF(N123="snížená",J123,0)</f>
        <v>0</v>
      </c>
      <c r="BG123" s="199">
        <f>IF(N123="zákl. přenesená",J123,0)</f>
        <v>0</v>
      </c>
      <c r="BH123" s="199">
        <f>IF(N123="sníž. přenesená",J123,0)</f>
        <v>0</v>
      </c>
      <c r="BI123" s="199">
        <f>IF(N123="nulová",J123,0)</f>
        <v>0</v>
      </c>
      <c r="BJ123" s="18" t="s">
        <v>87</v>
      </c>
      <c r="BK123" s="199">
        <f>ROUND(I123*H123,2)</f>
        <v>0</v>
      </c>
      <c r="BL123" s="18" t="s">
        <v>191</v>
      </c>
      <c r="BM123" s="198" t="s">
        <v>3386</v>
      </c>
    </row>
    <row r="124" spans="1:65" s="2" customFormat="1" ht="16.5" customHeight="1">
      <c r="A124" s="35"/>
      <c r="B124" s="36"/>
      <c r="C124" s="187" t="s">
        <v>89</v>
      </c>
      <c r="D124" s="187" t="s">
        <v>176</v>
      </c>
      <c r="E124" s="188" t="s">
        <v>3066</v>
      </c>
      <c r="F124" s="189" t="s">
        <v>3387</v>
      </c>
      <c r="G124" s="190" t="s">
        <v>330</v>
      </c>
      <c r="H124" s="191">
        <v>8</v>
      </c>
      <c r="I124" s="192"/>
      <c r="J124" s="193">
        <f>ROUND(I124*H124,2)</f>
        <v>0</v>
      </c>
      <c r="K124" s="189" t="s">
        <v>1</v>
      </c>
      <c r="L124" s="40"/>
      <c r="M124" s="194" t="s">
        <v>1</v>
      </c>
      <c r="N124" s="195" t="s">
        <v>44</v>
      </c>
      <c r="O124" s="72"/>
      <c r="P124" s="196">
        <f>O124*H124</f>
        <v>0</v>
      </c>
      <c r="Q124" s="196">
        <v>0</v>
      </c>
      <c r="R124" s="196">
        <f>Q124*H124</f>
        <v>0</v>
      </c>
      <c r="S124" s="196">
        <v>0</v>
      </c>
      <c r="T124" s="19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8" t="s">
        <v>191</v>
      </c>
      <c r="AT124" s="198" t="s">
        <v>176</v>
      </c>
      <c r="AU124" s="198" t="s">
        <v>89</v>
      </c>
      <c r="AY124" s="18" t="s">
        <v>173</v>
      </c>
      <c r="BE124" s="199">
        <f>IF(N124="základní",J124,0)</f>
        <v>0</v>
      </c>
      <c r="BF124" s="199">
        <f>IF(N124="snížená",J124,0)</f>
        <v>0</v>
      </c>
      <c r="BG124" s="199">
        <f>IF(N124="zákl. přenesená",J124,0)</f>
        <v>0</v>
      </c>
      <c r="BH124" s="199">
        <f>IF(N124="sníž. přenesená",J124,0)</f>
        <v>0</v>
      </c>
      <c r="BI124" s="199">
        <f>IF(N124="nulová",J124,0)</f>
        <v>0</v>
      </c>
      <c r="BJ124" s="18" t="s">
        <v>87</v>
      </c>
      <c r="BK124" s="199">
        <f>ROUND(I124*H124,2)</f>
        <v>0</v>
      </c>
      <c r="BL124" s="18" t="s">
        <v>191</v>
      </c>
      <c r="BM124" s="198" t="s">
        <v>3388</v>
      </c>
    </row>
    <row r="125" spans="1:65" s="2" customFormat="1" ht="16.5" customHeight="1">
      <c r="A125" s="35"/>
      <c r="B125" s="36"/>
      <c r="C125" s="187" t="s">
        <v>185</v>
      </c>
      <c r="D125" s="187" t="s">
        <v>176</v>
      </c>
      <c r="E125" s="188" t="s">
        <v>3069</v>
      </c>
      <c r="F125" s="189" t="s">
        <v>3389</v>
      </c>
      <c r="G125" s="190" t="s">
        <v>2164</v>
      </c>
      <c r="H125" s="191">
        <v>1</v>
      </c>
      <c r="I125" s="192"/>
      <c r="J125" s="193">
        <f>ROUND(I125*H125,2)</f>
        <v>0</v>
      </c>
      <c r="K125" s="189" t="s">
        <v>1</v>
      </c>
      <c r="L125" s="40"/>
      <c r="M125" s="194" t="s">
        <v>1</v>
      </c>
      <c r="N125" s="195" t="s">
        <v>44</v>
      </c>
      <c r="O125" s="72"/>
      <c r="P125" s="196">
        <f>O125*H125</f>
        <v>0</v>
      </c>
      <c r="Q125" s="196">
        <v>0</v>
      </c>
      <c r="R125" s="196">
        <f>Q125*H125</f>
        <v>0</v>
      </c>
      <c r="S125" s="196">
        <v>0</v>
      </c>
      <c r="T125" s="19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8" t="s">
        <v>191</v>
      </c>
      <c r="AT125" s="198" t="s">
        <v>176</v>
      </c>
      <c r="AU125" s="198" t="s">
        <v>89</v>
      </c>
      <c r="AY125" s="18" t="s">
        <v>173</v>
      </c>
      <c r="BE125" s="199">
        <f>IF(N125="základní",J125,0)</f>
        <v>0</v>
      </c>
      <c r="BF125" s="199">
        <f>IF(N125="snížená",J125,0)</f>
        <v>0</v>
      </c>
      <c r="BG125" s="199">
        <f>IF(N125="zákl. přenesená",J125,0)</f>
        <v>0</v>
      </c>
      <c r="BH125" s="199">
        <f>IF(N125="sníž. přenesená",J125,0)</f>
        <v>0</v>
      </c>
      <c r="BI125" s="199">
        <f>IF(N125="nulová",J125,0)</f>
        <v>0</v>
      </c>
      <c r="BJ125" s="18" t="s">
        <v>87</v>
      </c>
      <c r="BK125" s="199">
        <f>ROUND(I125*H125,2)</f>
        <v>0</v>
      </c>
      <c r="BL125" s="18" t="s">
        <v>191</v>
      </c>
      <c r="BM125" s="198" t="s">
        <v>3390</v>
      </c>
    </row>
    <row r="126" spans="1:65" s="12" customFormat="1" ht="22.9" customHeight="1">
      <c r="B126" s="171"/>
      <c r="C126" s="172"/>
      <c r="D126" s="173" t="s">
        <v>78</v>
      </c>
      <c r="E126" s="185" t="s">
        <v>3105</v>
      </c>
      <c r="F126" s="185" t="s">
        <v>3138</v>
      </c>
      <c r="G126" s="172"/>
      <c r="H126" s="172"/>
      <c r="I126" s="175"/>
      <c r="J126" s="186">
        <f>BK126</f>
        <v>0</v>
      </c>
      <c r="K126" s="172"/>
      <c r="L126" s="177"/>
      <c r="M126" s="178"/>
      <c r="N126" s="179"/>
      <c r="O126" s="179"/>
      <c r="P126" s="180">
        <f>SUM(P127:P140)</f>
        <v>0</v>
      </c>
      <c r="Q126" s="179"/>
      <c r="R126" s="180">
        <f>SUM(R127:R140)</f>
        <v>0</v>
      </c>
      <c r="S126" s="179"/>
      <c r="T126" s="181">
        <f>SUM(T127:T140)</f>
        <v>0</v>
      </c>
      <c r="AR126" s="182" t="s">
        <v>89</v>
      </c>
      <c r="AT126" s="183" t="s">
        <v>78</v>
      </c>
      <c r="AU126" s="183" t="s">
        <v>87</v>
      </c>
      <c r="AY126" s="182" t="s">
        <v>173</v>
      </c>
      <c r="BK126" s="184">
        <f>SUM(BK127:BK140)</f>
        <v>0</v>
      </c>
    </row>
    <row r="127" spans="1:65" s="2" customFormat="1" ht="16.5" customHeight="1">
      <c r="A127" s="35"/>
      <c r="B127" s="36"/>
      <c r="C127" s="187" t="s">
        <v>191</v>
      </c>
      <c r="D127" s="187" t="s">
        <v>176</v>
      </c>
      <c r="E127" s="188" t="s">
        <v>3107</v>
      </c>
      <c r="F127" s="189" t="s">
        <v>3391</v>
      </c>
      <c r="G127" s="190" t="s">
        <v>339</v>
      </c>
      <c r="H127" s="191">
        <v>540</v>
      </c>
      <c r="I127" s="192"/>
      <c r="J127" s="193">
        <f t="shared" ref="J127:J140" si="0">ROUND(I127*H127,2)</f>
        <v>0</v>
      </c>
      <c r="K127" s="189" t="s">
        <v>1</v>
      </c>
      <c r="L127" s="40"/>
      <c r="M127" s="194" t="s">
        <v>1</v>
      </c>
      <c r="N127" s="195" t="s">
        <v>44</v>
      </c>
      <c r="O127" s="72"/>
      <c r="P127" s="196">
        <f t="shared" ref="P127:P140" si="1">O127*H127</f>
        <v>0</v>
      </c>
      <c r="Q127" s="196">
        <v>0</v>
      </c>
      <c r="R127" s="196">
        <f t="shared" ref="R127:R140" si="2">Q127*H127</f>
        <v>0</v>
      </c>
      <c r="S127" s="196">
        <v>0</v>
      </c>
      <c r="T127" s="197">
        <f t="shared" ref="T127:T140" si="3"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8" t="s">
        <v>191</v>
      </c>
      <c r="AT127" s="198" t="s">
        <v>176</v>
      </c>
      <c r="AU127" s="198" t="s">
        <v>89</v>
      </c>
      <c r="AY127" s="18" t="s">
        <v>173</v>
      </c>
      <c r="BE127" s="199">
        <f t="shared" ref="BE127:BE140" si="4">IF(N127="základní",J127,0)</f>
        <v>0</v>
      </c>
      <c r="BF127" s="199">
        <f t="shared" ref="BF127:BF140" si="5">IF(N127="snížená",J127,0)</f>
        <v>0</v>
      </c>
      <c r="BG127" s="199">
        <f t="shared" ref="BG127:BG140" si="6">IF(N127="zákl. přenesená",J127,0)</f>
        <v>0</v>
      </c>
      <c r="BH127" s="199">
        <f t="shared" ref="BH127:BH140" si="7">IF(N127="sníž. přenesená",J127,0)</f>
        <v>0</v>
      </c>
      <c r="BI127" s="199">
        <f t="shared" ref="BI127:BI140" si="8">IF(N127="nulová",J127,0)</f>
        <v>0</v>
      </c>
      <c r="BJ127" s="18" t="s">
        <v>87</v>
      </c>
      <c r="BK127" s="199">
        <f t="shared" ref="BK127:BK140" si="9">ROUND(I127*H127,2)</f>
        <v>0</v>
      </c>
      <c r="BL127" s="18" t="s">
        <v>191</v>
      </c>
      <c r="BM127" s="198" t="s">
        <v>3392</v>
      </c>
    </row>
    <row r="128" spans="1:65" s="2" customFormat="1" ht="16.5" customHeight="1">
      <c r="A128" s="35"/>
      <c r="B128" s="36"/>
      <c r="C128" s="187" t="s">
        <v>172</v>
      </c>
      <c r="D128" s="187" t="s">
        <v>176</v>
      </c>
      <c r="E128" s="188" t="s">
        <v>3110</v>
      </c>
      <c r="F128" s="189" t="s">
        <v>3159</v>
      </c>
      <c r="G128" s="190" t="s">
        <v>339</v>
      </c>
      <c r="H128" s="191">
        <v>110</v>
      </c>
      <c r="I128" s="192"/>
      <c r="J128" s="193">
        <f t="shared" si="0"/>
        <v>0</v>
      </c>
      <c r="K128" s="189" t="s">
        <v>1</v>
      </c>
      <c r="L128" s="40"/>
      <c r="M128" s="194" t="s">
        <v>1</v>
      </c>
      <c r="N128" s="195" t="s">
        <v>44</v>
      </c>
      <c r="O128" s="72"/>
      <c r="P128" s="196">
        <f t="shared" si="1"/>
        <v>0</v>
      </c>
      <c r="Q128" s="196">
        <v>0</v>
      </c>
      <c r="R128" s="196">
        <f t="shared" si="2"/>
        <v>0</v>
      </c>
      <c r="S128" s="196">
        <v>0</v>
      </c>
      <c r="T128" s="19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191</v>
      </c>
      <c r="AT128" s="198" t="s">
        <v>176</v>
      </c>
      <c r="AU128" s="198" t="s">
        <v>89</v>
      </c>
      <c r="AY128" s="18" t="s">
        <v>173</v>
      </c>
      <c r="BE128" s="199">
        <f t="shared" si="4"/>
        <v>0</v>
      </c>
      <c r="BF128" s="199">
        <f t="shared" si="5"/>
        <v>0</v>
      </c>
      <c r="BG128" s="199">
        <f t="shared" si="6"/>
        <v>0</v>
      </c>
      <c r="BH128" s="199">
        <f t="shared" si="7"/>
        <v>0</v>
      </c>
      <c r="BI128" s="199">
        <f t="shared" si="8"/>
        <v>0</v>
      </c>
      <c r="BJ128" s="18" t="s">
        <v>87</v>
      </c>
      <c r="BK128" s="199">
        <f t="shared" si="9"/>
        <v>0</v>
      </c>
      <c r="BL128" s="18" t="s">
        <v>191</v>
      </c>
      <c r="BM128" s="198" t="s">
        <v>3393</v>
      </c>
    </row>
    <row r="129" spans="1:65" s="2" customFormat="1" ht="16.5" customHeight="1">
      <c r="A129" s="35"/>
      <c r="B129" s="36"/>
      <c r="C129" s="187" t="s">
        <v>201</v>
      </c>
      <c r="D129" s="187" t="s">
        <v>176</v>
      </c>
      <c r="E129" s="188" t="s">
        <v>3112</v>
      </c>
      <c r="F129" s="189" t="s">
        <v>3366</v>
      </c>
      <c r="G129" s="190" t="s">
        <v>330</v>
      </c>
      <c r="H129" s="191">
        <v>12</v>
      </c>
      <c r="I129" s="192"/>
      <c r="J129" s="193">
        <f t="shared" si="0"/>
        <v>0</v>
      </c>
      <c r="K129" s="189" t="s">
        <v>1</v>
      </c>
      <c r="L129" s="40"/>
      <c r="M129" s="194" t="s">
        <v>1</v>
      </c>
      <c r="N129" s="195" t="s">
        <v>44</v>
      </c>
      <c r="O129" s="72"/>
      <c r="P129" s="196">
        <f t="shared" si="1"/>
        <v>0</v>
      </c>
      <c r="Q129" s="196">
        <v>0</v>
      </c>
      <c r="R129" s="196">
        <f t="shared" si="2"/>
        <v>0</v>
      </c>
      <c r="S129" s="196">
        <v>0</v>
      </c>
      <c r="T129" s="19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191</v>
      </c>
      <c r="AT129" s="198" t="s">
        <v>176</v>
      </c>
      <c r="AU129" s="198" t="s">
        <v>89</v>
      </c>
      <c r="AY129" s="18" t="s">
        <v>173</v>
      </c>
      <c r="BE129" s="199">
        <f t="shared" si="4"/>
        <v>0</v>
      </c>
      <c r="BF129" s="199">
        <f t="shared" si="5"/>
        <v>0</v>
      </c>
      <c r="BG129" s="199">
        <f t="shared" si="6"/>
        <v>0</v>
      </c>
      <c r="BH129" s="199">
        <f t="shared" si="7"/>
        <v>0</v>
      </c>
      <c r="BI129" s="199">
        <f t="shared" si="8"/>
        <v>0</v>
      </c>
      <c r="BJ129" s="18" t="s">
        <v>87</v>
      </c>
      <c r="BK129" s="199">
        <f t="shared" si="9"/>
        <v>0</v>
      </c>
      <c r="BL129" s="18" t="s">
        <v>191</v>
      </c>
      <c r="BM129" s="198" t="s">
        <v>3394</v>
      </c>
    </row>
    <row r="130" spans="1:65" s="2" customFormat="1" ht="16.5" customHeight="1">
      <c r="A130" s="35"/>
      <c r="B130" s="36"/>
      <c r="C130" s="187" t="s">
        <v>205</v>
      </c>
      <c r="D130" s="187" t="s">
        <v>176</v>
      </c>
      <c r="E130" s="188" t="s">
        <v>3114</v>
      </c>
      <c r="F130" s="189" t="s">
        <v>3368</v>
      </c>
      <c r="G130" s="190" t="s">
        <v>330</v>
      </c>
      <c r="H130" s="191">
        <v>10</v>
      </c>
      <c r="I130" s="192"/>
      <c r="J130" s="193">
        <f t="shared" si="0"/>
        <v>0</v>
      </c>
      <c r="K130" s="189" t="s">
        <v>1</v>
      </c>
      <c r="L130" s="40"/>
      <c r="M130" s="194" t="s">
        <v>1</v>
      </c>
      <c r="N130" s="195" t="s">
        <v>44</v>
      </c>
      <c r="O130" s="72"/>
      <c r="P130" s="196">
        <f t="shared" si="1"/>
        <v>0</v>
      </c>
      <c r="Q130" s="196">
        <v>0</v>
      </c>
      <c r="R130" s="196">
        <f t="shared" si="2"/>
        <v>0</v>
      </c>
      <c r="S130" s="196">
        <v>0</v>
      </c>
      <c r="T130" s="19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8" t="s">
        <v>191</v>
      </c>
      <c r="AT130" s="198" t="s">
        <v>176</v>
      </c>
      <c r="AU130" s="198" t="s">
        <v>89</v>
      </c>
      <c r="AY130" s="18" t="s">
        <v>173</v>
      </c>
      <c r="BE130" s="199">
        <f t="shared" si="4"/>
        <v>0</v>
      </c>
      <c r="BF130" s="199">
        <f t="shared" si="5"/>
        <v>0</v>
      </c>
      <c r="BG130" s="199">
        <f t="shared" si="6"/>
        <v>0</v>
      </c>
      <c r="BH130" s="199">
        <f t="shared" si="7"/>
        <v>0</v>
      </c>
      <c r="BI130" s="199">
        <f t="shared" si="8"/>
        <v>0</v>
      </c>
      <c r="BJ130" s="18" t="s">
        <v>87</v>
      </c>
      <c r="BK130" s="199">
        <f t="shared" si="9"/>
        <v>0</v>
      </c>
      <c r="BL130" s="18" t="s">
        <v>191</v>
      </c>
      <c r="BM130" s="198" t="s">
        <v>3395</v>
      </c>
    </row>
    <row r="131" spans="1:65" s="2" customFormat="1" ht="24.2" customHeight="1">
      <c r="A131" s="35"/>
      <c r="B131" s="36"/>
      <c r="C131" s="187" t="s">
        <v>211</v>
      </c>
      <c r="D131" s="187" t="s">
        <v>176</v>
      </c>
      <c r="E131" s="188" t="s">
        <v>3116</v>
      </c>
      <c r="F131" s="189" t="s">
        <v>3396</v>
      </c>
      <c r="G131" s="190" t="s">
        <v>1</v>
      </c>
      <c r="H131" s="191">
        <v>0</v>
      </c>
      <c r="I131" s="192"/>
      <c r="J131" s="193">
        <f t="shared" si="0"/>
        <v>0</v>
      </c>
      <c r="K131" s="189" t="s">
        <v>1</v>
      </c>
      <c r="L131" s="40"/>
      <c r="M131" s="194" t="s">
        <v>1</v>
      </c>
      <c r="N131" s="195" t="s">
        <v>44</v>
      </c>
      <c r="O131" s="72"/>
      <c r="P131" s="196">
        <f t="shared" si="1"/>
        <v>0</v>
      </c>
      <c r="Q131" s="196">
        <v>0</v>
      </c>
      <c r="R131" s="196">
        <f t="shared" si="2"/>
        <v>0</v>
      </c>
      <c r="S131" s="196">
        <v>0</v>
      </c>
      <c r="T131" s="19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8" t="s">
        <v>191</v>
      </c>
      <c r="AT131" s="198" t="s">
        <v>176</v>
      </c>
      <c r="AU131" s="198" t="s">
        <v>89</v>
      </c>
      <c r="AY131" s="18" t="s">
        <v>173</v>
      </c>
      <c r="BE131" s="199">
        <f t="shared" si="4"/>
        <v>0</v>
      </c>
      <c r="BF131" s="199">
        <f t="shared" si="5"/>
        <v>0</v>
      </c>
      <c r="BG131" s="199">
        <f t="shared" si="6"/>
        <v>0</v>
      </c>
      <c r="BH131" s="199">
        <f t="shared" si="7"/>
        <v>0</v>
      </c>
      <c r="BI131" s="199">
        <f t="shared" si="8"/>
        <v>0</v>
      </c>
      <c r="BJ131" s="18" t="s">
        <v>87</v>
      </c>
      <c r="BK131" s="199">
        <f t="shared" si="9"/>
        <v>0</v>
      </c>
      <c r="BL131" s="18" t="s">
        <v>191</v>
      </c>
      <c r="BM131" s="198" t="s">
        <v>3397</v>
      </c>
    </row>
    <row r="132" spans="1:65" s="2" customFormat="1" ht="21.75" customHeight="1">
      <c r="A132" s="35"/>
      <c r="B132" s="36"/>
      <c r="C132" s="187" t="s">
        <v>217</v>
      </c>
      <c r="D132" s="187" t="s">
        <v>176</v>
      </c>
      <c r="E132" s="188" t="s">
        <v>3118</v>
      </c>
      <c r="F132" s="189" t="s">
        <v>3398</v>
      </c>
      <c r="G132" s="190" t="s">
        <v>330</v>
      </c>
      <c r="H132" s="191">
        <v>2</v>
      </c>
      <c r="I132" s="192"/>
      <c r="J132" s="193">
        <f t="shared" si="0"/>
        <v>0</v>
      </c>
      <c r="K132" s="189" t="s">
        <v>1</v>
      </c>
      <c r="L132" s="40"/>
      <c r="M132" s="194" t="s">
        <v>1</v>
      </c>
      <c r="N132" s="195" t="s">
        <v>44</v>
      </c>
      <c r="O132" s="72"/>
      <c r="P132" s="196">
        <f t="shared" si="1"/>
        <v>0</v>
      </c>
      <c r="Q132" s="196">
        <v>0</v>
      </c>
      <c r="R132" s="196">
        <f t="shared" si="2"/>
        <v>0</v>
      </c>
      <c r="S132" s="196">
        <v>0</v>
      </c>
      <c r="T132" s="19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191</v>
      </c>
      <c r="AT132" s="198" t="s">
        <v>176</v>
      </c>
      <c r="AU132" s="198" t="s">
        <v>89</v>
      </c>
      <c r="AY132" s="18" t="s">
        <v>173</v>
      </c>
      <c r="BE132" s="199">
        <f t="shared" si="4"/>
        <v>0</v>
      </c>
      <c r="BF132" s="199">
        <f t="shared" si="5"/>
        <v>0</v>
      </c>
      <c r="BG132" s="199">
        <f t="shared" si="6"/>
        <v>0</v>
      </c>
      <c r="BH132" s="199">
        <f t="shared" si="7"/>
        <v>0</v>
      </c>
      <c r="BI132" s="199">
        <f t="shared" si="8"/>
        <v>0</v>
      </c>
      <c r="BJ132" s="18" t="s">
        <v>87</v>
      </c>
      <c r="BK132" s="199">
        <f t="shared" si="9"/>
        <v>0</v>
      </c>
      <c r="BL132" s="18" t="s">
        <v>191</v>
      </c>
      <c r="BM132" s="198" t="s">
        <v>3399</v>
      </c>
    </row>
    <row r="133" spans="1:65" s="2" customFormat="1" ht="16.5" customHeight="1">
      <c r="A133" s="35"/>
      <c r="B133" s="36"/>
      <c r="C133" s="187" t="s">
        <v>114</v>
      </c>
      <c r="D133" s="187" t="s">
        <v>176</v>
      </c>
      <c r="E133" s="188" t="s">
        <v>3121</v>
      </c>
      <c r="F133" s="189" t="s">
        <v>3400</v>
      </c>
      <c r="G133" s="190" t="s">
        <v>330</v>
      </c>
      <c r="H133" s="191">
        <v>360</v>
      </c>
      <c r="I133" s="192"/>
      <c r="J133" s="193">
        <f t="shared" si="0"/>
        <v>0</v>
      </c>
      <c r="K133" s="189" t="s">
        <v>1</v>
      </c>
      <c r="L133" s="40"/>
      <c r="M133" s="194" t="s">
        <v>1</v>
      </c>
      <c r="N133" s="195" t="s">
        <v>44</v>
      </c>
      <c r="O133" s="72"/>
      <c r="P133" s="196">
        <f t="shared" si="1"/>
        <v>0</v>
      </c>
      <c r="Q133" s="196">
        <v>0</v>
      </c>
      <c r="R133" s="196">
        <f t="shared" si="2"/>
        <v>0</v>
      </c>
      <c r="S133" s="196">
        <v>0</v>
      </c>
      <c r="T133" s="19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191</v>
      </c>
      <c r="AT133" s="198" t="s">
        <v>176</v>
      </c>
      <c r="AU133" s="198" t="s">
        <v>89</v>
      </c>
      <c r="AY133" s="18" t="s">
        <v>173</v>
      </c>
      <c r="BE133" s="199">
        <f t="shared" si="4"/>
        <v>0</v>
      </c>
      <c r="BF133" s="199">
        <f t="shared" si="5"/>
        <v>0</v>
      </c>
      <c r="BG133" s="199">
        <f t="shared" si="6"/>
        <v>0</v>
      </c>
      <c r="BH133" s="199">
        <f t="shared" si="7"/>
        <v>0</v>
      </c>
      <c r="BI133" s="199">
        <f t="shared" si="8"/>
        <v>0</v>
      </c>
      <c r="BJ133" s="18" t="s">
        <v>87</v>
      </c>
      <c r="BK133" s="199">
        <f t="shared" si="9"/>
        <v>0</v>
      </c>
      <c r="BL133" s="18" t="s">
        <v>191</v>
      </c>
      <c r="BM133" s="198" t="s">
        <v>3401</v>
      </c>
    </row>
    <row r="134" spans="1:65" s="2" customFormat="1" ht="16.5" customHeight="1">
      <c r="A134" s="35"/>
      <c r="B134" s="36"/>
      <c r="C134" s="187" t="s">
        <v>117</v>
      </c>
      <c r="D134" s="187" t="s">
        <v>176</v>
      </c>
      <c r="E134" s="188" t="s">
        <v>3123</v>
      </c>
      <c r="F134" s="189" t="s">
        <v>3402</v>
      </c>
      <c r="G134" s="190" t="s">
        <v>330</v>
      </c>
      <c r="H134" s="191">
        <v>410.38</v>
      </c>
      <c r="I134" s="192"/>
      <c r="J134" s="193">
        <f t="shared" si="0"/>
        <v>0</v>
      </c>
      <c r="K134" s="189" t="s">
        <v>1</v>
      </c>
      <c r="L134" s="40"/>
      <c r="M134" s="194" t="s">
        <v>1</v>
      </c>
      <c r="N134" s="195" t="s">
        <v>44</v>
      </c>
      <c r="O134" s="72"/>
      <c r="P134" s="196">
        <f t="shared" si="1"/>
        <v>0</v>
      </c>
      <c r="Q134" s="196">
        <v>0</v>
      </c>
      <c r="R134" s="196">
        <f t="shared" si="2"/>
        <v>0</v>
      </c>
      <c r="S134" s="196">
        <v>0</v>
      </c>
      <c r="T134" s="19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191</v>
      </c>
      <c r="AT134" s="198" t="s">
        <v>176</v>
      </c>
      <c r="AU134" s="198" t="s">
        <v>89</v>
      </c>
      <c r="AY134" s="18" t="s">
        <v>173</v>
      </c>
      <c r="BE134" s="199">
        <f t="shared" si="4"/>
        <v>0</v>
      </c>
      <c r="BF134" s="199">
        <f t="shared" si="5"/>
        <v>0</v>
      </c>
      <c r="BG134" s="199">
        <f t="shared" si="6"/>
        <v>0</v>
      </c>
      <c r="BH134" s="199">
        <f t="shared" si="7"/>
        <v>0</v>
      </c>
      <c r="BI134" s="199">
        <f t="shared" si="8"/>
        <v>0</v>
      </c>
      <c r="BJ134" s="18" t="s">
        <v>87</v>
      </c>
      <c r="BK134" s="199">
        <f t="shared" si="9"/>
        <v>0</v>
      </c>
      <c r="BL134" s="18" t="s">
        <v>191</v>
      </c>
      <c r="BM134" s="198" t="s">
        <v>3403</v>
      </c>
    </row>
    <row r="135" spans="1:65" s="2" customFormat="1" ht="21.75" customHeight="1">
      <c r="A135" s="35"/>
      <c r="B135" s="36"/>
      <c r="C135" s="187" t="s">
        <v>120</v>
      </c>
      <c r="D135" s="187" t="s">
        <v>176</v>
      </c>
      <c r="E135" s="188" t="s">
        <v>3125</v>
      </c>
      <c r="F135" s="189" t="s">
        <v>3282</v>
      </c>
      <c r="G135" s="190" t="s">
        <v>339</v>
      </c>
      <c r="H135" s="191">
        <v>60</v>
      </c>
      <c r="I135" s="192"/>
      <c r="J135" s="193">
        <f t="shared" si="0"/>
        <v>0</v>
      </c>
      <c r="K135" s="189" t="s">
        <v>1</v>
      </c>
      <c r="L135" s="40"/>
      <c r="M135" s="194" t="s">
        <v>1</v>
      </c>
      <c r="N135" s="195" t="s">
        <v>44</v>
      </c>
      <c r="O135" s="72"/>
      <c r="P135" s="196">
        <f t="shared" si="1"/>
        <v>0</v>
      </c>
      <c r="Q135" s="196">
        <v>0</v>
      </c>
      <c r="R135" s="196">
        <f t="shared" si="2"/>
        <v>0</v>
      </c>
      <c r="S135" s="196">
        <v>0</v>
      </c>
      <c r="T135" s="19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191</v>
      </c>
      <c r="AT135" s="198" t="s">
        <v>176</v>
      </c>
      <c r="AU135" s="198" t="s">
        <v>89</v>
      </c>
      <c r="AY135" s="18" t="s">
        <v>173</v>
      </c>
      <c r="BE135" s="199">
        <f t="shared" si="4"/>
        <v>0</v>
      </c>
      <c r="BF135" s="199">
        <f t="shared" si="5"/>
        <v>0</v>
      </c>
      <c r="BG135" s="199">
        <f t="shared" si="6"/>
        <v>0</v>
      </c>
      <c r="BH135" s="199">
        <f t="shared" si="7"/>
        <v>0</v>
      </c>
      <c r="BI135" s="199">
        <f t="shared" si="8"/>
        <v>0</v>
      </c>
      <c r="BJ135" s="18" t="s">
        <v>87</v>
      </c>
      <c r="BK135" s="199">
        <f t="shared" si="9"/>
        <v>0</v>
      </c>
      <c r="BL135" s="18" t="s">
        <v>191</v>
      </c>
      <c r="BM135" s="198" t="s">
        <v>3404</v>
      </c>
    </row>
    <row r="136" spans="1:65" s="2" customFormat="1" ht="21.75" customHeight="1">
      <c r="A136" s="35"/>
      <c r="B136" s="36"/>
      <c r="C136" s="187" t="s">
        <v>123</v>
      </c>
      <c r="D136" s="187" t="s">
        <v>176</v>
      </c>
      <c r="E136" s="188" t="s">
        <v>3127</v>
      </c>
      <c r="F136" s="189" t="s">
        <v>3405</v>
      </c>
      <c r="G136" s="190" t="s">
        <v>339</v>
      </c>
      <c r="H136" s="191">
        <v>10</v>
      </c>
      <c r="I136" s="192"/>
      <c r="J136" s="193">
        <f t="shared" si="0"/>
        <v>0</v>
      </c>
      <c r="K136" s="189" t="s">
        <v>1</v>
      </c>
      <c r="L136" s="40"/>
      <c r="M136" s="194" t="s">
        <v>1</v>
      </c>
      <c r="N136" s="195" t="s">
        <v>44</v>
      </c>
      <c r="O136" s="72"/>
      <c r="P136" s="196">
        <f t="shared" si="1"/>
        <v>0</v>
      </c>
      <c r="Q136" s="196">
        <v>0</v>
      </c>
      <c r="R136" s="196">
        <f t="shared" si="2"/>
        <v>0</v>
      </c>
      <c r="S136" s="196">
        <v>0</v>
      </c>
      <c r="T136" s="19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191</v>
      </c>
      <c r="AT136" s="198" t="s">
        <v>176</v>
      </c>
      <c r="AU136" s="198" t="s">
        <v>89</v>
      </c>
      <c r="AY136" s="18" t="s">
        <v>173</v>
      </c>
      <c r="BE136" s="199">
        <f t="shared" si="4"/>
        <v>0</v>
      </c>
      <c r="BF136" s="199">
        <f t="shared" si="5"/>
        <v>0</v>
      </c>
      <c r="BG136" s="199">
        <f t="shared" si="6"/>
        <v>0</v>
      </c>
      <c r="BH136" s="199">
        <f t="shared" si="7"/>
        <v>0</v>
      </c>
      <c r="BI136" s="199">
        <f t="shared" si="8"/>
        <v>0</v>
      </c>
      <c r="BJ136" s="18" t="s">
        <v>87</v>
      </c>
      <c r="BK136" s="199">
        <f t="shared" si="9"/>
        <v>0</v>
      </c>
      <c r="BL136" s="18" t="s">
        <v>191</v>
      </c>
      <c r="BM136" s="198" t="s">
        <v>3406</v>
      </c>
    </row>
    <row r="137" spans="1:65" s="2" customFormat="1" ht="24.2" customHeight="1">
      <c r="A137" s="35"/>
      <c r="B137" s="36"/>
      <c r="C137" s="187" t="s">
        <v>126</v>
      </c>
      <c r="D137" s="187" t="s">
        <v>176</v>
      </c>
      <c r="E137" s="188" t="s">
        <v>3129</v>
      </c>
      <c r="F137" s="189" t="s">
        <v>3407</v>
      </c>
      <c r="G137" s="190" t="s">
        <v>339</v>
      </c>
      <c r="H137" s="191">
        <v>40</v>
      </c>
      <c r="I137" s="192"/>
      <c r="J137" s="193">
        <f t="shared" si="0"/>
        <v>0</v>
      </c>
      <c r="K137" s="189" t="s">
        <v>1</v>
      </c>
      <c r="L137" s="40"/>
      <c r="M137" s="194" t="s">
        <v>1</v>
      </c>
      <c r="N137" s="195" t="s">
        <v>44</v>
      </c>
      <c r="O137" s="72"/>
      <c r="P137" s="196">
        <f t="shared" si="1"/>
        <v>0</v>
      </c>
      <c r="Q137" s="196">
        <v>0</v>
      </c>
      <c r="R137" s="196">
        <f t="shared" si="2"/>
        <v>0</v>
      </c>
      <c r="S137" s="196">
        <v>0</v>
      </c>
      <c r="T137" s="19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191</v>
      </c>
      <c r="AT137" s="198" t="s">
        <v>176</v>
      </c>
      <c r="AU137" s="198" t="s">
        <v>89</v>
      </c>
      <c r="AY137" s="18" t="s">
        <v>173</v>
      </c>
      <c r="BE137" s="199">
        <f t="shared" si="4"/>
        <v>0</v>
      </c>
      <c r="BF137" s="199">
        <f t="shared" si="5"/>
        <v>0</v>
      </c>
      <c r="BG137" s="199">
        <f t="shared" si="6"/>
        <v>0</v>
      </c>
      <c r="BH137" s="199">
        <f t="shared" si="7"/>
        <v>0</v>
      </c>
      <c r="BI137" s="199">
        <f t="shared" si="8"/>
        <v>0</v>
      </c>
      <c r="BJ137" s="18" t="s">
        <v>87</v>
      </c>
      <c r="BK137" s="199">
        <f t="shared" si="9"/>
        <v>0</v>
      </c>
      <c r="BL137" s="18" t="s">
        <v>191</v>
      </c>
      <c r="BM137" s="198" t="s">
        <v>3408</v>
      </c>
    </row>
    <row r="138" spans="1:65" s="2" customFormat="1" ht="16.5" customHeight="1">
      <c r="A138" s="35"/>
      <c r="B138" s="36"/>
      <c r="C138" s="187" t="s">
        <v>8</v>
      </c>
      <c r="D138" s="187" t="s">
        <v>176</v>
      </c>
      <c r="E138" s="188" t="s">
        <v>3131</v>
      </c>
      <c r="F138" s="189" t="s">
        <v>3067</v>
      </c>
      <c r="G138" s="190" t="s">
        <v>2164</v>
      </c>
      <c r="H138" s="191">
        <v>1</v>
      </c>
      <c r="I138" s="192"/>
      <c r="J138" s="193">
        <f t="shared" si="0"/>
        <v>0</v>
      </c>
      <c r="K138" s="189" t="s">
        <v>1</v>
      </c>
      <c r="L138" s="40"/>
      <c r="M138" s="194" t="s">
        <v>1</v>
      </c>
      <c r="N138" s="195" t="s">
        <v>44</v>
      </c>
      <c r="O138" s="72"/>
      <c r="P138" s="196">
        <f t="shared" si="1"/>
        <v>0</v>
      </c>
      <c r="Q138" s="196">
        <v>0</v>
      </c>
      <c r="R138" s="196">
        <f t="shared" si="2"/>
        <v>0</v>
      </c>
      <c r="S138" s="196">
        <v>0</v>
      </c>
      <c r="T138" s="19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191</v>
      </c>
      <c r="AT138" s="198" t="s">
        <v>176</v>
      </c>
      <c r="AU138" s="198" t="s">
        <v>89</v>
      </c>
      <c r="AY138" s="18" t="s">
        <v>173</v>
      </c>
      <c r="BE138" s="199">
        <f t="shared" si="4"/>
        <v>0</v>
      </c>
      <c r="BF138" s="199">
        <f t="shared" si="5"/>
        <v>0</v>
      </c>
      <c r="BG138" s="199">
        <f t="shared" si="6"/>
        <v>0</v>
      </c>
      <c r="BH138" s="199">
        <f t="shared" si="7"/>
        <v>0</v>
      </c>
      <c r="BI138" s="199">
        <f t="shared" si="8"/>
        <v>0</v>
      </c>
      <c r="BJ138" s="18" t="s">
        <v>87</v>
      </c>
      <c r="BK138" s="199">
        <f t="shared" si="9"/>
        <v>0</v>
      </c>
      <c r="BL138" s="18" t="s">
        <v>191</v>
      </c>
      <c r="BM138" s="198" t="s">
        <v>3409</v>
      </c>
    </row>
    <row r="139" spans="1:65" s="2" customFormat="1" ht="24.2" customHeight="1">
      <c r="A139" s="35"/>
      <c r="B139" s="36"/>
      <c r="C139" s="187" t="s">
        <v>131</v>
      </c>
      <c r="D139" s="187" t="s">
        <v>176</v>
      </c>
      <c r="E139" s="188" t="s">
        <v>3197</v>
      </c>
      <c r="F139" s="189" t="s">
        <v>3286</v>
      </c>
      <c r="G139" s="190" t="s">
        <v>2164</v>
      </c>
      <c r="H139" s="191">
        <v>0</v>
      </c>
      <c r="I139" s="192"/>
      <c r="J139" s="193">
        <f t="shared" si="0"/>
        <v>0</v>
      </c>
      <c r="K139" s="189" t="s">
        <v>1</v>
      </c>
      <c r="L139" s="40"/>
      <c r="M139" s="194" t="s">
        <v>1</v>
      </c>
      <c r="N139" s="195" t="s">
        <v>44</v>
      </c>
      <c r="O139" s="72"/>
      <c r="P139" s="196">
        <f t="shared" si="1"/>
        <v>0</v>
      </c>
      <c r="Q139" s="196">
        <v>0</v>
      </c>
      <c r="R139" s="196">
        <f t="shared" si="2"/>
        <v>0</v>
      </c>
      <c r="S139" s="196">
        <v>0</v>
      </c>
      <c r="T139" s="197">
        <f t="shared" si="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191</v>
      </c>
      <c r="AT139" s="198" t="s">
        <v>176</v>
      </c>
      <c r="AU139" s="198" t="s">
        <v>89</v>
      </c>
      <c r="AY139" s="18" t="s">
        <v>173</v>
      </c>
      <c r="BE139" s="199">
        <f t="shared" si="4"/>
        <v>0</v>
      </c>
      <c r="BF139" s="199">
        <f t="shared" si="5"/>
        <v>0</v>
      </c>
      <c r="BG139" s="199">
        <f t="shared" si="6"/>
        <v>0</v>
      </c>
      <c r="BH139" s="199">
        <f t="shared" si="7"/>
        <v>0</v>
      </c>
      <c r="BI139" s="199">
        <f t="shared" si="8"/>
        <v>0</v>
      </c>
      <c r="BJ139" s="18" t="s">
        <v>87</v>
      </c>
      <c r="BK139" s="199">
        <f t="shared" si="9"/>
        <v>0</v>
      </c>
      <c r="BL139" s="18" t="s">
        <v>191</v>
      </c>
      <c r="BM139" s="198" t="s">
        <v>3410</v>
      </c>
    </row>
    <row r="140" spans="1:65" s="2" customFormat="1" ht="16.5" customHeight="1">
      <c r="A140" s="35"/>
      <c r="B140" s="36"/>
      <c r="C140" s="187" t="s">
        <v>134</v>
      </c>
      <c r="D140" s="187" t="s">
        <v>176</v>
      </c>
      <c r="E140" s="188" t="s">
        <v>3200</v>
      </c>
      <c r="F140" s="189" t="s">
        <v>3288</v>
      </c>
      <c r="G140" s="190" t="s">
        <v>1580</v>
      </c>
      <c r="H140" s="191">
        <v>0</v>
      </c>
      <c r="I140" s="192"/>
      <c r="J140" s="193">
        <f t="shared" si="0"/>
        <v>0</v>
      </c>
      <c r="K140" s="189" t="s">
        <v>1</v>
      </c>
      <c r="L140" s="40"/>
      <c r="M140" s="194" t="s">
        <v>1</v>
      </c>
      <c r="N140" s="195" t="s">
        <v>44</v>
      </c>
      <c r="O140" s="72"/>
      <c r="P140" s="196">
        <f t="shared" si="1"/>
        <v>0</v>
      </c>
      <c r="Q140" s="196">
        <v>0</v>
      </c>
      <c r="R140" s="196">
        <f t="shared" si="2"/>
        <v>0</v>
      </c>
      <c r="S140" s="196">
        <v>0</v>
      </c>
      <c r="T140" s="197">
        <f t="shared" si="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191</v>
      </c>
      <c r="AT140" s="198" t="s">
        <v>176</v>
      </c>
      <c r="AU140" s="198" t="s">
        <v>89</v>
      </c>
      <c r="AY140" s="18" t="s">
        <v>173</v>
      </c>
      <c r="BE140" s="199">
        <f t="shared" si="4"/>
        <v>0</v>
      </c>
      <c r="BF140" s="199">
        <f t="shared" si="5"/>
        <v>0</v>
      </c>
      <c r="BG140" s="199">
        <f t="shared" si="6"/>
        <v>0</v>
      </c>
      <c r="BH140" s="199">
        <f t="shared" si="7"/>
        <v>0</v>
      </c>
      <c r="BI140" s="199">
        <f t="shared" si="8"/>
        <v>0</v>
      </c>
      <c r="BJ140" s="18" t="s">
        <v>87</v>
      </c>
      <c r="BK140" s="199">
        <f t="shared" si="9"/>
        <v>0</v>
      </c>
      <c r="BL140" s="18" t="s">
        <v>191</v>
      </c>
      <c r="BM140" s="198" t="s">
        <v>3411</v>
      </c>
    </row>
    <row r="141" spans="1:65" s="12" customFormat="1" ht="22.9" customHeight="1">
      <c r="B141" s="171"/>
      <c r="C141" s="172"/>
      <c r="D141" s="173" t="s">
        <v>78</v>
      </c>
      <c r="E141" s="185" t="s">
        <v>3137</v>
      </c>
      <c r="F141" s="185" t="s">
        <v>3214</v>
      </c>
      <c r="G141" s="172"/>
      <c r="H141" s="172"/>
      <c r="I141" s="175"/>
      <c r="J141" s="186">
        <f>BK141</f>
        <v>0</v>
      </c>
      <c r="K141" s="172"/>
      <c r="L141" s="177"/>
      <c r="M141" s="178"/>
      <c r="N141" s="179"/>
      <c r="O141" s="179"/>
      <c r="P141" s="180">
        <f>SUM(P142:P145)</f>
        <v>0</v>
      </c>
      <c r="Q141" s="179"/>
      <c r="R141" s="180">
        <f>SUM(R142:R145)</f>
        <v>0</v>
      </c>
      <c r="S141" s="179"/>
      <c r="T141" s="181">
        <f>SUM(T142:T145)</f>
        <v>0</v>
      </c>
      <c r="AR141" s="182" t="s">
        <v>89</v>
      </c>
      <c r="AT141" s="183" t="s">
        <v>78</v>
      </c>
      <c r="AU141" s="183" t="s">
        <v>87</v>
      </c>
      <c r="AY141" s="182" t="s">
        <v>173</v>
      </c>
      <c r="BK141" s="184">
        <f>SUM(BK142:BK145)</f>
        <v>0</v>
      </c>
    </row>
    <row r="142" spans="1:65" s="2" customFormat="1" ht="16.5" customHeight="1">
      <c r="A142" s="35"/>
      <c r="B142" s="36"/>
      <c r="C142" s="187" t="s">
        <v>137</v>
      </c>
      <c r="D142" s="187" t="s">
        <v>176</v>
      </c>
      <c r="E142" s="188" t="s">
        <v>3139</v>
      </c>
      <c r="F142" s="189" t="s">
        <v>3412</v>
      </c>
      <c r="G142" s="190" t="s">
        <v>2164</v>
      </c>
      <c r="H142" s="191">
        <v>1</v>
      </c>
      <c r="I142" s="192"/>
      <c r="J142" s="193">
        <f>ROUND(I142*H142,2)</f>
        <v>0</v>
      </c>
      <c r="K142" s="189" t="s">
        <v>1</v>
      </c>
      <c r="L142" s="40"/>
      <c r="M142" s="194" t="s">
        <v>1</v>
      </c>
      <c r="N142" s="195" t="s">
        <v>44</v>
      </c>
      <c r="O142" s="72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191</v>
      </c>
      <c r="AT142" s="198" t="s">
        <v>176</v>
      </c>
      <c r="AU142" s="198" t="s">
        <v>89</v>
      </c>
      <c r="AY142" s="18" t="s">
        <v>173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87</v>
      </c>
      <c r="BK142" s="199">
        <f>ROUND(I142*H142,2)</f>
        <v>0</v>
      </c>
      <c r="BL142" s="18" t="s">
        <v>191</v>
      </c>
      <c r="BM142" s="198" t="s">
        <v>3413</v>
      </c>
    </row>
    <row r="143" spans="1:65" s="2" customFormat="1" ht="16.5" customHeight="1">
      <c r="A143" s="35"/>
      <c r="B143" s="36"/>
      <c r="C143" s="187" t="s">
        <v>140</v>
      </c>
      <c r="D143" s="187" t="s">
        <v>176</v>
      </c>
      <c r="E143" s="188" t="s">
        <v>3142</v>
      </c>
      <c r="F143" s="189" t="s">
        <v>3414</v>
      </c>
      <c r="G143" s="190" t="s">
        <v>330</v>
      </c>
      <c r="H143" s="191">
        <v>1</v>
      </c>
      <c r="I143" s="192"/>
      <c r="J143" s="193">
        <f>ROUND(I143*H143,2)</f>
        <v>0</v>
      </c>
      <c r="K143" s="189" t="s">
        <v>1</v>
      </c>
      <c r="L143" s="40"/>
      <c r="M143" s="194" t="s">
        <v>1</v>
      </c>
      <c r="N143" s="195" t="s">
        <v>44</v>
      </c>
      <c r="O143" s="72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191</v>
      </c>
      <c r="AT143" s="198" t="s">
        <v>176</v>
      </c>
      <c r="AU143" s="198" t="s">
        <v>89</v>
      </c>
      <c r="AY143" s="18" t="s">
        <v>173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8" t="s">
        <v>87</v>
      </c>
      <c r="BK143" s="199">
        <f>ROUND(I143*H143,2)</f>
        <v>0</v>
      </c>
      <c r="BL143" s="18" t="s">
        <v>191</v>
      </c>
      <c r="BM143" s="198" t="s">
        <v>3415</v>
      </c>
    </row>
    <row r="144" spans="1:65" s="2" customFormat="1" ht="16.5" customHeight="1">
      <c r="A144" s="35"/>
      <c r="B144" s="36"/>
      <c r="C144" s="187" t="s">
        <v>336</v>
      </c>
      <c r="D144" s="187" t="s">
        <v>176</v>
      </c>
      <c r="E144" s="188" t="s">
        <v>3145</v>
      </c>
      <c r="F144" s="189" t="s">
        <v>3416</v>
      </c>
      <c r="G144" s="190" t="s">
        <v>2164</v>
      </c>
      <c r="H144" s="191">
        <v>1</v>
      </c>
      <c r="I144" s="192"/>
      <c r="J144" s="193">
        <f>ROUND(I144*H144,2)</f>
        <v>0</v>
      </c>
      <c r="K144" s="189" t="s">
        <v>1</v>
      </c>
      <c r="L144" s="40"/>
      <c r="M144" s="194" t="s">
        <v>1</v>
      </c>
      <c r="N144" s="195" t="s">
        <v>44</v>
      </c>
      <c r="O144" s="72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191</v>
      </c>
      <c r="AT144" s="198" t="s">
        <v>176</v>
      </c>
      <c r="AU144" s="198" t="s">
        <v>89</v>
      </c>
      <c r="AY144" s="18" t="s">
        <v>173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87</v>
      </c>
      <c r="BK144" s="199">
        <f>ROUND(I144*H144,2)</f>
        <v>0</v>
      </c>
      <c r="BL144" s="18" t="s">
        <v>191</v>
      </c>
      <c r="BM144" s="198" t="s">
        <v>3417</v>
      </c>
    </row>
    <row r="145" spans="1:65" s="2" customFormat="1" ht="16.5" customHeight="1">
      <c r="A145" s="35"/>
      <c r="B145" s="36"/>
      <c r="C145" s="187" t="s">
        <v>7</v>
      </c>
      <c r="D145" s="187" t="s">
        <v>176</v>
      </c>
      <c r="E145" s="188" t="s">
        <v>3148</v>
      </c>
      <c r="F145" s="189" t="s">
        <v>3418</v>
      </c>
      <c r="G145" s="190" t="s">
        <v>2164</v>
      </c>
      <c r="H145" s="191">
        <v>1</v>
      </c>
      <c r="I145" s="192"/>
      <c r="J145" s="193">
        <f>ROUND(I145*H145,2)</f>
        <v>0</v>
      </c>
      <c r="K145" s="189" t="s">
        <v>1</v>
      </c>
      <c r="L145" s="40"/>
      <c r="M145" s="205" t="s">
        <v>1</v>
      </c>
      <c r="N145" s="206" t="s">
        <v>44</v>
      </c>
      <c r="O145" s="207"/>
      <c r="P145" s="208">
        <f>O145*H145</f>
        <v>0</v>
      </c>
      <c r="Q145" s="208">
        <v>0</v>
      </c>
      <c r="R145" s="208">
        <f>Q145*H145</f>
        <v>0</v>
      </c>
      <c r="S145" s="208">
        <v>0</v>
      </c>
      <c r="T145" s="20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191</v>
      </c>
      <c r="AT145" s="198" t="s">
        <v>176</v>
      </c>
      <c r="AU145" s="198" t="s">
        <v>89</v>
      </c>
      <c r="AY145" s="18" t="s">
        <v>173</v>
      </c>
      <c r="BE145" s="199">
        <f>IF(N145="základní",J145,0)</f>
        <v>0</v>
      </c>
      <c r="BF145" s="199">
        <f>IF(N145="snížená",J145,0)</f>
        <v>0</v>
      </c>
      <c r="BG145" s="199">
        <f>IF(N145="zákl. přenesená",J145,0)</f>
        <v>0</v>
      </c>
      <c r="BH145" s="199">
        <f>IF(N145="sníž. přenesená",J145,0)</f>
        <v>0</v>
      </c>
      <c r="BI145" s="199">
        <f>IF(N145="nulová",J145,0)</f>
        <v>0</v>
      </c>
      <c r="BJ145" s="18" t="s">
        <v>87</v>
      </c>
      <c r="BK145" s="199">
        <f>ROUND(I145*H145,2)</f>
        <v>0</v>
      </c>
      <c r="BL145" s="18" t="s">
        <v>191</v>
      </c>
      <c r="BM145" s="198" t="s">
        <v>3419</v>
      </c>
    </row>
    <row r="146" spans="1:65" s="2" customFormat="1" ht="6.95" customHeight="1">
      <c r="A146" s="35"/>
      <c r="B146" s="55"/>
      <c r="C146" s="56"/>
      <c r="D146" s="56"/>
      <c r="E146" s="56"/>
      <c r="F146" s="56"/>
      <c r="G146" s="56"/>
      <c r="H146" s="56"/>
      <c r="I146" s="56"/>
      <c r="J146" s="56"/>
      <c r="K146" s="56"/>
      <c r="L146" s="40"/>
      <c r="M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</row>
  </sheetData>
  <sheetProtection algorithmName="SHA-512" hashValue="AiRvK/mc+bZ8uxWxz9JzWG/nLJB2CJwIcw1vZKdaU4Ruzek2ZRcsmip4fkNZ4GVDojRGZ2CpHsqC/9Xp56BwwA==" saltValue="59xpoHyHAX5bR0V+M3G+ORI5zDrj6jJ9t6t+/hdOO82figxFTXrGNb+BaeKEimsl9W5NxUZb4qZA2VCtjDkXQA==" spinCount="100000" sheet="1" objects="1" scenarios="1" formatColumns="0" formatRows="0" autoFilter="0"/>
  <autoFilter ref="C119:K145" xr:uid="{00000000-0009-0000-0000-00000E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BM126"/>
  <sheetViews>
    <sheetView showGridLines="0" view="pageBreakPreview" zoomScaleNormal="100" zoomScaleSheetLayoutView="10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130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143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9" t="str">
        <f>'Rekapitulace stavby'!K6</f>
        <v>NÁSTAVBA ZŠ JESENIOVA - ROZŠÍŘENÍ ŠKOLNÍ DRUŽINY</v>
      </c>
      <c r="F7" s="310"/>
      <c r="G7" s="310"/>
      <c r="H7" s="310"/>
      <c r="L7" s="21"/>
    </row>
    <row r="8" spans="1:46" s="2" customFormat="1" ht="12" customHeight="1">
      <c r="A8" s="35"/>
      <c r="B8" s="40"/>
      <c r="C8" s="35"/>
      <c r="D8" s="113" t="s">
        <v>144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1" t="s">
        <v>3420</v>
      </c>
      <c r="F9" s="312"/>
      <c r="G9" s="312"/>
      <c r="H9" s="312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20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</v>
      </c>
      <c r="E12" s="35"/>
      <c r="F12" s="114" t="s">
        <v>23</v>
      </c>
      <c r="G12" s="35"/>
      <c r="H12" s="35"/>
      <c r="I12" s="113" t="s">
        <v>24</v>
      </c>
      <c r="J12" s="115" t="str">
        <f>'Rekapitulace stavby'!AN8</f>
        <v>14. 2. 2022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26</v>
      </c>
      <c r="E14" s="35"/>
      <c r="F14" s="35"/>
      <c r="G14" s="35"/>
      <c r="H14" s="35"/>
      <c r="I14" s="113" t="s">
        <v>27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28</v>
      </c>
      <c r="F15" s="35"/>
      <c r="G15" s="35"/>
      <c r="H15" s="35"/>
      <c r="I15" s="113" t="s">
        <v>29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3" t="str">
        <f>'Rekapitulace stavby'!E14</f>
        <v>Vyplň údaj</v>
      </c>
      <c r="F18" s="314"/>
      <c r="G18" s="314"/>
      <c r="H18" s="314"/>
      <c r="I18" s="113" t="s">
        <v>29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27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29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27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29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5" t="s">
        <v>1</v>
      </c>
      <c r="F27" s="315"/>
      <c r="G27" s="315"/>
      <c r="H27" s="315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ROUND(J119,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ROUND((SUM(BE119:BE125)),  2)</f>
        <v>0</v>
      </c>
      <c r="G33" s="35"/>
      <c r="H33" s="35"/>
      <c r="I33" s="125">
        <v>0.21</v>
      </c>
      <c r="J33" s="124">
        <f>ROUND(((SUM(BE119:BE125))*I33),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ROUND((SUM(BF119:BF125)),  2)</f>
        <v>0</v>
      </c>
      <c r="G34" s="35"/>
      <c r="H34" s="35"/>
      <c r="I34" s="125">
        <v>0.15</v>
      </c>
      <c r="J34" s="124">
        <f>ROUND(((SUM(BF119:BF125))*I34),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ROUND((SUM(BG119:BG125)),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ROUND((SUM(BH119:BH125)),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ROUND((SUM(BI119:BI125)),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146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07" t="str">
        <f>E7</f>
        <v>NÁSTAVBA ZŠ JESENIOVA - ROZŠÍŘENÍ ŠKOLNÍ DRUŽINY</v>
      </c>
      <c r="F85" s="308"/>
      <c r="G85" s="308"/>
      <c r="H85" s="308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144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15 - ZAŘÍZENÍ AUTONOMNÍ DETEKCE A SIGNALIZACE POŽÁRU</v>
      </c>
      <c r="F87" s="306"/>
      <c r="G87" s="306"/>
      <c r="H87" s="30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22</v>
      </c>
      <c r="D89" s="37"/>
      <c r="E89" s="37"/>
      <c r="F89" s="28" t="str">
        <f>F12</f>
        <v>Jeseniova 96/2400, Praha 3</v>
      </c>
      <c r="G89" s="37"/>
      <c r="H89" s="37"/>
      <c r="I89" s="30" t="s">
        <v>24</v>
      </c>
      <c r="J89" s="67" t="str">
        <f>IF(J12="","",J12)</f>
        <v>14. 2. 2022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26</v>
      </c>
      <c r="D91" s="37"/>
      <c r="E91" s="37"/>
      <c r="F91" s="28" t="str">
        <f>E15</f>
        <v>Městská část Praha 3</v>
      </c>
      <c r="G91" s="37"/>
      <c r="H91" s="37"/>
      <c r="I91" s="30" t="s">
        <v>32</v>
      </c>
      <c r="J91" s="33" t="str">
        <f>E21</f>
        <v>ZERO ATELIER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35</v>
      </c>
      <c r="J92" s="33" t="str">
        <f>E24</f>
        <v>Vladimír Mrázek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147</v>
      </c>
      <c r="D94" s="145"/>
      <c r="E94" s="145"/>
      <c r="F94" s="145"/>
      <c r="G94" s="145"/>
      <c r="H94" s="145"/>
      <c r="I94" s="145"/>
      <c r="J94" s="146" t="s">
        <v>148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149</v>
      </c>
      <c r="D96" s="37"/>
      <c r="E96" s="37"/>
      <c r="F96" s="37"/>
      <c r="G96" s="37"/>
      <c r="H96" s="37"/>
      <c r="I96" s="37"/>
      <c r="J96" s="85">
        <f>J119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150</v>
      </c>
    </row>
    <row r="97" spans="1:31" s="9" customFormat="1" ht="24.95" customHeight="1">
      <c r="B97" s="148"/>
      <c r="C97" s="149"/>
      <c r="D97" s="150" t="s">
        <v>3421</v>
      </c>
      <c r="E97" s="151"/>
      <c r="F97" s="151"/>
      <c r="G97" s="151"/>
      <c r="H97" s="151"/>
      <c r="I97" s="151"/>
      <c r="J97" s="152">
        <f>J120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3237</v>
      </c>
      <c r="E98" s="157"/>
      <c r="F98" s="157"/>
      <c r="G98" s="157"/>
      <c r="H98" s="157"/>
      <c r="I98" s="157"/>
      <c r="J98" s="158">
        <f>J121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3239</v>
      </c>
      <c r="E99" s="157"/>
      <c r="F99" s="157"/>
      <c r="G99" s="157"/>
      <c r="H99" s="157"/>
      <c r="I99" s="157"/>
      <c r="J99" s="158">
        <f>J123</f>
        <v>0</v>
      </c>
      <c r="K99" s="155"/>
      <c r="L99" s="159"/>
    </row>
    <row r="100" spans="1:31" s="2" customFormat="1" ht="21.75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31" s="2" customFormat="1" ht="6.95" customHeight="1">
      <c r="A101" s="35"/>
      <c r="B101" s="55"/>
      <c r="C101" s="56"/>
      <c r="D101" s="56"/>
      <c r="E101" s="56"/>
      <c r="F101" s="56"/>
      <c r="G101" s="56"/>
      <c r="H101" s="56"/>
      <c r="I101" s="56"/>
      <c r="J101" s="56"/>
      <c r="K101" s="56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pans="1:31" s="2" customFormat="1" ht="6.95" customHeight="1">
      <c r="A105" s="35"/>
      <c r="B105" s="57"/>
      <c r="C105" s="58"/>
      <c r="D105" s="58"/>
      <c r="E105" s="58"/>
      <c r="F105" s="58"/>
      <c r="G105" s="58"/>
      <c r="H105" s="58"/>
      <c r="I105" s="58"/>
      <c r="J105" s="58"/>
      <c r="K105" s="58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24.95" customHeight="1">
      <c r="A106" s="35"/>
      <c r="B106" s="36"/>
      <c r="C106" s="24" t="s">
        <v>157</v>
      </c>
      <c r="D106" s="37"/>
      <c r="E106" s="37"/>
      <c r="F106" s="37"/>
      <c r="G106" s="37"/>
      <c r="H106" s="37"/>
      <c r="I106" s="37"/>
      <c r="J106" s="37"/>
      <c r="K106" s="37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6.95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16</v>
      </c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307" t="str">
        <f>E7</f>
        <v>NÁSTAVBA ZŠ JESENIOVA - ROZŠÍŘENÍ ŠKOLNÍ DRUŽINY</v>
      </c>
      <c r="F109" s="308"/>
      <c r="G109" s="308"/>
      <c r="H109" s="308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2" customHeight="1">
      <c r="A110" s="35"/>
      <c r="B110" s="36"/>
      <c r="C110" s="30" t="s">
        <v>144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6.5" customHeight="1">
      <c r="A111" s="35"/>
      <c r="B111" s="36"/>
      <c r="C111" s="37"/>
      <c r="D111" s="37"/>
      <c r="E111" s="302" t="str">
        <f>E9</f>
        <v>15 - ZAŘÍZENÍ AUTONOMNÍ DETEKCE A SIGNALIZACE POŽÁRU</v>
      </c>
      <c r="F111" s="306"/>
      <c r="G111" s="306"/>
      <c r="H111" s="306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22</v>
      </c>
      <c r="D113" s="37"/>
      <c r="E113" s="37"/>
      <c r="F113" s="28" t="str">
        <f>F12</f>
        <v>Jeseniova 96/2400, Praha 3</v>
      </c>
      <c r="G113" s="37"/>
      <c r="H113" s="37"/>
      <c r="I113" s="30" t="s">
        <v>24</v>
      </c>
      <c r="J113" s="67" t="str">
        <f>IF(J12="","",J12)</f>
        <v>14. 2. 2022</v>
      </c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5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2" customHeight="1">
      <c r="A115" s="35"/>
      <c r="B115" s="36"/>
      <c r="C115" s="30" t="s">
        <v>26</v>
      </c>
      <c r="D115" s="37"/>
      <c r="E115" s="37"/>
      <c r="F115" s="28" t="str">
        <f>E15</f>
        <v>Městská část Praha 3</v>
      </c>
      <c r="G115" s="37"/>
      <c r="H115" s="37"/>
      <c r="I115" s="30" t="s">
        <v>32</v>
      </c>
      <c r="J115" s="33" t="str">
        <f>E21</f>
        <v>ZERO ATELIER s.r.o.</v>
      </c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2" customHeight="1">
      <c r="A116" s="35"/>
      <c r="B116" s="36"/>
      <c r="C116" s="30" t="s">
        <v>30</v>
      </c>
      <c r="D116" s="37"/>
      <c r="E116" s="37"/>
      <c r="F116" s="28" t="str">
        <f>IF(E18="","",E18)</f>
        <v>Vyplň údaj</v>
      </c>
      <c r="G116" s="37"/>
      <c r="H116" s="37"/>
      <c r="I116" s="30" t="s">
        <v>35</v>
      </c>
      <c r="J116" s="33" t="str">
        <f>E24</f>
        <v>Vladimír Mrázek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0.3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11" customFormat="1" ht="29.25" customHeight="1">
      <c r="A118" s="160"/>
      <c r="B118" s="161"/>
      <c r="C118" s="162" t="s">
        <v>158</v>
      </c>
      <c r="D118" s="163" t="s">
        <v>64</v>
      </c>
      <c r="E118" s="163" t="s">
        <v>60</v>
      </c>
      <c r="F118" s="163" t="s">
        <v>61</v>
      </c>
      <c r="G118" s="163" t="s">
        <v>159</v>
      </c>
      <c r="H118" s="163" t="s">
        <v>160</v>
      </c>
      <c r="I118" s="163" t="s">
        <v>161</v>
      </c>
      <c r="J118" s="163" t="s">
        <v>148</v>
      </c>
      <c r="K118" s="164" t="s">
        <v>162</v>
      </c>
      <c r="L118" s="165"/>
      <c r="M118" s="76" t="s">
        <v>1</v>
      </c>
      <c r="N118" s="77" t="s">
        <v>43</v>
      </c>
      <c r="O118" s="77" t="s">
        <v>163</v>
      </c>
      <c r="P118" s="77" t="s">
        <v>164</v>
      </c>
      <c r="Q118" s="77" t="s">
        <v>165</v>
      </c>
      <c r="R118" s="77" t="s">
        <v>166</v>
      </c>
      <c r="S118" s="77" t="s">
        <v>167</v>
      </c>
      <c r="T118" s="78" t="s">
        <v>168</v>
      </c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</row>
    <row r="119" spans="1:65" s="2" customFormat="1" ht="22.9" customHeight="1">
      <c r="A119" s="35"/>
      <c r="B119" s="36"/>
      <c r="C119" s="83" t="s">
        <v>169</v>
      </c>
      <c r="D119" s="37"/>
      <c r="E119" s="37"/>
      <c r="F119" s="37"/>
      <c r="G119" s="37"/>
      <c r="H119" s="37"/>
      <c r="I119" s="37"/>
      <c r="J119" s="166">
        <f>BK119</f>
        <v>0</v>
      </c>
      <c r="K119" s="37"/>
      <c r="L119" s="40"/>
      <c r="M119" s="79"/>
      <c r="N119" s="167"/>
      <c r="O119" s="80"/>
      <c r="P119" s="168">
        <f>P120</f>
        <v>0</v>
      </c>
      <c r="Q119" s="80"/>
      <c r="R119" s="168">
        <f>R120</f>
        <v>0</v>
      </c>
      <c r="S119" s="80"/>
      <c r="T119" s="169">
        <f>T120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78</v>
      </c>
      <c r="AU119" s="18" t="s">
        <v>150</v>
      </c>
      <c r="BK119" s="170">
        <f>BK120</f>
        <v>0</v>
      </c>
    </row>
    <row r="120" spans="1:65" s="12" customFormat="1" ht="25.9" customHeight="1">
      <c r="B120" s="171"/>
      <c r="C120" s="172"/>
      <c r="D120" s="173" t="s">
        <v>78</v>
      </c>
      <c r="E120" s="174" t="s">
        <v>553</v>
      </c>
      <c r="F120" s="174" t="s">
        <v>3422</v>
      </c>
      <c r="G120" s="172"/>
      <c r="H120" s="172"/>
      <c r="I120" s="175"/>
      <c r="J120" s="176">
        <f>BK120</f>
        <v>0</v>
      </c>
      <c r="K120" s="172"/>
      <c r="L120" s="177"/>
      <c r="M120" s="178"/>
      <c r="N120" s="179"/>
      <c r="O120" s="179"/>
      <c r="P120" s="180">
        <f>P121+P123</f>
        <v>0</v>
      </c>
      <c r="Q120" s="179"/>
      <c r="R120" s="180">
        <f>R121+R123</f>
        <v>0</v>
      </c>
      <c r="S120" s="179"/>
      <c r="T120" s="181">
        <f>T121+T123</f>
        <v>0</v>
      </c>
      <c r="AR120" s="182" t="s">
        <v>89</v>
      </c>
      <c r="AT120" s="183" t="s">
        <v>78</v>
      </c>
      <c r="AU120" s="183" t="s">
        <v>79</v>
      </c>
      <c r="AY120" s="182" t="s">
        <v>173</v>
      </c>
      <c r="BK120" s="184">
        <f>BK121+BK123</f>
        <v>0</v>
      </c>
    </row>
    <row r="121" spans="1:65" s="12" customFormat="1" ht="22.9" customHeight="1">
      <c r="B121" s="171"/>
      <c r="C121" s="172"/>
      <c r="D121" s="173" t="s">
        <v>78</v>
      </c>
      <c r="E121" s="185" t="s">
        <v>3061</v>
      </c>
      <c r="F121" s="185" t="s">
        <v>3241</v>
      </c>
      <c r="G121" s="172"/>
      <c r="H121" s="172"/>
      <c r="I121" s="175"/>
      <c r="J121" s="186">
        <f>BK121</f>
        <v>0</v>
      </c>
      <c r="K121" s="172"/>
      <c r="L121" s="177"/>
      <c r="M121" s="178"/>
      <c r="N121" s="179"/>
      <c r="O121" s="179"/>
      <c r="P121" s="180">
        <f>P122</f>
        <v>0</v>
      </c>
      <c r="Q121" s="179"/>
      <c r="R121" s="180">
        <f>R122</f>
        <v>0</v>
      </c>
      <c r="S121" s="179"/>
      <c r="T121" s="181">
        <f>T122</f>
        <v>0</v>
      </c>
      <c r="AR121" s="182" t="s">
        <v>89</v>
      </c>
      <c r="AT121" s="183" t="s">
        <v>78</v>
      </c>
      <c r="AU121" s="183" t="s">
        <v>87</v>
      </c>
      <c r="AY121" s="182" t="s">
        <v>173</v>
      </c>
      <c r="BK121" s="184">
        <f>BK122</f>
        <v>0</v>
      </c>
    </row>
    <row r="122" spans="1:65" s="2" customFormat="1" ht="16.5" customHeight="1">
      <c r="A122" s="35"/>
      <c r="B122" s="36"/>
      <c r="C122" s="187" t="s">
        <v>87</v>
      </c>
      <c r="D122" s="187" t="s">
        <v>176</v>
      </c>
      <c r="E122" s="188" t="s">
        <v>3063</v>
      </c>
      <c r="F122" s="189" t="s">
        <v>3423</v>
      </c>
      <c r="G122" s="190" t="s">
        <v>330</v>
      </c>
      <c r="H122" s="191">
        <v>23</v>
      </c>
      <c r="I122" s="192"/>
      <c r="J122" s="193">
        <f>ROUND(I122*H122,2)</f>
        <v>0</v>
      </c>
      <c r="K122" s="189" t="s">
        <v>1</v>
      </c>
      <c r="L122" s="40"/>
      <c r="M122" s="194" t="s">
        <v>1</v>
      </c>
      <c r="N122" s="195" t="s">
        <v>44</v>
      </c>
      <c r="O122" s="72"/>
      <c r="P122" s="196">
        <f>O122*H122</f>
        <v>0</v>
      </c>
      <c r="Q122" s="196">
        <v>0</v>
      </c>
      <c r="R122" s="196">
        <f>Q122*H122</f>
        <v>0</v>
      </c>
      <c r="S122" s="196">
        <v>0</v>
      </c>
      <c r="T122" s="19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98" t="s">
        <v>191</v>
      </c>
      <c r="AT122" s="198" t="s">
        <v>176</v>
      </c>
      <c r="AU122" s="198" t="s">
        <v>89</v>
      </c>
      <c r="AY122" s="18" t="s">
        <v>173</v>
      </c>
      <c r="BE122" s="199">
        <f>IF(N122="základní",J122,0)</f>
        <v>0</v>
      </c>
      <c r="BF122" s="199">
        <f>IF(N122="snížená",J122,0)</f>
        <v>0</v>
      </c>
      <c r="BG122" s="199">
        <f>IF(N122="zákl. přenesená",J122,0)</f>
        <v>0</v>
      </c>
      <c r="BH122" s="199">
        <f>IF(N122="sníž. přenesená",J122,0)</f>
        <v>0</v>
      </c>
      <c r="BI122" s="199">
        <f>IF(N122="nulová",J122,0)</f>
        <v>0</v>
      </c>
      <c r="BJ122" s="18" t="s">
        <v>87</v>
      </c>
      <c r="BK122" s="199">
        <f>ROUND(I122*H122,2)</f>
        <v>0</v>
      </c>
      <c r="BL122" s="18" t="s">
        <v>191</v>
      </c>
      <c r="BM122" s="198" t="s">
        <v>3424</v>
      </c>
    </row>
    <row r="123" spans="1:65" s="12" customFormat="1" ht="22.9" customHeight="1">
      <c r="B123" s="171"/>
      <c r="C123" s="172"/>
      <c r="D123" s="173" t="s">
        <v>78</v>
      </c>
      <c r="E123" s="185" t="s">
        <v>3137</v>
      </c>
      <c r="F123" s="185" t="s">
        <v>3214</v>
      </c>
      <c r="G123" s="172"/>
      <c r="H123" s="172"/>
      <c r="I123" s="175"/>
      <c r="J123" s="186">
        <f>BK123</f>
        <v>0</v>
      </c>
      <c r="K123" s="172"/>
      <c r="L123" s="177"/>
      <c r="M123" s="178"/>
      <c r="N123" s="179"/>
      <c r="O123" s="179"/>
      <c r="P123" s="180">
        <f>SUM(P124:P125)</f>
        <v>0</v>
      </c>
      <c r="Q123" s="179"/>
      <c r="R123" s="180">
        <f>SUM(R124:R125)</f>
        <v>0</v>
      </c>
      <c r="S123" s="179"/>
      <c r="T123" s="181">
        <f>SUM(T124:T125)</f>
        <v>0</v>
      </c>
      <c r="AR123" s="182" t="s">
        <v>89</v>
      </c>
      <c r="AT123" s="183" t="s">
        <v>78</v>
      </c>
      <c r="AU123" s="183" t="s">
        <v>87</v>
      </c>
      <c r="AY123" s="182" t="s">
        <v>173</v>
      </c>
      <c r="BK123" s="184">
        <f>SUM(BK124:BK125)</f>
        <v>0</v>
      </c>
    </row>
    <row r="124" spans="1:65" s="2" customFormat="1" ht="16.5" customHeight="1">
      <c r="A124" s="35"/>
      <c r="B124" s="36"/>
      <c r="C124" s="187" t="s">
        <v>89</v>
      </c>
      <c r="D124" s="187" t="s">
        <v>176</v>
      </c>
      <c r="E124" s="188" t="s">
        <v>3139</v>
      </c>
      <c r="F124" s="189" t="s">
        <v>3425</v>
      </c>
      <c r="G124" s="190" t="s">
        <v>330</v>
      </c>
      <c r="H124" s="191">
        <v>23</v>
      </c>
      <c r="I124" s="192"/>
      <c r="J124" s="193">
        <f>ROUND(I124*H124,2)</f>
        <v>0</v>
      </c>
      <c r="K124" s="189" t="s">
        <v>1</v>
      </c>
      <c r="L124" s="40"/>
      <c r="M124" s="194" t="s">
        <v>1</v>
      </c>
      <c r="N124" s="195" t="s">
        <v>44</v>
      </c>
      <c r="O124" s="72"/>
      <c r="P124" s="196">
        <f>O124*H124</f>
        <v>0</v>
      </c>
      <c r="Q124" s="196">
        <v>0</v>
      </c>
      <c r="R124" s="196">
        <f>Q124*H124</f>
        <v>0</v>
      </c>
      <c r="S124" s="196">
        <v>0</v>
      </c>
      <c r="T124" s="19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8" t="s">
        <v>191</v>
      </c>
      <c r="AT124" s="198" t="s">
        <v>176</v>
      </c>
      <c r="AU124" s="198" t="s">
        <v>89</v>
      </c>
      <c r="AY124" s="18" t="s">
        <v>173</v>
      </c>
      <c r="BE124" s="199">
        <f>IF(N124="základní",J124,0)</f>
        <v>0</v>
      </c>
      <c r="BF124" s="199">
        <f>IF(N124="snížená",J124,0)</f>
        <v>0</v>
      </c>
      <c r="BG124" s="199">
        <f>IF(N124="zákl. přenesená",J124,0)</f>
        <v>0</v>
      </c>
      <c r="BH124" s="199">
        <f>IF(N124="sníž. přenesená",J124,0)</f>
        <v>0</v>
      </c>
      <c r="BI124" s="199">
        <f>IF(N124="nulová",J124,0)</f>
        <v>0</v>
      </c>
      <c r="BJ124" s="18" t="s">
        <v>87</v>
      </c>
      <c r="BK124" s="199">
        <f>ROUND(I124*H124,2)</f>
        <v>0</v>
      </c>
      <c r="BL124" s="18" t="s">
        <v>191</v>
      </c>
      <c r="BM124" s="198" t="s">
        <v>3426</v>
      </c>
    </row>
    <row r="125" spans="1:65" s="2" customFormat="1" ht="16.5" customHeight="1">
      <c r="A125" s="35"/>
      <c r="B125" s="36"/>
      <c r="C125" s="187" t="s">
        <v>185</v>
      </c>
      <c r="D125" s="187" t="s">
        <v>176</v>
      </c>
      <c r="E125" s="188" t="s">
        <v>3142</v>
      </c>
      <c r="F125" s="189" t="s">
        <v>3067</v>
      </c>
      <c r="G125" s="190" t="s">
        <v>2164</v>
      </c>
      <c r="H125" s="191">
        <v>1</v>
      </c>
      <c r="I125" s="192"/>
      <c r="J125" s="193">
        <f>ROUND(I125*H125,2)</f>
        <v>0</v>
      </c>
      <c r="K125" s="189" t="s">
        <v>1</v>
      </c>
      <c r="L125" s="40"/>
      <c r="M125" s="205" t="s">
        <v>1</v>
      </c>
      <c r="N125" s="206" t="s">
        <v>44</v>
      </c>
      <c r="O125" s="207"/>
      <c r="P125" s="208">
        <f>O125*H125</f>
        <v>0</v>
      </c>
      <c r="Q125" s="208">
        <v>0</v>
      </c>
      <c r="R125" s="208">
        <f>Q125*H125</f>
        <v>0</v>
      </c>
      <c r="S125" s="208">
        <v>0</v>
      </c>
      <c r="T125" s="20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8" t="s">
        <v>191</v>
      </c>
      <c r="AT125" s="198" t="s">
        <v>176</v>
      </c>
      <c r="AU125" s="198" t="s">
        <v>89</v>
      </c>
      <c r="AY125" s="18" t="s">
        <v>173</v>
      </c>
      <c r="BE125" s="199">
        <f>IF(N125="základní",J125,0)</f>
        <v>0</v>
      </c>
      <c r="BF125" s="199">
        <f>IF(N125="snížená",J125,0)</f>
        <v>0</v>
      </c>
      <c r="BG125" s="199">
        <f>IF(N125="zákl. přenesená",J125,0)</f>
        <v>0</v>
      </c>
      <c r="BH125" s="199">
        <f>IF(N125="sníž. přenesená",J125,0)</f>
        <v>0</v>
      </c>
      <c r="BI125" s="199">
        <f>IF(N125="nulová",J125,0)</f>
        <v>0</v>
      </c>
      <c r="BJ125" s="18" t="s">
        <v>87</v>
      </c>
      <c r="BK125" s="199">
        <f>ROUND(I125*H125,2)</f>
        <v>0</v>
      </c>
      <c r="BL125" s="18" t="s">
        <v>191</v>
      </c>
      <c r="BM125" s="198" t="s">
        <v>3427</v>
      </c>
    </row>
    <row r="126" spans="1:65" s="2" customFormat="1" ht="6.95" customHeight="1">
      <c r="A126" s="35"/>
      <c r="B126" s="55"/>
      <c r="C126" s="56"/>
      <c r="D126" s="56"/>
      <c r="E126" s="56"/>
      <c r="F126" s="56"/>
      <c r="G126" s="56"/>
      <c r="H126" s="56"/>
      <c r="I126" s="56"/>
      <c r="J126" s="56"/>
      <c r="K126" s="56"/>
      <c r="L126" s="40"/>
      <c r="M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</sheetData>
  <sheetProtection algorithmName="SHA-512" hashValue="Zqq4D+JG4ecKpihBsziErRas5WbDTTqkzTssTE52/2Perp0WdTnWjceUP511sSYFS/GVLO4oeKlZ3QBxrKiKOA==" saltValue="iz6RHvUGUZRylVsXASbPCVfsbcY3KsusDDRJHNDj9ZemdxGbfw1d+QhWy65W11R4UjDdRuhknkzwWV6G7/W4zw==" spinCount="100000" sheet="1" objects="1" scenarios="1" formatColumns="0" formatRows="0" autoFilter="0"/>
  <autoFilter ref="C118:K125" xr:uid="{00000000-0009-0000-0000-00000F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BM129"/>
  <sheetViews>
    <sheetView showGridLines="0" view="pageBreakPreview" zoomScaleNormal="100" zoomScaleSheetLayoutView="10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133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143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9" t="str">
        <f>'Rekapitulace stavby'!K6</f>
        <v>NÁSTAVBA ZŠ JESENIOVA - ROZŠÍŘENÍ ŠKOLNÍ DRUŽINY</v>
      </c>
      <c r="F7" s="310"/>
      <c r="G7" s="310"/>
      <c r="H7" s="310"/>
      <c r="L7" s="21"/>
    </row>
    <row r="8" spans="1:46" s="2" customFormat="1" ht="12" customHeight="1">
      <c r="A8" s="35"/>
      <c r="B8" s="40"/>
      <c r="C8" s="35"/>
      <c r="D8" s="113" t="s">
        <v>144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1" t="s">
        <v>3428</v>
      </c>
      <c r="F9" s="312"/>
      <c r="G9" s="312"/>
      <c r="H9" s="312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20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</v>
      </c>
      <c r="E12" s="35"/>
      <c r="F12" s="114" t="s">
        <v>23</v>
      </c>
      <c r="G12" s="35"/>
      <c r="H12" s="35"/>
      <c r="I12" s="113" t="s">
        <v>24</v>
      </c>
      <c r="J12" s="115" t="str">
        <f>'Rekapitulace stavby'!AN8</f>
        <v>14. 2. 2022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26</v>
      </c>
      <c r="E14" s="35"/>
      <c r="F14" s="35"/>
      <c r="G14" s="35"/>
      <c r="H14" s="35"/>
      <c r="I14" s="113" t="s">
        <v>27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28</v>
      </c>
      <c r="F15" s="35"/>
      <c r="G15" s="35"/>
      <c r="H15" s="35"/>
      <c r="I15" s="113" t="s">
        <v>29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3" t="str">
        <f>'Rekapitulace stavby'!E14</f>
        <v>Vyplň údaj</v>
      </c>
      <c r="F18" s="314"/>
      <c r="G18" s="314"/>
      <c r="H18" s="314"/>
      <c r="I18" s="113" t="s">
        <v>29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27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29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27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29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5" t="s">
        <v>1</v>
      </c>
      <c r="F27" s="315"/>
      <c r="G27" s="315"/>
      <c r="H27" s="315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ROUND(J119,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ROUND((SUM(BE119:BE128)),  2)</f>
        <v>0</v>
      </c>
      <c r="G33" s="35"/>
      <c r="H33" s="35"/>
      <c r="I33" s="125">
        <v>0.21</v>
      </c>
      <c r="J33" s="124">
        <f>ROUND(((SUM(BE119:BE128))*I33),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ROUND((SUM(BF119:BF128)),  2)</f>
        <v>0</v>
      </c>
      <c r="G34" s="35"/>
      <c r="H34" s="35"/>
      <c r="I34" s="125">
        <v>0.15</v>
      </c>
      <c r="J34" s="124">
        <f>ROUND(((SUM(BF119:BF128))*I34),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ROUND((SUM(BG119:BG128)),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ROUND((SUM(BH119:BH128)),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ROUND((SUM(BI119:BI128)),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146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07" t="str">
        <f>E7</f>
        <v>NÁSTAVBA ZŠ JESENIOVA - ROZŠÍŘENÍ ŠKOLNÍ DRUŽINY</v>
      </c>
      <c r="F85" s="308"/>
      <c r="G85" s="308"/>
      <c r="H85" s="308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144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16 - AUDIO SYSTÉM - TRUBKOVÁNÍ (AV)</v>
      </c>
      <c r="F87" s="306"/>
      <c r="G87" s="306"/>
      <c r="H87" s="30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22</v>
      </c>
      <c r="D89" s="37"/>
      <c r="E89" s="37"/>
      <c r="F89" s="28" t="str">
        <f>F12</f>
        <v>Jeseniova 96/2400, Praha 3</v>
      </c>
      <c r="G89" s="37"/>
      <c r="H89" s="37"/>
      <c r="I89" s="30" t="s">
        <v>24</v>
      </c>
      <c r="J89" s="67" t="str">
        <f>IF(J12="","",J12)</f>
        <v>14. 2. 2022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26</v>
      </c>
      <c r="D91" s="37"/>
      <c r="E91" s="37"/>
      <c r="F91" s="28" t="str">
        <f>E15</f>
        <v>Městská část Praha 3</v>
      </c>
      <c r="G91" s="37"/>
      <c r="H91" s="37"/>
      <c r="I91" s="30" t="s">
        <v>32</v>
      </c>
      <c r="J91" s="33" t="str">
        <f>E21</f>
        <v>ZERO ATELIER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35</v>
      </c>
      <c r="J92" s="33" t="str">
        <f>E24</f>
        <v>Vladimír Mrázek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147</v>
      </c>
      <c r="D94" s="145"/>
      <c r="E94" s="145"/>
      <c r="F94" s="145"/>
      <c r="G94" s="145"/>
      <c r="H94" s="145"/>
      <c r="I94" s="145"/>
      <c r="J94" s="146" t="s">
        <v>148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149</v>
      </c>
      <c r="D96" s="37"/>
      <c r="E96" s="37"/>
      <c r="F96" s="37"/>
      <c r="G96" s="37"/>
      <c r="H96" s="37"/>
      <c r="I96" s="37"/>
      <c r="J96" s="85">
        <f>J119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150</v>
      </c>
    </row>
    <row r="97" spans="1:31" s="9" customFormat="1" ht="24.95" customHeight="1">
      <c r="B97" s="148"/>
      <c r="C97" s="149"/>
      <c r="D97" s="150" t="s">
        <v>3429</v>
      </c>
      <c r="E97" s="151"/>
      <c r="F97" s="151"/>
      <c r="G97" s="151"/>
      <c r="H97" s="151"/>
      <c r="I97" s="151"/>
      <c r="J97" s="152">
        <f>J120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3238</v>
      </c>
      <c r="E98" s="157"/>
      <c r="F98" s="157"/>
      <c r="G98" s="157"/>
      <c r="H98" s="157"/>
      <c r="I98" s="157"/>
      <c r="J98" s="158">
        <f>J121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3239</v>
      </c>
      <c r="E99" s="157"/>
      <c r="F99" s="157"/>
      <c r="G99" s="157"/>
      <c r="H99" s="157"/>
      <c r="I99" s="157"/>
      <c r="J99" s="158">
        <f>J127</f>
        <v>0</v>
      </c>
      <c r="K99" s="155"/>
      <c r="L99" s="159"/>
    </row>
    <row r="100" spans="1:31" s="2" customFormat="1" ht="21.75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31" s="2" customFormat="1" ht="6.95" customHeight="1">
      <c r="A101" s="35"/>
      <c r="B101" s="55"/>
      <c r="C101" s="56"/>
      <c r="D101" s="56"/>
      <c r="E101" s="56"/>
      <c r="F101" s="56"/>
      <c r="G101" s="56"/>
      <c r="H101" s="56"/>
      <c r="I101" s="56"/>
      <c r="J101" s="56"/>
      <c r="K101" s="56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pans="1:31" s="2" customFormat="1" ht="6.95" customHeight="1">
      <c r="A105" s="35"/>
      <c r="B105" s="57"/>
      <c r="C105" s="58"/>
      <c r="D105" s="58"/>
      <c r="E105" s="58"/>
      <c r="F105" s="58"/>
      <c r="G105" s="58"/>
      <c r="H105" s="58"/>
      <c r="I105" s="58"/>
      <c r="J105" s="58"/>
      <c r="K105" s="58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24.95" customHeight="1">
      <c r="A106" s="35"/>
      <c r="B106" s="36"/>
      <c r="C106" s="24" t="s">
        <v>157</v>
      </c>
      <c r="D106" s="37"/>
      <c r="E106" s="37"/>
      <c r="F106" s="37"/>
      <c r="G106" s="37"/>
      <c r="H106" s="37"/>
      <c r="I106" s="37"/>
      <c r="J106" s="37"/>
      <c r="K106" s="37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6.95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16</v>
      </c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307" t="str">
        <f>E7</f>
        <v>NÁSTAVBA ZŠ JESENIOVA - ROZŠÍŘENÍ ŠKOLNÍ DRUŽINY</v>
      </c>
      <c r="F109" s="308"/>
      <c r="G109" s="308"/>
      <c r="H109" s="308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2" customHeight="1">
      <c r="A110" s="35"/>
      <c r="B110" s="36"/>
      <c r="C110" s="30" t="s">
        <v>144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6.5" customHeight="1">
      <c r="A111" s="35"/>
      <c r="B111" s="36"/>
      <c r="C111" s="37"/>
      <c r="D111" s="37"/>
      <c r="E111" s="302" t="str">
        <f>E9</f>
        <v>16 - AUDIO SYSTÉM - TRUBKOVÁNÍ (AV)</v>
      </c>
      <c r="F111" s="306"/>
      <c r="G111" s="306"/>
      <c r="H111" s="306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22</v>
      </c>
      <c r="D113" s="37"/>
      <c r="E113" s="37"/>
      <c r="F113" s="28" t="str">
        <f>F12</f>
        <v>Jeseniova 96/2400, Praha 3</v>
      </c>
      <c r="G113" s="37"/>
      <c r="H113" s="37"/>
      <c r="I113" s="30" t="s">
        <v>24</v>
      </c>
      <c r="J113" s="67" t="str">
        <f>IF(J12="","",J12)</f>
        <v>14. 2. 2022</v>
      </c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5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2" customHeight="1">
      <c r="A115" s="35"/>
      <c r="B115" s="36"/>
      <c r="C115" s="30" t="s">
        <v>26</v>
      </c>
      <c r="D115" s="37"/>
      <c r="E115" s="37"/>
      <c r="F115" s="28" t="str">
        <f>E15</f>
        <v>Městská část Praha 3</v>
      </c>
      <c r="G115" s="37"/>
      <c r="H115" s="37"/>
      <c r="I115" s="30" t="s">
        <v>32</v>
      </c>
      <c r="J115" s="33" t="str">
        <f>E21</f>
        <v>ZERO ATELIER s.r.o.</v>
      </c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2" customHeight="1">
      <c r="A116" s="35"/>
      <c r="B116" s="36"/>
      <c r="C116" s="30" t="s">
        <v>30</v>
      </c>
      <c r="D116" s="37"/>
      <c r="E116" s="37"/>
      <c r="F116" s="28" t="str">
        <f>IF(E18="","",E18)</f>
        <v>Vyplň údaj</v>
      </c>
      <c r="G116" s="37"/>
      <c r="H116" s="37"/>
      <c r="I116" s="30" t="s">
        <v>35</v>
      </c>
      <c r="J116" s="33" t="str">
        <f>E24</f>
        <v>Vladimír Mrázek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0.3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11" customFormat="1" ht="29.25" customHeight="1">
      <c r="A118" s="160"/>
      <c r="B118" s="161"/>
      <c r="C118" s="162" t="s">
        <v>158</v>
      </c>
      <c r="D118" s="163" t="s">
        <v>64</v>
      </c>
      <c r="E118" s="163" t="s">
        <v>60</v>
      </c>
      <c r="F118" s="163" t="s">
        <v>61</v>
      </c>
      <c r="G118" s="163" t="s">
        <v>159</v>
      </c>
      <c r="H118" s="163" t="s">
        <v>160</v>
      </c>
      <c r="I118" s="163" t="s">
        <v>161</v>
      </c>
      <c r="J118" s="163" t="s">
        <v>148</v>
      </c>
      <c r="K118" s="164" t="s">
        <v>162</v>
      </c>
      <c r="L118" s="165"/>
      <c r="M118" s="76" t="s">
        <v>1</v>
      </c>
      <c r="N118" s="77" t="s">
        <v>43</v>
      </c>
      <c r="O118" s="77" t="s">
        <v>163</v>
      </c>
      <c r="P118" s="77" t="s">
        <v>164</v>
      </c>
      <c r="Q118" s="77" t="s">
        <v>165</v>
      </c>
      <c r="R118" s="77" t="s">
        <v>166</v>
      </c>
      <c r="S118" s="77" t="s">
        <v>167</v>
      </c>
      <c r="T118" s="78" t="s">
        <v>168</v>
      </c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</row>
    <row r="119" spans="1:65" s="2" customFormat="1" ht="22.9" customHeight="1">
      <c r="A119" s="35"/>
      <c r="B119" s="36"/>
      <c r="C119" s="83" t="s">
        <v>169</v>
      </c>
      <c r="D119" s="37"/>
      <c r="E119" s="37"/>
      <c r="F119" s="37"/>
      <c r="G119" s="37"/>
      <c r="H119" s="37"/>
      <c r="I119" s="37"/>
      <c r="J119" s="166">
        <f>BK119</f>
        <v>0</v>
      </c>
      <c r="K119" s="37"/>
      <c r="L119" s="40"/>
      <c r="M119" s="79"/>
      <c r="N119" s="167"/>
      <c r="O119" s="80"/>
      <c r="P119" s="168">
        <f>P120</f>
        <v>0</v>
      </c>
      <c r="Q119" s="80"/>
      <c r="R119" s="168">
        <f>R120</f>
        <v>0</v>
      </c>
      <c r="S119" s="80"/>
      <c r="T119" s="169">
        <f>T120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78</v>
      </c>
      <c r="AU119" s="18" t="s">
        <v>150</v>
      </c>
      <c r="BK119" s="170">
        <f>BK120</f>
        <v>0</v>
      </c>
    </row>
    <row r="120" spans="1:65" s="12" customFormat="1" ht="25.9" customHeight="1">
      <c r="B120" s="171"/>
      <c r="C120" s="172"/>
      <c r="D120" s="173" t="s">
        <v>78</v>
      </c>
      <c r="E120" s="174" t="s">
        <v>553</v>
      </c>
      <c r="F120" s="174" t="s">
        <v>3430</v>
      </c>
      <c r="G120" s="172"/>
      <c r="H120" s="172"/>
      <c r="I120" s="175"/>
      <c r="J120" s="176">
        <f>BK120</f>
        <v>0</v>
      </c>
      <c r="K120" s="172"/>
      <c r="L120" s="177"/>
      <c r="M120" s="178"/>
      <c r="N120" s="179"/>
      <c r="O120" s="179"/>
      <c r="P120" s="180">
        <f>P121+P127</f>
        <v>0</v>
      </c>
      <c r="Q120" s="179"/>
      <c r="R120" s="180">
        <f>R121+R127</f>
        <v>0</v>
      </c>
      <c r="S120" s="179"/>
      <c r="T120" s="181">
        <f>T121+T127</f>
        <v>0</v>
      </c>
      <c r="AR120" s="182" t="s">
        <v>89</v>
      </c>
      <c r="AT120" s="183" t="s">
        <v>78</v>
      </c>
      <c r="AU120" s="183" t="s">
        <v>79</v>
      </c>
      <c r="AY120" s="182" t="s">
        <v>173</v>
      </c>
      <c r="BK120" s="184">
        <f>BK121+BK127</f>
        <v>0</v>
      </c>
    </row>
    <row r="121" spans="1:65" s="12" customFormat="1" ht="22.9" customHeight="1">
      <c r="B121" s="171"/>
      <c r="C121" s="172"/>
      <c r="D121" s="173" t="s">
        <v>78</v>
      </c>
      <c r="E121" s="185" t="s">
        <v>3105</v>
      </c>
      <c r="F121" s="185" t="s">
        <v>3138</v>
      </c>
      <c r="G121" s="172"/>
      <c r="H121" s="172"/>
      <c r="I121" s="175"/>
      <c r="J121" s="186">
        <f>BK121</f>
        <v>0</v>
      </c>
      <c r="K121" s="172"/>
      <c r="L121" s="177"/>
      <c r="M121" s="178"/>
      <c r="N121" s="179"/>
      <c r="O121" s="179"/>
      <c r="P121" s="180">
        <f>SUM(P122:P126)</f>
        <v>0</v>
      </c>
      <c r="Q121" s="179"/>
      <c r="R121" s="180">
        <f>SUM(R122:R126)</f>
        <v>0</v>
      </c>
      <c r="S121" s="179"/>
      <c r="T121" s="181">
        <f>SUM(T122:T126)</f>
        <v>0</v>
      </c>
      <c r="AR121" s="182" t="s">
        <v>89</v>
      </c>
      <c r="AT121" s="183" t="s">
        <v>78</v>
      </c>
      <c r="AU121" s="183" t="s">
        <v>87</v>
      </c>
      <c r="AY121" s="182" t="s">
        <v>173</v>
      </c>
      <c r="BK121" s="184">
        <f>SUM(BK122:BK126)</f>
        <v>0</v>
      </c>
    </row>
    <row r="122" spans="1:65" s="2" customFormat="1" ht="16.5" customHeight="1">
      <c r="A122" s="35"/>
      <c r="B122" s="36"/>
      <c r="C122" s="187" t="s">
        <v>87</v>
      </c>
      <c r="D122" s="187" t="s">
        <v>176</v>
      </c>
      <c r="E122" s="188" t="s">
        <v>3107</v>
      </c>
      <c r="F122" s="189" t="s">
        <v>3159</v>
      </c>
      <c r="G122" s="190" t="s">
        <v>339</v>
      </c>
      <c r="H122" s="191">
        <v>70.3</v>
      </c>
      <c r="I122" s="192"/>
      <c r="J122" s="193">
        <f>ROUND(I122*H122,2)</f>
        <v>0</v>
      </c>
      <c r="K122" s="189" t="s">
        <v>1</v>
      </c>
      <c r="L122" s="40"/>
      <c r="M122" s="194" t="s">
        <v>1</v>
      </c>
      <c r="N122" s="195" t="s">
        <v>44</v>
      </c>
      <c r="O122" s="72"/>
      <c r="P122" s="196">
        <f>O122*H122</f>
        <v>0</v>
      </c>
      <c r="Q122" s="196">
        <v>0</v>
      </c>
      <c r="R122" s="196">
        <f>Q122*H122</f>
        <v>0</v>
      </c>
      <c r="S122" s="196">
        <v>0</v>
      </c>
      <c r="T122" s="19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98" t="s">
        <v>191</v>
      </c>
      <c r="AT122" s="198" t="s">
        <v>176</v>
      </c>
      <c r="AU122" s="198" t="s">
        <v>89</v>
      </c>
      <c r="AY122" s="18" t="s">
        <v>173</v>
      </c>
      <c r="BE122" s="199">
        <f>IF(N122="základní",J122,0)</f>
        <v>0</v>
      </c>
      <c r="BF122" s="199">
        <f>IF(N122="snížená",J122,0)</f>
        <v>0</v>
      </c>
      <c r="BG122" s="199">
        <f>IF(N122="zákl. přenesená",J122,0)</f>
        <v>0</v>
      </c>
      <c r="BH122" s="199">
        <f>IF(N122="sníž. přenesená",J122,0)</f>
        <v>0</v>
      </c>
      <c r="BI122" s="199">
        <f>IF(N122="nulová",J122,0)</f>
        <v>0</v>
      </c>
      <c r="BJ122" s="18" t="s">
        <v>87</v>
      </c>
      <c r="BK122" s="199">
        <f>ROUND(I122*H122,2)</f>
        <v>0</v>
      </c>
      <c r="BL122" s="18" t="s">
        <v>191</v>
      </c>
      <c r="BM122" s="198" t="s">
        <v>3431</v>
      </c>
    </row>
    <row r="123" spans="1:65" s="2" customFormat="1" ht="24.2" customHeight="1">
      <c r="A123" s="35"/>
      <c r="B123" s="36"/>
      <c r="C123" s="187" t="s">
        <v>89</v>
      </c>
      <c r="D123" s="187" t="s">
        <v>176</v>
      </c>
      <c r="E123" s="188" t="s">
        <v>3110</v>
      </c>
      <c r="F123" s="189" t="s">
        <v>3432</v>
      </c>
      <c r="G123" s="190" t="s">
        <v>339</v>
      </c>
      <c r="H123" s="191">
        <v>70</v>
      </c>
      <c r="I123" s="192"/>
      <c r="J123" s="193">
        <f>ROUND(I123*H123,2)</f>
        <v>0</v>
      </c>
      <c r="K123" s="189" t="s">
        <v>1</v>
      </c>
      <c r="L123" s="40"/>
      <c r="M123" s="194" t="s">
        <v>1</v>
      </c>
      <c r="N123" s="195" t="s">
        <v>44</v>
      </c>
      <c r="O123" s="72"/>
      <c r="P123" s="196">
        <f>O123*H123</f>
        <v>0</v>
      </c>
      <c r="Q123" s="196">
        <v>0</v>
      </c>
      <c r="R123" s="196">
        <f>Q123*H123</f>
        <v>0</v>
      </c>
      <c r="S123" s="196">
        <v>0</v>
      </c>
      <c r="T123" s="19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8" t="s">
        <v>191</v>
      </c>
      <c r="AT123" s="198" t="s">
        <v>176</v>
      </c>
      <c r="AU123" s="198" t="s">
        <v>89</v>
      </c>
      <c r="AY123" s="18" t="s">
        <v>173</v>
      </c>
      <c r="BE123" s="199">
        <f>IF(N123="základní",J123,0)</f>
        <v>0</v>
      </c>
      <c r="BF123" s="199">
        <f>IF(N123="snížená",J123,0)</f>
        <v>0</v>
      </c>
      <c r="BG123" s="199">
        <f>IF(N123="zákl. přenesená",J123,0)</f>
        <v>0</v>
      </c>
      <c r="BH123" s="199">
        <f>IF(N123="sníž. přenesená",J123,0)</f>
        <v>0</v>
      </c>
      <c r="BI123" s="199">
        <f>IF(N123="nulová",J123,0)</f>
        <v>0</v>
      </c>
      <c r="BJ123" s="18" t="s">
        <v>87</v>
      </c>
      <c r="BK123" s="199">
        <f>ROUND(I123*H123,2)</f>
        <v>0</v>
      </c>
      <c r="BL123" s="18" t="s">
        <v>191</v>
      </c>
      <c r="BM123" s="198" t="s">
        <v>3433</v>
      </c>
    </row>
    <row r="124" spans="1:65" s="2" customFormat="1" ht="24.2" customHeight="1">
      <c r="A124" s="35"/>
      <c r="B124" s="36"/>
      <c r="C124" s="187" t="s">
        <v>185</v>
      </c>
      <c r="D124" s="187" t="s">
        <v>176</v>
      </c>
      <c r="E124" s="188" t="s">
        <v>3112</v>
      </c>
      <c r="F124" s="189" t="s">
        <v>3434</v>
      </c>
      <c r="G124" s="190" t="s">
        <v>339</v>
      </c>
      <c r="H124" s="191">
        <v>8</v>
      </c>
      <c r="I124" s="192"/>
      <c r="J124" s="193">
        <f>ROUND(I124*H124,2)</f>
        <v>0</v>
      </c>
      <c r="K124" s="189" t="s">
        <v>1</v>
      </c>
      <c r="L124" s="40"/>
      <c r="M124" s="194" t="s">
        <v>1</v>
      </c>
      <c r="N124" s="195" t="s">
        <v>44</v>
      </c>
      <c r="O124" s="72"/>
      <c r="P124" s="196">
        <f>O124*H124</f>
        <v>0</v>
      </c>
      <c r="Q124" s="196">
        <v>0</v>
      </c>
      <c r="R124" s="196">
        <f>Q124*H124</f>
        <v>0</v>
      </c>
      <c r="S124" s="196">
        <v>0</v>
      </c>
      <c r="T124" s="19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8" t="s">
        <v>191</v>
      </c>
      <c r="AT124" s="198" t="s">
        <v>176</v>
      </c>
      <c r="AU124" s="198" t="s">
        <v>89</v>
      </c>
      <c r="AY124" s="18" t="s">
        <v>173</v>
      </c>
      <c r="BE124" s="199">
        <f>IF(N124="základní",J124,0)</f>
        <v>0</v>
      </c>
      <c r="BF124" s="199">
        <f>IF(N124="snížená",J124,0)</f>
        <v>0</v>
      </c>
      <c r="BG124" s="199">
        <f>IF(N124="zákl. přenesená",J124,0)</f>
        <v>0</v>
      </c>
      <c r="BH124" s="199">
        <f>IF(N124="sníž. přenesená",J124,0)</f>
        <v>0</v>
      </c>
      <c r="BI124" s="199">
        <f>IF(N124="nulová",J124,0)</f>
        <v>0</v>
      </c>
      <c r="BJ124" s="18" t="s">
        <v>87</v>
      </c>
      <c r="BK124" s="199">
        <f>ROUND(I124*H124,2)</f>
        <v>0</v>
      </c>
      <c r="BL124" s="18" t="s">
        <v>191</v>
      </c>
      <c r="BM124" s="198" t="s">
        <v>3435</v>
      </c>
    </row>
    <row r="125" spans="1:65" s="2" customFormat="1" ht="16.5" customHeight="1">
      <c r="A125" s="35"/>
      <c r="B125" s="36"/>
      <c r="C125" s="187" t="s">
        <v>191</v>
      </c>
      <c r="D125" s="187" t="s">
        <v>176</v>
      </c>
      <c r="E125" s="188" t="s">
        <v>3114</v>
      </c>
      <c r="F125" s="189" t="s">
        <v>3204</v>
      </c>
      <c r="G125" s="190" t="s">
        <v>330</v>
      </c>
      <c r="H125" s="191">
        <v>14</v>
      </c>
      <c r="I125" s="192"/>
      <c r="J125" s="193">
        <f>ROUND(I125*H125,2)</f>
        <v>0</v>
      </c>
      <c r="K125" s="189" t="s">
        <v>1</v>
      </c>
      <c r="L125" s="40"/>
      <c r="M125" s="194" t="s">
        <v>1</v>
      </c>
      <c r="N125" s="195" t="s">
        <v>44</v>
      </c>
      <c r="O125" s="72"/>
      <c r="P125" s="196">
        <f>O125*H125</f>
        <v>0</v>
      </c>
      <c r="Q125" s="196">
        <v>0</v>
      </c>
      <c r="R125" s="196">
        <f>Q125*H125</f>
        <v>0</v>
      </c>
      <c r="S125" s="196">
        <v>0</v>
      </c>
      <c r="T125" s="19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8" t="s">
        <v>191</v>
      </c>
      <c r="AT125" s="198" t="s">
        <v>176</v>
      </c>
      <c r="AU125" s="198" t="s">
        <v>89</v>
      </c>
      <c r="AY125" s="18" t="s">
        <v>173</v>
      </c>
      <c r="BE125" s="199">
        <f>IF(N125="základní",J125,0)</f>
        <v>0</v>
      </c>
      <c r="BF125" s="199">
        <f>IF(N125="snížená",J125,0)</f>
        <v>0</v>
      </c>
      <c r="BG125" s="199">
        <f>IF(N125="zákl. přenesená",J125,0)</f>
        <v>0</v>
      </c>
      <c r="BH125" s="199">
        <f>IF(N125="sníž. přenesená",J125,0)</f>
        <v>0</v>
      </c>
      <c r="BI125" s="199">
        <f>IF(N125="nulová",J125,0)</f>
        <v>0</v>
      </c>
      <c r="BJ125" s="18" t="s">
        <v>87</v>
      </c>
      <c r="BK125" s="199">
        <f>ROUND(I125*H125,2)</f>
        <v>0</v>
      </c>
      <c r="BL125" s="18" t="s">
        <v>191</v>
      </c>
      <c r="BM125" s="198" t="s">
        <v>3436</v>
      </c>
    </row>
    <row r="126" spans="1:65" s="2" customFormat="1" ht="16.5" customHeight="1">
      <c r="A126" s="35"/>
      <c r="B126" s="36"/>
      <c r="C126" s="187" t="s">
        <v>172</v>
      </c>
      <c r="D126" s="187" t="s">
        <v>176</v>
      </c>
      <c r="E126" s="188" t="s">
        <v>3116</v>
      </c>
      <c r="F126" s="189" t="s">
        <v>3067</v>
      </c>
      <c r="G126" s="190" t="s">
        <v>2164</v>
      </c>
      <c r="H126" s="191">
        <v>1</v>
      </c>
      <c r="I126" s="192"/>
      <c r="J126" s="193">
        <f>ROUND(I126*H126,2)</f>
        <v>0</v>
      </c>
      <c r="K126" s="189" t="s">
        <v>1</v>
      </c>
      <c r="L126" s="40"/>
      <c r="M126" s="194" t="s">
        <v>1</v>
      </c>
      <c r="N126" s="195" t="s">
        <v>44</v>
      </c>
      <c r="O126" s="72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8" t="s">
        <v>191</v>
      </c>
      <c r="AT126" s="198" t="s">
        <v>176</v>
      </c>
      <c r="AU126" s="198" t="s">
        <v>89</v>
      </c>
      <c r="AY126" s="18" t="s">
        <v>173</v>
      </c>
      <c r="BE126" s="199">
        <f>IF(N126="základní",J126,0)</f>
        <v>0</v>
      </c>
      <c r="BF126" s="199">
        <f>IF(N126="snížená",J126,0)</f>
        <v>0</v>
      </c>
      <c r="BG126" s="199">
        <f>IF(N126="zákl. přenesená",J126,0)</f>
        <v>0</v>
      </c>
      <c r="BH126" s="199">
        <f>IF(N126="sníž. přenesená",J126,0)</f>
        <v>0</v>
      </c>
      <c r="BI126" s="199">
        <f>IF(N126="nulová",J126,0)</f>
        <v>0</v>
      </c>
      <c r="BJ126" s="18" t="s">
        <v>87</v>
      </c>
      <c r="BK126" s="199">
        <f>ROUND(I126*H126,2)</f>
        <v>0</v>
      </c>
      <c r="BL126" s="18" t="s">
        <v>191</v>
      </c>
      <c r="BM126" s="198" t="s">
        <v>3437</v>
      </c>
    </row>
    <row r="127" spans="1:65" s="12" customFormat="1" ht="22.9" customHeight="1">
      <c r="B127" s="171"/>
      <c r="C127" s="172"/>
      <c r="D127" s="173" t="s">
        <v>78</v>
      </c>
      <c r="E127" s="185" t="s">
        <v>3137</v>
      </c>
      <c r="F127" s="185" t="s">
        <v>3214</v>
      </c>
      <c r="G127" s="172"/>
      <c r="H127" s="172"/>
      <c r="I127" s="175"/>
      <c r="J127" s="186">
        <f>BK127</f>
        <v>0</v>
      </c>
      <c r="K127" s="172"/>
      <c r="L127" s="177"/>
      <c r="M127" s="178"/>
      <c r="N127" s="179"/>
      <c r="O127" s="179"/>
      <c r="P127" s="180">
        <f>P128</f>
        <v>0</v>
      </c>
      <c r="Q127" s="179"/>
      <c r="R127" s="180">
        <f>R128</f>
        <v>0</v>
      </c>
      <c r="S127" s="179"/>
      <c r="T127" s="181">
        <f>T128</f>
        <v>0</v>
      </c>
      <c r="AR127" s="182" t="s">
        <v>89</v>
      </c>
      <c r="AT127" s="183" t="s">
        <v>78</v>
      </c>
      <c r="AU127" s="183" t="s">
        <v>87</v>
      </c>
      <c r="AY127" s="182" t="s">
        <v>173</v>
      </c>
      <c r="BK127" s="184">
        <f>BK128</f>
        <v>0</v>
      </c>
    </row>
    <row r="128" spans="1:65" s="2" customFormat="1" ht="16.5" customHeight="1">
      <c r="A128" s="35"/>
      <c r="B128" s="36"/>
      <c r="C128" s="187" t="s">
        <v>201</v>
      </c>
      <c r="D128" s="187" t="s">
        <v>176</v>
      </c>
      <c r="E128" s="188" t="s">
        <v>3139</v>
      </c>
      <c r="F128" s="189" t="s">
        <v>3438</v>
      </c>
      <c r="G128" s="190" t="s">
        <v>2164</v>
      </c>
      <c r="H128" s="191">
        <v>1</v>
      </c>
      <c r="I128" s="192"/>
      <c r="J128" s="193">
        <f>ROUND(I128*H128,2)</f>
        <v>0</v>
      </c>
      <c r="K128" s="189" t="s">
        <v>1</v>
      </c>
      <c r="L128" s="40"/>
      <c r="M128" s="205" t="s">
        <v>1</v>
      </c>
      <c r="N128" s="206" t="s">
        <v>44</v>
      </c>
      <c r="O128" s="207"/>
      <c r="P128" s="208">
        <f>O128*H128</f>
        <v>0</v>
      </c>
      <c r="Q128" s="208">
        <v>0</v>
      </c>
      <c r="R128" s="208">
        <f>Q128*H128</f>
        <v>0</v>
      </c>
      <c r="S128" s="208">
        <v>0</v>
      </c>
      <c r="T128" s="20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191</v>
      </c>
      <c r="AT128" s="198" t="s">
        <v>176</v>
      </c>
      <c r="AU128" s="198" t="s">
        <v>89</v>
      </c>
      <c r="AY128" s="18" t="s">
        <v>173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8" t="s">
        <v>87</v>
      </c>
      <c r="BK128" s="199">
        <f>ROUND(I128*H128,2)</f>
        <v>0</v>
      </c>
      <c r="BL128" s="18" t="s">
        <v>191</v>
      </c>
      <c r="BM128" s="198" t="s">
        <v>3439</v>
      </c>
    </row>
    <row r="129" spans="1:31" s="2" customFormat="1" ht="6.95" customHeight="1">
      <c r="A129" s="35"/>
      <c r="B129" s="55"/>
      <c r="C129" s="56"/>
      <c r="D129" s="56"/>
      <c r="E129" s="56"/>
      <c r="F129" s="56"/>
      <c r="G129" s="56"/>
      <c r="H129" s="56"/>
      <c r="I129" s="56"/>
      <c r="J129" s="56"/>
      <c r="K129" s="56"/>
      <c r="L129" s="40"/>
      <c r="M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</sheetData>
  <sheetProtection algorithmName="SHA-512" hashValue="BN7wZDv9+lSftAkuOLqG8rhUcMqs//SeV7cpRKK1WD0bX9k/roG7i7k83NE9DrIVzz59jvsvSbUifSW3qcwOcA==" saltValue="iSe5QbSQRic2KCf2SulA/0ggAdxEeM3+KdVP/ycBr7Thco3TrmnTf8PKIcGeAZ+vL4UdARDRT8IMV1gbNctL4A==" spinCount="100000" sheet="1" objects="1" scenarios="1" formatColumns="0" formatRows="0" autoFilter="0"/>
  <autoFilter ref="C118:K128" xr:uid="{00000000-0009-0000-0000-000010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BM164"/>
  <sheetViews>
    <sheetView showGridLines="0" view="pageBreakPreview" zoomScaleNormal="100" zoomScaleSheetLayoutView="10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136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143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9" t="str">
        <f>'Rekapitulace stavby'!K6</f>
        <v>NÁSTAVBA ZŠ JESENIOVA - ROZŠÍŘENÍ ŠKOLNÍ DRUŽINY</v>
      </c>
      <c r="F7" s="310"/>
      <c r="G7" s="310"/>
      <c r="H7" s="310"/>
      <c r="L7" s="21"/>
    </row>
    <row r="8" spans="1:46" s="2" customFormat="1" ht="12" customHeight="1">
      <c r="A8" s="35"/>
      <c r="B8" s="40"/>
      <c r="C8" s="35"/>
      <c r="D8" s="113" t="s">
        <v>144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1" t="s">
        <v>3440</v>
      </c>
      <c r="F9" s="312"/>
      <c r="G9" s="312"/>
      <c r="H9" s="312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20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</v>
      </c>
      <c r="E12" s="35"/>
      <c r="F12" s="114" t="s">
        <v>23</v>
      </c>
      <c r="G12" s="35"/>
      <c r="H12" s="35"/>
      <c r="I12" s="113" t="s">
        <v>24</v>
      </c>
      <c r="J12" s="115" t="str">
        <f>'Rekapitulace stavby'!AN8</f>
        <v>14. 2. 2022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26</v>
      </c>
      <c r="E14" s="35"/>
      <c r="F14" s="35"/>
      <c r="G14" s="35"/>
      <c r="H14" s="35"/>
      <c r="I14" s="113" t="s">
        <v>27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28</v>
      </c>
      <c r="F15" s="35"/>
      <c r="G15" s="35"/>
      <c r="H15" s="35"/>
      <c r="I15" s="113" t="s">
        <v>29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3" t="str">
        <f>'Rekapitulace stavby'!E14</f>
        <v>Vyplň údaj</v>
      </c>
      <c r="F18" s="314"/>
      <c r="G18" s="314"/>
      <c r="H18" s="314"/>
      <c r="I18" s="113" t="s">
        <v>29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27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29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27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29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5" t="s">
        <v>1</v>
      </c>
      <c r="F27" s="315"/>
      <c r="G27" s="315"/>
      <c r="H27" s="315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ROUND((SUM(BE122:BE163)),  2)</f>
        <v>0</v>
      </c>
      <c r="G33" s="35"/>
      <c r="H33" s="35"/>
      <c r="I33" s="125">
        <v>0.21</v>
      </c>
      <c r="J33" s="124">
        <f>ROUND(((SUM(BE122:BE163))*I33),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ROUND((SUM(BF122:BF163)),  2)</f>
        <v>0</v>
      </c>
      <c r="G34" s="35"/>
      <c r="H34" s="35"/>
      <c r="I34" s="125">
        <v>0.15</v>
      </c>
      <c r="J34" s="124">
        <f>ROUND(((SUM(BF122:BF163))*I34),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ROUND((SUM(BG122:BG163)),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ROUND((SUM(BH122:BH163)),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ROUND((SUM(BI122:BI163)),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146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07" t="str">
        <f>E7</f>
        <v>NÁSTAVBA ZŠ JESENIOVA - ROZŠÍŘENÍ ŠKOLNÍ DRUŽINY</v>
      </c>
      <c r="F85" s="308"/>
      <c r="G85" s="308"/>
      <c r="H85" s="308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144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17 - MĚŘENÍ A REGULACE</v>
      </c>
      <c r="F87" s="306"/>
      <c r="G87" s="306"/>
      <c r="H87" s="30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22</v>
      </c>
      <c r="D89" s="37"/>
      <c r="E89" s="37"/>
      <c r="F89" s="28" t="str">
        <f>F12</f>
        <v>Jeseniova 96/2400, Praha 3</v>
      </c>
      <c r="G89" s="37"/>
      <c r="H89" s="37"/>
      <c r="I89" s="30" t="s">
        <v>24</v>
      </c>
      <c r="J89" s="67" t="str">
        <f>IF(J12="","",J12)</f>
        <v>14. 2. 2022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26</v>
      </c>
      <c r="D91" s="37"/>
      <c r="E91" s="37"/>
      <c r="F91" s="28" t="str">
        <f>E15</f>
        <v>Městská část Praha 3</v>
      </c>
      <c r="G91" s="37"/>
      <c r="H91" s="37"/>
      <c r="I91" s="30" t="s">
        <v>32</v>
      </c>
      <c r="J91" s="33" t="str">
        <f>E21</f>
        <v>ZERO ATELIER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35</v>
      </c>
      <c r="J92" s="33" t="str">
        <f>E24</f>
        <v>Vladimír Mrázek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147</v>
      </c>
      <c r="D94" s="145"/>
      <c r="E94" s="145"/>
      <c r="F94" s="145"/>
      <c r="G94" s="145"/>
      <c r="H94" s="145"/>
      <c r="I94" s="145"/>
      <c r="J94" s="146" t="s">
        <v>148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149</v>
      </c>
      <c r="D96" s="37"/>
      <c r="E96" s="37"/>
      <c r="F96" s="37"/>
      <c r="G96" s="37"/>
      <c r="H96" s="37"/>
      <c r="I96" s="37"/>
      <c r="J96" s="85">
        <f>J122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150</v>
      </c>
    </row>
    <row r="97" spans="1:31" s="9" customFormat="1" ht="24.95" customHeight="1">
      <c r="B97" s="148"/>
      <c r="C97" s="149"/>
      <c r="D97" s="150" t="s">
        <v>3441</v>
      </c>
      <c r="E97" s="151"/>
      <c r="F97" s="151"/>
      <c r="G97" s="151"/>
      <c r="H97" s="151"/>
      <c r="I97" s="151"/>
      <c r="J97" s="152">
        <f>J123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3442</v>
      </c>
      <c r="E98" s="157"/>
      <c r="F98" s="157"/>
      <c r="G98" s="157"/>
      <c r="H98" s="157"/>
      <c r="I98" s="157"/>
      <c r="J98" s="158">
        <f>J124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3443</v>
      </c>
      <c r="E99" s="157"/>
      <c r="F99" s="157"/>
      <c r="G99" s="157"/>
      <c r="H99" s="157"/>
      <c r="I99" s="157"/>
      <c r="J99" s="158">
        <f>J127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3444</v>
      </c>
      <c r="E100" s="157"/>
      <c r="F100" s="157"/>
      <c r="G100" s="157"/>
      <c r="H100" s="157"/>
      <c r="I100" s="157"/>
      <c r="J100" s="158">
        <f>J134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3445</v>
      </c>
      <c r="E101" s="157"/>
      <c r="F101" s="157"/>
      <c r="G101" s="157"/>
      <c r="H101" s="157"/>
      <c r="I101" s="157"/>
      <c r="J101" s="158">
        <f>J139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3446</v>
      </c>
      <c r="E102" s="157"/>
      <c r="F102" s="157"/>
      <c r="G102" s="157"/>
      <c r="H102" s="157"/>
      <c r="I102" s="157"/>
      <c r="J102" s="158">
        <f>J154</f>
        <v>0</v>
      </c>
      <c r="K102" s="155"/>
      <c r="L102" s="159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5" customHeight="1">
      <c r="A104" s="35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5" customHeight="1">
      <c r="A108" s="35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5" customHeight="1">
      <c r="A109" s="35"/>
      <c r="B109" s="36"/>
      <c r="C109" s="24" t="s">
        <v>157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16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07" t="str">
        <f>E7</f>
        <v>NÁSTAVBA ZŠ JESENIOVA - ROZŠÍŘENÍ ŠKOLNÍ DRUŽINY</v>
      </c>
      <c r="F112" s="308"/>
      <c r="G112" s="308"/>
      <c r="H112" s="308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144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02" t="str">
        <f>E9</f>
        <v>17 - MĚŘENÍ A REGULACE</v>
      </c>
      <c r="F114" s="306"/>
      <c r="G114" s="306"/>
      <c r="H114" s="306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22</v>
      </c>
      <c r="D116" s="37"/>
      <c r="E116" s="37"/>
      <c r="F116" s="28" t="str">
        <f>F12</f>
        <v>Jeseniova 96/2400, Praha 3</v>
      </c>
      <c r="G116" s="37"/>
      <c r="H116" s="37"/>
      <c r="I116" s="30" t="s">
        <v>24</v>
      </c>
      <c r="J116" s="67" t="str">
        <f>IF(J12="","",J12)</f>
        <v>14. 2. 2022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26</v>
      </c>
      <c r="D118" s="37"/>
      <c r="E118" s="37"/>
      <c r="F118" s="28" t="str">
        <f>E15</f>
        <v>Městská část Praha 3</v>
      </c>
      <c r="G118" s="37"/>
      <c r="H118" s="37"/>
      <c r="I118" s="30" t="s">
        <v>32</v>
      </c>
      <c r="J118" s="33" t="str">
        <f>E21</f>
        <v>ZERO ATELIER s.r.o.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30</v>
      </c>
      <c r="D119" s="37"/>
      <c r="E119" s="37"/>
      <c r="F119" s="28" t="str">
        <f>IF(E18="","",E18)</f>
        <v>Vyplň údaj</v>
      </c>
      <c r="G119" s="37"/>
      <c r="H119" s="37"/>
      <c r="I119" s="30" t="s">
        <v>35</v>
      </c>
      <c r="J119" s="33" t="str">
        <f>E24</f>
        <v>Vladimír Mrázek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0"/>
      <c r="B121" s="161"/>
      <c r="C121" s="162" t="s">
        <v>158</v>
      </c>
      <c r="D121" s="163" t="s">
        <v>64</v>
      </c>
      <c r="E121" s="163" t="s">
        <v>60</v>
      </c>
      <c r="F121" s="163" t="s">
        <v>61</v>
      </c>
      <c r="G121" s="163" t="s">
        <v>159</v>
      </c>
      <c r="H121" s="163" t="s">
        <v>160</v>
      </c>
      <c r="I121" s="163" t="s">
        <v>161</v>
      </c>
      <c r="J121" s="163" t="s">
        <v>148</v>
      </c>
      <c r="K121" s="164" t="s">
        <v>162</v>
      </c>
      <c r="L121" s="165"/>
      <c r="M121" s="76" t="s">
        <v>1</v>
      </c>
      <c r="N121" s="77" t="s">
        <v>43</v>
      </c>
      <c r="O121" s="77" t="s">
        <v>163</v>
      </c>
      <c r="P121" s="77" t="s">
        <v>164</v>
      </c>
      <c r="Q121" s="77" t="s">
        <v>165</v>
      </c>
      <c r="R121" s="77" t="s">
        <v>166</v>
      </c>
      <c r="S121" s="77" t="s">
        <v>167</v>
      </c>
      <c r="T121" s="78" t="s">
        <v>168</v>
      </c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</row>
    <row r="122" spans="1:65" s="2" customFormat="1" ht="22.9" customHeight="1">
      <c r="A122" s="35"/>
      <c r="B122" s="36"/>
      <c r="C122" s="83" t="s">
        <v>169</v>
      </c>
      <c r="D122" s="37"/>
      <c r="E122" s="37"/>
      <c r="F122" s="37"/>
      <c r="G122" s="37"/>
      <c r="H122" s="37"/>
      <c r="I122" s="37"/>
      <c r="J122" s="166">
        <f>BK122</f>
        <v>0</v>
      </c>
      <c r="K122" s="37"/>
      <c r="L122" s="40"/>
      <c r="M122" s="79"/>
      <c r="N122" s="167"/>
      <c r="O122" s="80"/>
      <c r="P122" s="168">
        <f>P123</f>
        <v>0</v>
      </c>
      <c r="Q122" s="80"/>
      <c r="R122" s="168">
        <f>R123</f>
        <v>0</v>
      </c>
      <c r="S122" s="80"/>
      <c r="T122" s="169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78</v>
      </c>
      <c r="AU122" s="18" t="s">
        <v>150</v>
      </c>
      <c r="BK122" s="170">
        <f>BK123</f>
        <v>0</v>
      </c>
    </row>
    <row r="123" spans="1:65" s="12" customFormat="1" ht="25.9" customHeight="1">
      <c r="B123" s="171"/>
      <c r="C123" s="172"/>
      <c r="D123" s="173" t="s">
        <v>78</v>
      </c>
      <c r="E123" s="174" t="s">
        <v>730</v>
      </c>
      <c r="F123" s="174" t="s">
        <v>3447</v>
      </c>
      <c r="G123" s="172"/>
      <c r="H123" s="172"/>
      <c r="I123" s="175"/>
      <c r="J123" s="176">
        <f>BK123</f>
        <v>0</v>
      </c>
      <c r="K123" s="172"/>
      <c r="L123" s="177"/>
      <c r="M123" s="178"/>
      <c r="N123" s="179"/>
      <c r="O123" s="179"/>
      <c r="P123" s="180">
        <f>P124+P127+P134+P139+P154</f>
        <v>0</v>
      </c>
      <c r="Q123" s="179"/>
      <c r="R123" s="180">
        <f>R124+R127+R134+R139+R154</f>
        <v>0</v>
      </c>
      <c r="S123" s="179"/>
      <c r="T123" s="181">
        <f>T124+T127+T134+T139+T154</f>
        <v>0</v>
      </c>
      <c r="AR123" s="182" t="s">
        <v>185</v>
      </c>
      <c r="AT123" s="183" t="s">
        <v>78</v>
      </c>
      <c r="AU123" s="183" t="s">
        <v>79</v>
      </c>
      <c r="AY123" s="182" t="s">
        <v>173</v>
      </c>
      <c r="BK123" s="184">
        <f>BK124+BK127+BK134+BK139+BK154</f>
        <v>0</v>
      </c>
    </row>
    <row r="124" spans="1:65" s="12" customFormat="1" ht="22.9" customHeight="1">
      <c r="B124" s="171"/>
      <c r="C124" s="172"/>
      <c r="D124" s="173" t="s">
        <v>78</v>
      </c>
      <c r="E124" s="185" t="s">
        <v>3448</v>
      </c>
      <c r="F124" s="185" t="s">
        <v>2647</v>
      </c>
      <c r="G124" s="172"/>
      <c r="H124" s="172"/>
      <c r="I124" s="175"/>
      <c r="J124" s="186">
        <f>BK124</f>
        <v>0</v>
      </c>
      <c r="K124" s="172"/>
      <c r="L124" s="177"/>
      <c r="M124" s="178"/>
      <c r="N124" s="179"/>
      <c r="O124" s="179"/>
      <c r="P124" s="180">
        <f>SUM(P125:P126)</f>
        <v>0</v>
      </c>
      <c r="Q124" s="179"/>
      <c r="R124" s="180">
        <f>SUM(R125:R126)</f>
        <v>0</v>
      </c>
      <c r="S124" s="179"/>
      <c r="T124" s="181">
        <f>SUM(T125:T126)</f>
        <v>0</v>
      </c>
      <c r="AR124" s="182" t="s">
        <v>191</v>
      </c>
      <c r="AT124" s="183" t="s">
        <v>78</v>
      </c>
      <c r="AU124" s="183" t="s">
        <v>87</v>
      </c>
      <c r="AY124" s="182" t="s">
        <v>173</v>
      </c>
      <c r="BK124" s="184">
        <f>SUM(BK125:BK126)</f>
        <v>0</v>
      </c>
    </row>
    <row r="125" spans="1:65" s="2" customFormat="1" ht="24.2" customHeight="1">
      <c r="A125" s="35"/>
      <c r="B125" s="36"/>
      <c r="C125" s="187" t="s">
        <v>87</v>
      </c>
      <c r="D125" s="187" t="s">
        <v>176</v>
      </c>
      <c r="E125" s="188" t="s">
        <v>3449</v>
      </c>
      <c r="F125" s="189" t="s">
        <v>3450</v>
      </c>
      <c r="G125" s="190" t="s">
        <v>2164</v>
      </c>
      <c r="H125" s="191">
        <v>1</v>
      </c>
      <c r="I125" s="192"/>
      <c r="J125" s="193">
        <f>ROUND(I125*H125,2)</f>
        <v>0</v>
      </c>
      <c r="K125" s="189" t="s">
        <v>1</v>
      </c>
      <c r="L125" s="40"/>
      <c r="M125" s="194" t="s">
        <v>1</v>
      </c>
      <c r="N125" s="195" t="s">
        <v>44</v>
      </c>
      <c r="O125" s="72"/>
      <c r="P125" s="196">
        <f>O125*H125</f>
        <v>0</v>
      </c>
      <c r="Q125" s="196">
        <v>0</v>
      </c>
      <c r="R125" s="196">
        <f>Q125*H125</f>
        <v>0</v>
      </c>
      <c r="S125" s="196">
        <v>0</v>
      </c>
      <c r="T125" s="19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8" t="s">
        <v>191</v>
      </c>
      <c r="AT125" s="198" t="s">
        <v>176</v>
      </c>
      <c r="AU125" s="198" t="s">
        <v>89</v>
      </c>
      <c r="AY125" s="18" t="s">
        <v>173</v>
      </c>
      <c r="BE125" s="199">
        <f>IF(N125="základní",J125,0)</f>
        <v>0</v>
      </c>
      <c r="BF125" s="199">
        <f>IF(N125="snížená",J125,0)</f>
        <v>0</v>
      </c>
      <c r="BG125" s="199">
        <f>IF(N125="zákl. přenesená",J125,0)</f>
        <v>0</v>
      </c>
      <c r="BH125" s="199">
        <f>IF(N125="sníž. přenesená",J125,0)</f>
        <v>0</v>
      </c>
      <c r="BI125" s="199">
        <f>IF(N125="nulová",J125,0)</f>
        <v>0</v>
      </c>
      <c r="BJ125" s="18" t="s">
        <v>87</v>
      </c>
      <c r="BK125" s="199">
        <f>ROUND(I125*H125,2)</f>
        <v>0</v>
      </c>
      <c r="BL125" s="18" t="s">
        <v>191</v>
      </c>
      <c r="BM125" s="198" t="s">
        <v>3451</v>
      </c>
    </row>
    <row r="126" spans="1:65" s="2" customFormat="1" ht="16.5" customHeight="1">
      <c r="A126" s="35"/>
      <c r="B126" s="36"/>
      <c r="C126" s="187" t="s">
        <v>89</v>
      </c>
      <c r="D126" s="187" t="s">
        <v>176</v>
      </c>
      <c r="E126" s="188" t="s">
        <v>3452</v>
      </c>
      <c r="F126" s="189" t="s">
        <v>3453</v>
      </c>
      <c r="G126" s="190" t="s">
        <v>2164</v>
      </c>
      <c r="H126" s="191">
        <v>1</v>
      </c>
      <c r="I126" s="192"/>
      <c r="J126" s="193">
        <f>ROUND(I126*H126,2)</f>
        <v>0</v>
      </c>
      <c r="K126" s="189" t="s">
        <v>1</v>
      </c>
      <c r="L126" s="40"/>
      <c r="M126" s="194" t="s">
        <v>1</v>
      </c>
      <c r="N126" s="195" t="s">
        <v>44</v>
      </c>
      <c r="O126" s="72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8" t="s">
        <v>191</v>
      </c>
      <c r="AT126" s="198" t="s">
        <v>176</v>
      </c>
      <c r="AU126" s="198" t="s">
        <v>89</v>
      </c>
      <c r="AY126" s="18" t="s">
        <v>173</v>
      </c>
      <c r="BE126" s="199">
        <f>IF(N126="základní",J126,0)</f>
        <v>0</v>
      </c>
      <c r="BF126" s="199">
        <f>IF(N126="snížená",J126,0)</f>
        <v>0</v>
      </c>
      <c r="BG126" s="199">
        <f>IF(N126="zákl. přenesená",J126,0)</f>
        <v>0</v>
      </c>
      <c r="BH126" s="199">
        <f>IF(N126="sníž. přenesená",J126,0)</f>
        <v>0</v>
      </c>
      <c r="BI126" s="199">
        <f>IF(N126="nulová",J126,0)</f>
        <v>0</v>
      </c>
      <c r="BJ126" s="18" t="s">
        <v>87</v>
      </c>
      <c r="BK126" s="199">
        <f>ROUND(I126*H126,2)</f>
        <v>0</v>
      </c>
      <c r="BL126" s="18" t="s">
        <v>191</v>
      </c>
      <c r="BM126" s="198" t="s">
        <v>3454</v>
      </c>
    </row>
    <row r="127" spans="1:65" s="12" customFormat="1" ht="22.9" customHeight="1">
      <c r="B127" s="171"/>
      <c r="C127" s="172"/>
      <c r="D127" s="173" t="s">
        <v>78</v>
      </c>
      <c r="E127" s="185" t="s">
        <v>3455</v>
      </c>
      <c r="F127" s="185" t="s">
        <v>3456</v>
      </c>
      <c r="G127" s="172"/>
      <c r="H127" s="172"/>
      <c r="I127" s="175"/>
      <c r="J127" s="186">
        <f>BK127</f>
        <v>0</v>
      </c>
      <c r="K127" s="172"/>
      <c r="L127" s="177"/>
      <c r="M127" s="178"/>
      <c r="N127" s="179"/>
      <c r="O127" s="179"/>
      <c r="P127" s="180">
        <f>SUM(P128:P133)</f>
        <v>0</v>
      </c>
      <c r="Q127" s="179"/>
      <c r="R127" s="180">
        <f>SUM(R128:R133)</f>
        <v>0</v>
      </c>
      <c r="S127" s="179"/>
      <c r="T127" s="181">
        <f>SUM(T128:T133)</f>
        <v>0</v>
      </c>
      <c r="AR127" s="182" t="s">
        <v>191</v>
      </c>
      <c r="AT127" s="183" t="s">
        <v>78</v>
      </c>
      <c r="AU127" s="183" t="s">
        <v>87</v>
      </c>
      <c r="AY127" s="182" t="s">
        <v>173</v>
      </c>
      <c r="BK127" s="184">
        <f>SUM(BK128:BK133)</f>
        <v>0</v>
      </c>
    </row>
    <row r="128" spans="1:65" s="2" customFormat="1" ht="21.75" customHeight="1">
      <c r="A128" s="35"/>
      <c r="B128" s="36"/>
      <c r="C128" s="187" t="s">
        <v>185</v>
      </c>
      <c r="D128" s="187" t="s">
        <v>176</v>
      </c>
      <c r="E128" s="188" t="s">
        <v>3457</v>
      </c>
      <c r="F128" s="189" t="s">
        <v>3458</v>
      </c>
      <c r="G128" s="190" t="s">
        <v>330</v>
      </c>
      <c r="H128" s="191">
        <v>1</v>
      </c>
      <c r="I128" s="192"/>
      <c r="J128" s="193">
        <f t="shared" ref="J128:J133" si="0">ROUND(I128*H128,2)</f>
        <v>0</v>
      </c>
      <c r="K128" s="189" t="s">
        <v>1</v>
      </c>
      <c r="L128" s="40"/>
      <c r="M128" s="194" t="s">
        <v>1</v>
      </c>
      <c r="N128" s="195" t="s">
        <v>44</v>
      </c>
      <c r="O128" s="72"/>
      <c r="P128" s="196">
        <f t="shared" ref="P128:P133" si="1">O128*H128</f>
        <v>0</v>
      </c>
      <c r="Q128" s="196">
        <v>0</v>
      </c>
      <c r="R128" s="196">
        <f t="shared" ref="R128:R133" si="2">Q128*H128</f>
        <v>0</v>
      </c>
      <c r="S128" s="196">
        <v>0</v>
      </c>
      <c r="T128" s="197">
        <f t="shared" ref="T128:T133" si="3"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191</v>
      </c>
      <c r="AT128" s="198" t="s">
        <v>176</v>
      </c>
      <c r="AU128" s="198" t="s">
        <v>89</v>
      </c>
      <c r="AY128" s="18" t="s">
        <v>173</v>
      </c>
      <c r="BE128" s="199">
        <f t="shared" ref="BE128:BE133" si="4">IF(N128="základní",J128,0)</f>
        <v>0</v>
      </c>
      <c r="BF128" s="199">
        <f t="shared" ref="BF128:BF133" si="5">IF(N128="snížená",J128,0)</f>
        <v>0</v>
      </c>
      <c r="BG128" s="199">
        <f t="shared" ref="BG128:BG133" si="6">IF(N128="zákl. přenesená",J128,0)</f>
        <v>0</v>
      </c>
      <c r="BH128" s="199">
        <f t="shared" ref="BH128:BH133" si="7">IF(N128="sníž. přenesená",J128,0)</f>
        <v>0</v>
      </c>
      <c r="BI128" s="199">
        <f t="shared" ref="BI128:BI133" si="8">IF(N128="nulová",J128,0)</f>
        <v>0</v>
      </c>
      <c r="BJ128" s="18" t="s">
        <v>87</v>
      </c>
      <c r="BK128" s="199">
        <f t="shared" ref="BK128:BK133" si="9">ROUND(I128*H128,2)</f>
        <v>0</v>
      </c>
      <c r="BL128" s="18" t="s">
        <v>191</v>
      </c>
      <c r="BM128" s="198" t="s">
        <v>3459</v>
      </c>
    </row>
    <row r="129" spans="1:65" s="2" customFormat="1" ht="16.5" customHeight="1">
      <c r="A129" s="35"/>
      <c r="B129" s="36"/>
      <c r="C129" s="187" t="s">
        <v>191</v>
      </c>
      <c r="D129" s="187" t="s">
        <v>176</v>
      </c>
      <c r="E129" s="188" t="s">
        <v>3460</v>
      </c>
      <c r="F129" s="189" t="s">
        <v>3461</v>
      </c>
      <c r="G129" s="190" t="s">
        <v>330</v>
      </c>
      <c r="H129" s="191">
        <v>1</v>
      </c>
      <c r="I129" s="192"/>
      <c r="J129" s="193">
        <f t="shared" si="0"/>
        <v>0</v>
      </c>
      <c r="K129" s="189" t="s">
        <v>1</v>
      </c>
      <c r="L129" s="40"/>
      <c r="M129" s="194" t="s">
        <v>1</v>
      </c>
      <c r="N129" s="195" t="s">
        <v>44</v>
      </c>
      <c r="O129" s="72"/>
      <c r="P129" s="196">
        <f t="shared" si="1"/>
        <v>0</v>
      </c>
      <c r="Q129" s="196">
        <v>0</v>
      </c>
      <c r="R129" s="196">
        <f t="shared" si="2"/>
        <v>0</v>
      </c>
      <c r="S129" s="196">
        <v>0</v>
      </c>
      <c r="T129" s="19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191</v>
      </c>
      <c r="AT129" s="198" t="s">
        <v>176</v>
      </c>
      <c r="AU129" s="198" t="s">
        <v>89</v>
      </c>
      <c r="AY129" s="18" t="s">
        <v>173</v>
      </c>
      <c r="BE129" s="199">
        <f t="shared" si="4"/>
        <v>0</v>
      </c>
      <c r="BF129" s="199">
        <f t="shared" si="5"/>
        <v>0</v>
      </c>
      <c r="BG129" s="199">
        <f t="shared" si="6"/>
        <v>0</v>
      </c>
      <c r="BH129" s="199">
        <f t="shared" si="7"/>
        <v>0</v>
      </c>
      <c r="BI129" s="199">
        <f t="shared" si="8"/>
        <v>0</v>
      </c>
      <c r="BJ129" s="18" t="s">
        <v>87</v>
      </c>
      <c r="BK129" s="199">
        <f t="shared" si="9"/>
        <v>0</v>
      </c>
      <c r="BL129" s="18" t="s">
        <v>191</v>
      </c>
      <c r="BM129" s="198" t="s">
        <v>3462</v>
      </c>
    </row>
    <row r="130" spans="1:65" s="2" customFormat="1" ht="24.2" customHeight="1">
      <c r="A130" s="35"/>
      <c r="B130" s="36"/>
      <c r="C130" s="187" t="s">
        <v>172</v>
      </c>
      <c r="D130" s="187" t="s">
        <v>176</v>
      </c>
      <c r="E130" s="188" t="s">
        <v>3463</v>
      </c>
      <c r="F130" s="189" t="s">
        <v>3464</v>
      </c>
      <c r="G130" s="190" t="s">
        <v>330</v>
      </c>
      <c r="H130" s="191">
        <v>1</v>
      </c>
      <c r="I130" s="192"/>
      <c r="J130" s="193">
        <f t="shared" si="0"/>
        <v>0</v>
      </c>
      <c r="K130" s="189" t="s">
        <v>1</v>
      </c>
      <c r="L130" s="40"/>
      <c r="M130" s="194" t="s">
        <v>1</v>
      </c>
      <c r="N130" s="195" t="s">
        <v>44</v>
      </c>
      <c r="O130" s="72"/>
      <c r="P130" s="196">
        <f t="shared" si="1"/>
        <v>0</v>
      </c>
      <c r="Q130" s="196">
        <v>0</v>
      </c>
      <c r="R130" s="196">
        <f t="shared" si="2"/>
        <v>0</v>
      </c>
      <c r="S130" s="196">
        <v>0</v>
      </c>
      <c r="T130" s="19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8" t="s">
        <v>191</v>
      </c>
      <c r="AT130" s="198" t="s">
        <v>176</v>
      </c>
      <c r="AU130" s="198" t="s">
        <v>89</v>
      </c>
      <c r="AY130" s="18" t="s">
        <v>173</v>
      </c>
      <c r="BE130" s="199">
        <f t="shared" si="4"/>
        <v>0</v>
      </c>
      <c r="BF130" s="199">
        <f t="shared" si="5"/>
        <v>0</v>
      </c>
      <c r="BG130" s="199">
        <f t="shared" si="6"/>
        <v>0</v>
      </c>
      <c r="BH130" s="199">
        <f t="shared" si="7"/>
        <v>0</v>
      </c>
      <c r="BI130" s="199">
        <f t="shared" si="8"/>
        <v>0</v>
      </c>
      <c r="BJ130" s="18" t="s">
        <v>87</v>
      </c>
      <c r="BK130" s="199">
        <f t="shared" si="9"/>
        <v>0</v>
      </c>
      <c r="BL130" s="18" t="s">
        <v>191</v>
      </c>
      <c r="BM130" s="198" t="s">
        <v>3465</v>
      </c>
    </row>
    <row r="131" spans="1:65" s="2" customFormat="1" ht="16.5" customHeight="1">
      <c r="A131" s="35"/>
      <c r="B131" s="36"/>
      <c r="C131" s="187" t="s">
        <v>201</v>
      </c>
      <c r="D131" s="187" t="s">
        <v>176</v>
      </c>
      <c r="E131" s="188" t="s">
        <v>3466</v>
      </c>
      <c r="F131" s="189" t="s">
        <v>3467</v>
      </c>
      <c r="G131" s="190" t="s">
        <v>330</v>
      </c>
      <c r="H131" s="191">
        <v>1</v>
      </c>
      <c r="I131" s="192"/>
      <c r="J131" s="193">
        <f t="shared" si="0"/>
        <v>0</v>
      </c>
      <c r="K131" s="189" t="s">
        <v>1</v>
      </c>
      <c r="L131" s="40"/>
      <c r="M131" s="194" t="s">
        <v>1</v>
      </c>
      <c r="N131" s="195" t="s">
        <v>44</v>
      </c>
      <c r="O131" s="72"/>
      <c r="P131" s="196">
        <f t="shared" si="1"/>
        <v>0</v>
      </c>
      <c r="Q131" s="196">
        <v>0</v>
      </c>
      <c r="R131" s="196">
        <f t="shared" si="2"/>
        <v>0</v>
      </c>
      <c r="S131" s="196">
        <v>0</v>
      </c>
      <c r="T131" s="19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8" t="s">
        <v>191</v>
      </c>
      <c r="AT131" s="198" t="s">
        <v>176</v>
      </c>
      <c r="AU131" s="198" t="s">
        <v>89</v>
      </c>
      <c r="AY131" s="18" t="s">
        <v>173</v>
      </c>
      <c r="BE131" s="199">
        <f t="shared" si="4"/>
        <v>0</v>
      </c>
      <c r="BF131" s="199">
        <f t="shared" si="5"/>
        <v>0</v>
      </c>
      <c r="BG131" s="199">
        <f t="shared" si="6"/>
        <v>0</v>
      </c>
      <c r="BH131" s="199">
        <f t="shared" si="7"/>
        <v>0</v>
      </c>
      <c r="BI131" s="199">
        <f t="shared" si="8"/>
        <v>0</v>
      </c>
      <c r="BJ131" s="18" t="s">
        <v>87</v>
      </c>
      <c r="BK131" s="199">
        <f t="shared" si="9"/>
        <v>0</v>
      </c>
      <c r="BL131" s="18" t="s">
        <v>191</v>
      </c>
      <c r="BM131" s="198" t="s">
        <v>3468</v>
      </c>
    </row>
    <row r="132" spans="1:65" s="2" customFormat="1" ht="16.5" customHeight="1">
      <c r="A132" s="35"/>
      <c r="B132" s="36"/>
      <c r="C132" s="187" t="s">
        <v>205</v>
      </c>
      <c r="D132" s="187" t="s">
        <v>176</v>
      </c>
      <c r="E132" s="188" t="s">
        <v>3469</v>
      </c>
      <c r="F132" s="189" t="s">
        <v>3470</v>
      </c>
      <c r="G132" s="190" t="s">
        <v>2164</v>
      </c>
      <c r="H132" s="191">
        <v>7</v>
      </c>
      <c r="I132" s="192"/>
      <c r="J132" s="193">
        <f t="shared" si="0"/>
        <v>0</v>
      </c>
      <c r="K132" s="189" t="s">
        <v>1</v>
      </c>
      <c r="L132" s="40"/>
      <c r="M132" s="194" t="s">
        <v>1</v>
      </c>
      <c r="N132" s="195" t="s">
        <v>44</v>
      </c>
      <c r="O132" s="72"/>
      <c r="P132" s="196">
        <f t="shared" si="1"/>
        <v>0</v>
      </c>
      <c r="Q132" s="196">
        <v>0</v>
      </c>
      <c r="R132" s="196">
        <f t="shared" si="2"/>
        <v>0</v>
      </c>
      <c r="S132" s="196">
        <v>0</v>
      </c>
      <c r="T132" s="19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191</v>
      </c>
      <c r="AT132" s="198" t="s">
        <v>176</v>
      </c>
      <c r="AU132" s="198" t="s">
        <v>89</v>
      </c>
      <c r="AY132" s="18" t="s">
        <v>173</v>
      </c>
      <c r="BE132" s="199">
        <f t="shared" si="4"/>
        <v>0</v>
      </c>
      <c r="BF132" s="199">
        <f t="shared" si="5"/>
        <v>0</v>
      </c>
      <c r="BG132" s="199">
        <f t="shared" si="6"/>
        <v>0</v>
      </c>
      <c r="BH132" s="199">
        <f t="shared" si="7"/>
        <v>0</v>
      </c>
      <c r="BI132" s="199">
        <f t="shared" si="8"/>
        <v>0</v>
      </c>
      <c r="BJ132" s="18" t="s">
        <v>87</v>
      </c>
      <c r="BK132" s="199">
        <f t="shared" si="9"/>
        <v>0</v>
      </c>
      <c r="BL132" s="18" t="s">
        <v>191</v>
      </c>
      <c r="BM132" s="198" t="s">
        <v>3471</v>
      </c>
    </row>
    <row r="133" spans="1:65" s="2" customFormat="1" ht="16.5" customHeight="1">
      <c r="A133" s="35"/>
      <c r="B133" s="36"/>
      <c r="C133" s="187" t="s">
        <v>211</v>
      </c>
      <c r="D133" s="187" t="s">
        <v>176</v>
      </c>
      <c r="E133" s="188" t="s">
        <v>3472</v>
      </c>
      <c r="F133" s="189" t="s">
        <v>3473</v>
      </c>
      <c r="G133" s="190" t="s">
        <v>2164</v>
      </c>
      <c r="H133" s="191">
        <v>7</v>
      </c>
      <c r="I133" s="192"/>
      <c r="J133" s="193">
        <f t="shared" si="0"/>
        <v>0</v>
      </c>
      <c r="K133" s="189" t="s">
        <v>1</v>
      </c>
      <c r="L133" s="40"/>
      <c r="M133" s="194" t="s">
        <v>1</v>
      </c>
      <c r="N133" s="195" t="s">
        <v>44</v>
      </c>
      <c r="O133" s="72"/>
      <c r="P133" s="196">
        <f t="shared" si="1"/>
        <v>0</v>
      </c>
      <c r="Q133" s="196">
        <v>0</v>
      </c>
      <c r="R133" s="196">
        <f t="shared" si="2"/>
        <v>0</v>
      </c>
      <c r="S133" s="196">
        <v>0</v>
      </c>
      <c r="T133" s="19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191</v>
      </c>
      <c r="AT133" s="198" t="s">
        <v>176</v>
      </c>
      <c r="AU133" s="198" t="s">
        <v>89</v>
      </c>
      <c r="AY133" s="18" t="s">
        <v>173</v>
      </c>
      <c r="BE133" s="199">
        <f t="shared" si="4"/>
        <v>0</v>
      </c>
      <c r="BF133" s="199">
        <f t="shared" si="5"/>
        <v>0</v>
      </c>
      <c r="BG133" s="199">
        <f t="shared" si="6"/>
        <v>0</v>
      </c>
      <c r="BH133" s="199">
        <f t="shared" si="7"/>
        <v>0</v>
      </c>
      <c r="BI133" s="199">
        <f t="shared" si="8"/>
        <v>0</v>
      </c>
      <c r="BJ133" s="18" t="s">
        <v>87</v>
      </c>
      <c r="BK133" s="199">
        <f t="shared" si="9"/>
        <v>0</v>
      </c>
      <c r="BL133" s="18" t="s">
        <v>191</v>
      </c>
      <c r="BM133" s="198" t="s">
        <v>3474</v>
      </c>
    </row>
    <row r="134" spans="1:65" s="12" customFormat="1" ht="22.9" customHeight="1">
      <c r="B134" s="171"/>
      <c r="C134" s="172"/>
      <c r="D134" s="173" t="s">
        <v>78</v>
      </c>
      <c r="E134" s="185" t="s">
        <v>3475</v>
      </c>
      <c r="F134" s="185" t="s">
        <v>3476</v>
      </c>
      <c r="G134" s="172"/>
      <c r="H134" s="172"/>
      <c r="I134" s="175"/>
      <c r="J134" s="186">
        <f>BK134</f>
        <v>0</v>
      </c>
      <c r="K134" s="172"/>
      <c r="L134" s="177"/>
      <c r="M134" s="178"/>
      <c r="N134" s="179"/>
      <c r="O134" s="179"/>
      <c r="P134" s="180">
        <f>SUM(P135:P138)</f>
        <v>0</v>
      </c>
      <c r="Q134" s="179"/>
      <c r="R134" s="180">
        <f>SUM(R135:R138)</f>
        <v>0</v>
      </c>
      <c r="S134" s="179"/>
      <c r="T134" s="181">
        <f>SUM(T135:T138)</f>
        <v>0</v>
      </c>
      <c r="AR134" s="182" t="s">
        <v>191</v>
      </c>
      <c r="AT134" s="183" t="s">
        <v>78</v>
      </c>
      <c r="AU134" s="183" t="s">
        <v>87</v>
      </c>
      <c r="AY134" s="182" t="s">
        <v>173</v>
      </c>
      <c r="BK134" s="184">
        <f>SUM(BK135:BK138)</f>
        <v>0</v>
      </c>
    </row>
    <row r="135" spans="1:65" s="2" customFormat="1" ht="16.5" customHeight="1">
      <c r="A135" s="35"/>
      <c r="B135" s="36"/>
      <c r="C135" s="187" t="s">
        <v>217</v>
      </c>
      <c r="D135" s="187" t="s">
        <v>176</v>
      </c>
      <c r="E135" s="188" t="s">
        <v>3477</v>
      </c>
      <c r="F135" s="189" t="s">
        <v>3478</v>
      </c>
      <c r="G135" s="190" t="s">
        <v>330</v>
      </c>
      <c r="H135" s="191">
        <v>1</v>
      </c>
      <c r="I135" s="192"/>
      <c r="J135" s="193">
        <f>ROUND(I135*H135,2)</f>
        <v>0</v>
      </c>
      <c r="K135" s="189" t="s">
        <v>1</v>
      </c>
      <c r="L135" s="40"/>
      <c r="M135" s="194" t="s">
        <v>1</v>
      </c>
      <c r="N135" s="195" t="s">
        <v>44</v>
      </c>
      <c r="O135" s="72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191</v>
      </c>
      <c r="AT135" s="198" t="s">
        <v>176</v>
      </c>
      <c r="AU135" s="198" t="s">
        <v>89</v>
      </c>
      <c r="AY135" s="18" t="s">
        <v>173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87</v>
      </c>
      <c r="BK135" s="199">
        <f>ROUND(I135*H135,2)</f>
        <v>0</v>
      </c>
      <c r="BL135" s="18" t="s">
        <v>191</v>
      </c>
      <c r="BM135" s="198" t="s">
        <v>3479</v>
      </c>
    </row>
    <row r="136" spans="1:65" s="2" customFormat="1" ht="16.5" customHeight="1">
      <c r="A136" s="35"/>
      <c r="B136" s="36"/>
      <c r="C136" s="187" t="s">
        <v>114</v>
      </c>
      <c r="D136" s="187" t="s">
        <v>176</v>
      </c>
      <c r="E136" s="188" t="s">
        <v>3480</v>
      </c>
      <c r="F136" s="189" t="s">
        <v>3481</v>
      </c>
      <c r="G136" s="190" t="s">
        <v>330</v>
      </c>
      <c r="H136" s="191">
        <v>1</v>
      </c>
      <c r="I136" s="192"/>
      <c r="J136" s="193">
        <f>ROUND(I136*H136,2)</f>
        <v>0</v>
      </c>
      <c r="K136" s="189" t="s">
        <v>1</v>
      </c>
      <c r="L136" s="40"/>
      <c r="M136" s="194" t="s">
        <v>1</v>
      </c>
      <c r="N136" s="195" t="s">
        <v>44</v>
      </c>
      <c r="O136" s="72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191</v>
      </c>
      <c r="AT136" s="198" t="s">
        <v>176</v>
      </c>
      <c r="AU136" s="198" t="s">
        <v>89</v>
      </c>
      <c r="AY136" s="18" t="s">
        <v>173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8" t="s">
        <v>87</v>
      </c>
      <c r="BK136" s="199">
        <f>ROUND(I136*H136,2)</f>
        <v>0</v>
      </c>
      <c r="BL136" s="18" t="s">
        <v>191</v>
      </c>
      <c r="BM136" s="198" t="s">
        <v>3482</v>
      </c>
    </row>
    <row r="137" spans="1:65" s="2" customFormat="1" ht="16.5" customHeight="1">
      <c r="A137" s="35"/>
      <c r="B137" s="36"/>
      <c r="C137" s="187" t="s">
        <v>117</v>
      </c>
      <c r="D137" s="187" t="s">
        <v>176</v>
      </c>
      <c r="E137" s="188" t="s">
        <v>3483</v>
      </c>
      <c r="F137" s="189" t="s">
        <v>3484</v>
      </c>
      <c r="G137" s="190" t="s">
        <v>330</v>
      </c>
      <c r="H137" s="191">
        <v>1</v>
      </c>
      <c r="I137" s="192"/>
      <c r="J137" s="193">
        <f>ROUND(I137*H137,2)</f>
        <v>0</v>
      </c>
      <c r="K137" s="189" t="s">
        <v>1</v>
      </c>
      <c r="L137" s="40"/>
      <c r="M137" s="194" t="s">
        <v>1</v>
      </c>
      <c r="N137" s="195" t="s">
        <v>44</v>
      </c>
      <c r="O137" s="72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191</v>
      </c>
      <c r="AT137" s="198" t="s">
        <v>176</v>
      </c>
      <c r="AU137" s="198" t="s">
        <v>89</v>
      </c>
      <c r="AY137" s="18" t="s">
        <v>173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8" t="s">
        <v>87</v>
      </c>
      <c r="BK137" s="199">
        <f>ROUND(I137*H137,2)</f>
        <v>0</v>
      </c>
      <c r="BL137" s="18" t="s">
        <v>191</v>
      </c>
      <c r="BM137" s="198" t="s">
        <v>3485</v>
      </c>
    </row>
    <row r="138" spans="1:65" s="2" customFormat="1" ht="16.5" customHeight="1">
      <c r="A138" s="35"/>
      <c r="B138" s="36"/>
      <c r="C138" s="187" t="s">
        <v>120</v>
      </c>
      <c r="D138" s="187" t="s">
        <v>176</v>
      </c>
      <c r="E138" s="188" t="s">
        <v>3486</v>
      </c>
      <c r="F138" s="189" t="s">
        <v>3487</v>
      </c>
      <c r="G138" s="190" t="s">
        <v>330</v>
      </c>
      <c r="H138" s="191">
        <v>1</v>
      </c>
      <c r="I138" s="192"/>
      <c r="J138" s="193">
        <f>ROUND(I138*H138,2)</f>
        <v>0</v>
      </c>
      <c r="K138" s="189" t="s">
        <v>1</v>
      </c>
      <c r="L138" s="40"/>
      <c r="M138" s="194" t="s">
        <v>1</v>
      </c>
      <c r="N138" s="195" t="s">
        <v>44</v>
      </c>
      <c r="O138" s="72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191</v>
      </c>
      <c r="AT138" s="198" t="s">
        <v>176</v>
      </c>
      <c r="AU138" s="198" t="s">
        <v>89</v>
      </c>
      <c r="AY138" s="18" t="s">
        <v>173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8" t="s">
        <v>87</v>
      </c>
      <c r="BK138" s="199">
        <f>ROUND(I138*H138,2)</f>
        <v>0</v>
      </c>
      <c r="BL138" s="18" t="s">
        <v>191</v>
      </c>
      <c r="BM138" s="198" t="s">
        <v>3488</v>
      </c>
    </row>
    <row r="139" spans="1:65" s="12" customFormat="1" ht="22.9" customHeight="1">
      <c r="B139" s="171"/>
      <c r="C139" s="172"/>
      <c r="D139" s="173" t="s">
        <v>78</v>
      </c>
      <c r="E139" s="185" t="s">
        <v>3489</v>
      </c>
      <c r="F139" s="185" t="s">
        <v>3490</v>
      </c>
      <c r="G139" s="172"/>
      <c r="H139" s="172"/>
      <c r="I139" s="175"/>
      <c r="J139" s="186">
        <f>BK139</f>
        <v>0</v>
      </c>
      <c r="K139" s="172"/>
      <c r="L139" s="177"/>
      <c r="M139" s="178"/>
      <c r="N139" s="179"/>
      <c r="O139" s="179"/>
      <c r="P139" s="180">
        <f>SUM(P140:P153)</f>
        <v>0</v>
      </c>
      <c r="Q139" s="179"/>
      <c r="R139" s="180">
        <f>SUM(R140:R153)</f>
        <v>0</v>
      </c>
      <c r="S139" s="179"/>
      <c r="T139" s="181">
        <f>SUM(T140:T153)</f>
        <v>0</v>
      </c>
      <c r="AR139" s="182" t="s">
        <v>191</v>
      </c>
      <c r="AT139" s="183" t="s">
        <v>78</v>
      </c>
      <c r="AU139" s="183" t="s">
        <v>87</v>
      </c>
      <c r="AY139" s="182" t="s">
        <v>173</v>
      </c>
      <c r="BK139" s="184">
        <f>SUM(BK140:BK153)</f>
        <v>0</v>
      </c>
    </row>
    <row r="140" spans="1:65" s="2" customFormat="1" ht="16.5" customHeight="1">
      <c r="A140" s="35"/>
      <c r="B140" s="36"/>
      <c r="C140" s="187" t="s">
        <v>123</v>
      </c>
      <c r="D140" s="187" t="s">
        <v>176</v>
      </c>
      <c r="E140" s="188" t="s">
        <v>3491</v>
      </c>
      <c r="F140" s="189" t="s">
        <v>3492</v>
      </c>
      <c r="G140" s="190" t="s">
        <v>339</v>
      </c>
      <c r="H140" s="191">
        <v>15</v>
      </c>
      <c r="I140" s="192"/>
      <c r="J140" s="193">
        <f t="shared" ref="J140:J153" si="10">ROUND(I140*H140,2)</f>
        <v>0</v>
      </c>
      <c r="K140" s="189" t="s">
        <v>1</v>
      </c>
      <c r="L140" s="40"/>
      <c r="M140" s="194" t="s">
        <v>1</v>
      </c>
      <c r="N140" s="195" t="s">
        <v>44</v>
      </c>
      <c r="O140" s="72"/>
      <c r="P140" s="196">
        <f t="shared" ref="P140:P153" si="11">O140*H140</f>
        <v>0</v>
      </c>
      <c r="Q140" s="196">
        <v>0</v>
      </c>
      <c r="R140" s="196">
        <f t="shared" ref="R140:R153" si="12">Q140*H140</f>
        <v>0</v>
      </c>
      <c r="S140" s="196">
        <v>0</v>
      </c>
      <c r="T140" s="197">
        <f t="shared" ref="T140:T153" si="13"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191</v>
      </c>
      <c r="AT140" s="198" t="s">
        <v>176</v>
      </c>
      <c r="AU140" s="198" t="s">
        <v>89</v>
      </c>
      <c r="AY140" s="18" t="s">
        <v>173</v>
      </c>
      <c r="BE140" s="199">
        <f t="shared" ref="BE140:BE153" si="14">IF(N140="základní",J140,0)</f>
        <v>0</v>
      </c>
      <c r="BF140" s="199">
        <f t="shared" ref="BF140:BF153" si="15">IF(N140="snížená",J140,0)</f>
        <v>0</v>
      </c>
      <c r="BG140" s="199">
        <f t="shared" ref="BG140:BG153" si="16">IF(N140="zákl. přenesená",J140,0)</f>
        <v>0</v>
      </c>
      <c r="BH140" s="199">
        <f t="shared" ref="BH140:BH153" si="17">IF(N140="sníž. přenesená",J140,0)</f>
        <v>0</v>
      </c>
      <c r="BI140" s="199">
        <f t="shared" ref="BI140:BI153" si="18">IF(N140="nulová",J140,0)</f>
        <v>0</v>
      </c>
      <c r="BJ140" s="18" t="s">
        <v>87</v>
      </c>
      <c r="BK140" s="199">
        <f t="shared" ref="BK140:BK153" si="19">ROUND(I140*H140,2)</f>
        <v>0</v>
      </c>
      <c r="BL140" s="18" t="s">
        <v>191</v>
      </c>
      <c r="BM140" s="198" t="s">
        <v>3493</v>
      </c>
    </row>
    <row r="141" spans="1:65" s="2" customFormat="1" ht="16.5" customHeight="1">
      <c r="A141" s="35"/>
      <c r="B141" s="36"/>
      <c r="C141" s="187" t="s">
        <v>126</v>
      </c>
      <c r="D141" s="187" t="s">
        <v>176</v>
      </c>
      <c r="E141" s="188" t="s">
        <v>3494</v>
      </c>
      <c r="F141" s="189" t="s">
        <v>3495</v>
      </c>
      <c r="G141" s="190" t="s">
        <v>339</v>
      </c>
      <c r="H141" s="191">
        <v>15</v>
      </c>
      <c r="I141" s="192"/>
      <c r="J141" s="193">
        <f t="shared" si="10"/>
        <v>0</v>
      </c>
      <c r="K141" s="189" t="s">
        <v>1</v>
      </c>
      <c r="L141" s="40"/>
      <c r="M141" s="194" t="s">
        <v>1</v>
      </c>
      <c r="N141" s="195" t="s">
        <v>44</v>
      </c>
      <c r="O141" s="72"/>
      <c r="P141" s="196">
        <f t="shared" si="11"/>
        <v>0</v>
      </c>
      <c r="Q141" s="196">
        <v>0</v>
      </c>
      <c r="R141" s="196">
        <f t="shared" si="12"/>
        <v>0</v>
      </c>
      <c r="S141" s="196">
        <v>0</v>
      </c>
      <c r="T141" s="197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191</v>
      </c>
      <c r="AT141" s="198" t="s">
        <v>176</v>
      </c>
      <c r="AU141" s="198" t="s">
        <v>89</v>
      </c>
      <c r="AY141" s="18" t="s">
        <v>173</v>
      </c>
      <c r="BE141" s="199">
        <f t="shared" si="14"/>
        <v>0</v>
      </c>
      <c r="BF141" s="199">
        <f t="shared" si="15"/>
        <v>0</v>
      </c>
      <c r="BG141" s="199">
        <f t="shared" si="16"/>
        <v>0</v>
      </c>
      <c r="BH141" s="199">
        <f t="shared" si="17"/>
        <v>0</v>
      </c>
      <c r="BI141" s="199">
        <f t="shared" si="18"/>
        <v>0</v>
      </c>
      <c r="BJ141" s="18" t="s">
        <v>87</v>
      </c>
      <c r="BK141" s="199">
        <f t="shared" si="19"/>
        <v>0</v>
      </c>
      <c r="BL141" s="18" t="s">
        <v>191</v>
      </c>
      <c r="BM141" s="198" t="s">
        <v>3496</v>
      </c>
    </row>
    <row r="142" spans="1:65" s="2" customFormat="1" ht="16.5" customHeight="1">
      <c r="A142" s="35"/>
      <c r="B142" s="36"/>
      <c r="C142" s="187" t="s">
        <v>8</v>
      </c>
      <c r="D142" s="187" t="s">
        <v>176</v>
      </c>
      <c r="E142" s="188" t="s">
        <v>3497</v>
      </c>
      <c r="F142" s="189" t="s">
        <v>3498</v>
      </c>
      <c r="G142" s="190" t="s">
        <v>339</v>
      </c>
      <c r="H142" s="191">
        <v>5</v>
      </c>
      <c r="I142" s="192"/>
      <c r="J142" s="193">
        <f t="shared" si="10"/>
        <v>0</v>
      </c>
      <c r="K142" s="189" t="s">
        <v>1</v>
      </c>
      <c r="L142" s="40"/>
      <c r="M142" s="194" t="s">
        <v>1</v>
      </c>
      <c r="N142" s="195" t="s">
        <v>44</v>
      </c>
      <c r="O142" s="72"/>
      <c r="P142" s="196">
        <f t="shared" si="11"/>
        <v>0</v>
      </c>
      <c r="Q142" s="196">
        <v>0</v>
      </c>
      <c r="R142" s="196">
        <f t="shared" si="12"/>
        <v>0</v>
      </c>
      <c r="S142" s="196">
        <v>0</v>
      </c>
      <c r="T142" s="197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191</v>
      </c>
      <c r="AT142" s="198" t="s">
        <v>176</v>
      </c>
      <c r="AU142" s="198" t="s">
        <v>89</v>
      </c>
      <c r="AY142" s="18" t="s">
        <v>173</v>
      </c>
      <c r="BE142" s="199">
        <f t="shared" si="14"/>
        <v>0</v>
      </c>
      <c r="BF142" s="199">
        <f t="shared" si="15"/>
        <v>0</v>
      </c>
      <c r="BG142" s="199">
        <f t="shared" si="16"/>
        <v>0</v>
      </c>
      <c r="BH142" s="199">
        <f t="shared" si="17"/>
        <v>0</v>
      </c>
      <c r="BI142" s="199">
        <f t="shared" si="18"/>
        <v>0</v>
      </c>
      <c r="BJ142" s="18" t="s">
        <v>87</v>
      </c>
      <c r="BK142" s="199">
        <f t="shared" si="19"/>
        <v>0</v>
      </c>
      <c r="BL142" s="18" t="s">
        <v>191</v>
      </c>
      <c r="BM142" s="198" t="s">
        <v>3499</v>
      </c>
    </row>
    <row r="143" spans="1:65" s="2" customFormat="1" ht="16.5" customHeight="1">
      <c r="A143" s="35"/>
      <c r="B143" s="36"/>
      <c r="C143" s="187" t="s">
        <v>131</v>
      </c>
      <c r="D143" s="187" t="s">
        <v>176</v>
      </c>
      <c r="E143" s="188" t="s">
        <v>3500</v>
      </c>
      <c r="F143" s="189" t="s">
        <v>3501</v>
      </c>
      <c r="G143" s="190" t="s">
        <v>339</v>
      </c>
      <c r="H143" s="191">
        <v>5</v>
      </c>
      <c r="I143" s="192"/>
      <c r="J143" s="193">
        <f t="shared" si="10"/>
        <v>0</v>
      </c>
      <c r="K143" s="189" t="s">
        <v>1</v>
      </c>
      <c r="L143" s="40"/>
      <c r="M143" s="194" t="s">
        <v>1</v>
      </c>
      <c r="N143" s="195" t="s">
        <v>44</v>
      </c>
      <c r="O143" s="72"/>
      <c r="P143" s="196">
        <f t="shared" si="11"/>
        <v>0</v>
      </c>
      <c r="Q143" s="196">
        <v>0</v>
      </c>
      <c r="R143" s="196">
        <f t="shared" si="12"/>
        <v>0</v>
      </c>
      <c r="S143" s="196">
        <v>0</v>
      </c>
      <c r="T143" s="197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191</v>
      </c>
      <c r="AT143" s="198" t="s">
        <v>176</v>
      </c>
      <c r="AU143" s="198" t="s">
        <v>89</v>
      </c>
      <c r="AY143" s="18" t="s">
        <v>173</v>
      </c>
      <c r="BE143" s="199">
        <f t="shared" si="14"/>
        <v>0</v>
      </c>
      <c r="BF143" s="199">
        <f t="shared" si="15"/>
        <v>0</v>
      </c>
      <c r="BG143" s="199">
        <f t="shared" si="16"/>
        <v>0</v>
      </c>
      <c r="BH143" s="199">
        <f t="shared" si="17"/>
        <v>0</v>
      </c>
      <c r="BI143" s="199">
        <f t="shared" si="18"/>
        <v>0</v>
      </c>
      <c r="BJ143" s="18" t="s">
        <v>87</v>
      </c>
      <c r="BK143" s="199">
        <f t="shared" si="19"/>
        <v>0</v>
      </c>
      <c r="BL143" s="18" t="s">
        <v>191</v>
      </c>
      <c r="BM143" s="198" t="s">
        <v>3502</v>
      </c>
    </row>
    <row r="144" spans="1:65" s="2" customFormat="1" ht="16.5" customHeight="1">
      <c r="A144" s="35"/>
      <c r="B144" s="36"/>
      <c r="C144" s="187" t="s">
        <v>134</v>
      </c>
      <c r="D144" s="187" t="s">
        <v>176</v>
      </c>
      <c r="E144" s="188" t="s">
        <v>3503</v>
      </c>
      <c r="F144" s="189" t="s">
        <v>3504</v>
      </c>
      <c r="G144" s="190" t="s">
        <v>339</v>
      </c>
      <c r="H144" s="191">
        <v>20</v>
      </c>
      <c r="I144" s="192"/>
      <c r="J144" s="193">
        <f t="shared" si="10"/>
        <v>0</v>
      </c>
      <c r="K144" s="189" t="s">
        <v>1</v>
      </c>
      <c r="L144" s="40"/>
      <c r="M144" s="194" t="s">
        <v>1</v>
      </c>
      <c r="N144" s="195" t="s">
        <v>44</v>
      </c>
      <c r="O144" s="72"/>
      <c r="P144" s="196">
        <f t="shared" si="11"/>
        <v>0</v>
      </c>
      <c r="Q144" s="196">
        <v>0</v>
      </c>
      <c r="R144" s="196">
        <f t="shared" si="12"/>
        <v>0</v>
      </c>
      <c r="S144" s="196">
        <v>0</v>
      </c>
      <c r="T144" s="197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191</v>
      </c>
      <c r="AT144" s="198" t="s">
        <v>176</v>
      </c>
      <c r="AU144" s="198" t="s">
        <v>89</v>
      </c>
      <c r="AY144" s="18" t="s">
        <v>173</v>
      </c>
      <c r="BE144" s="199">
        <f t="shared" si="14"/>
        <v>0</v>
      </c>
      <c r="BF144" s="199">
        <f t="shared" si="15"/>
        <v>0</v>
      </c>
      <c r="BG144" s="199">
        <f t="shared" si="16"/>
        <v>0</v>
      </c>
      <c r="BH144" s="199">
        <f t="shared" si="17"/>
        <v>0</v>
      </c>
      <c r="BI144" s="199">
        <f t="shared" si="18"/>
        <v>0</v>
      </c>
      <c r="BJ144" s="18" t="s">
        <v>87</v>
      </c>
      <c r="BK144" s="199">
        <f t="shared" si="19"/>
        <v>0</v>
      </c>
      <c r="BL144" s="18" t="s">
        <v>191</v>
      </c>
      <c r="BM144" s="198" t="s">
        <v>3505</v>
      </c>
    </row>
    <row r="145" spans="1:65" s="2" customFormat="1" ht="16.5" customHeight="1">
      <c r="A145" s="35"/>
      <c r="B145" s="36"/>
      <c r="C145" s="187" t="s">
        <v>137</v>
      </c>
      <c r="D145" s="187" t="s">
        <v>176</v>
      </c>
      <c r="E145" s="188" t="s">
        <v>3506</v>
      </c>
      <c r="F145" s="189" t="s">
        <v>3507</v>
      </c>
      <c r="G145" s="190" t="s">
        <v>339</v>
      </c>
      <c r="H145" s="191">
        <v>20</v>
      </c>
      <c r="I145" s="192"/>
      <c r="J145" s="193">
        <f t="shared" si="10"/>
        <v>0</v>
      </c>
      <c r="K145" s="189" t="s">
        <v>1</v>
      </c>
      <c r="L145" s="40"/>
      <c r="M145" s="194" t="s">
        <v>1</v>
      </c>
      <c r="N145" s="195" t="s">
        <v>44</v>
      </c>
      <c r="O145" s="72"/>
      <c r="P145" s="196">
        <f t="shared" si="11"/>
        <v>0</v>
      </c>
      <c r="Q145" s="196">
        <v>0</v>
      </c>
      <c r="R145" s="196">
        <f t="shared" si="12"/>
        <v>0</v>
      </c>
      <c r="S145" s="196">
        <v>0</v>
      </c>
      <c r="T145" s="197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191</v>
      </c>
      <c r="AT145" s="198" t="s">
        <v>176</v>
      </c>
      <c r="AU145" s="198" t="s">
        <v>89</v>
      </c>
      <c r="AY145" s="18" t="s">
        <v>173</v>
      </c>
      <c r="BE145" s="199">
        <f t="shared" si="14"/>
        <v>0</v>
      </c>
      <c r="BF145" s="199">
        <f t="shared" si="15"/>
        <v>0</v>
      </c>
      <c r="BG145" s="199">
        <f t="shared" si="16"/>
        <v>0</v>
      </c>
      <c r="BH145" s="199">
        <f t="shared" si="17"/>
        <v>0</v>
      </c>
      <c r="BI145" s="199">
        <f t="shared" si="18"/>
        <v>0</v>
      </c>
      <c r="BJ145" s="18" t="s">
        <v>87</v>
      </c>
      <c r="BK145" s="199">
        <f t="shared" si="19"/>
        <v>0</v>
      </c>
      <c r="BL145" s="18" t="s">
        <v>191</v>
      </c>
      <c r="BM145" s="198" t="s">
        <v>3508</v>
      </c>
    </row>
    <row r="146" spans="1:65" s="2" customFormat="1" ht="16.5" customHeight="1">
      <c r="A146" s="35"/>
      <c r="B146" s="36"/>
      <c r="C146" s="187" t="s">
        <v>140</v>
      </c>
      <c r="D146" s="187" t="s">
        <v>176</v>
      </c>
      <c r="E146" s="188" t="s">
        <v>3509</v>
      </c>
      <c r="F146" s="189" t="s">
        <v>3510</v>
      </c>
      <c r="G146" s="190" t="s">
        <v>339</v>
      </c>
      <c r="H146" s="191">
        <v>30</v>
      </c>
      <c r="I146" s="192"/>
      <c r="J146" s="193">
        <f t="shared" si="10"/>
        <v>0</v>
      </c>
      <c r="K146" s="189" t="s">
        <v>1</v>
      </c>
      <c r="L146" s="40"/>
      <c r="M146" s="194" t="s">
        <v>1</v>
      </c>
      <c r="N146" s="195" t="s">
        <v>44</v>
      </c>
      <c r="O146" s="72"/>
      <c r="P146" s="196">
        <f t="shared" si="11"/>
        <v>0</v>
      </c>
      <c r="Q146" s="196">
        <v>0</v>
      </c>
      <c r="R146" s="196">
        <f t="shared" si="12"/>
        <v>0</v>
      </c>
      <c r="S146" s="196">
        <v>0</v>
      </c>
      <c r="T146" s="197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191</v>
      </c>
      <c r="AT146" s="198" t="s">
        <v>176</v>
      </c>
      <c r="AU146" s="198" t="s">
        <v>89</v>
      </c>
      <c r="AY146" s="18" t="s">
        <v>173</v>
      </c>
      <c r="BE146" s="199">
        <f t="shared" si="14"/>
        <v>0</v>
      </c>
      <c r="BF146" s="199">
        <f t="shared" si="15"/>
        <v>0</v>
      </c>
      <c r="BG146" s="199">
        <f t="shared" si="16"/>
        <v>0</v>
      </c>
      <c r="BH146" s="199">
        <f t="shared" si="17"/>
        <v>0</v>
      </c>
      <c r="BI146" s="199">
        <f t="shared" si="18"/>
        <v>0</v>
      </c>
      <c r="BJ146" s="18" t="s">
        <v>87</v>
      </c>
      <c r="BK146" s="199">
        <f t="shared" si="19"/>
        <v>0</v>
      </c>
      <c r="BL146" s="18" t="s">
        <v>191</v>
      </c>
      <c r="BM146" s="198" t="s">
        <v>3511</v>
      </c>
    </row>
    <row r="147" spans="1:65" s="2" customFormat="1" ht="16.5" customHeight="1">
      <c r="A147" s="35"/>
      <c r="B147" s="36"/>
      <c r="C147" s="187" t="s">
        <v>336</v>
      </c>
      <c r="D147" s="187" t="s">
        <v>176</v>
      </c>
      <c r="E147" s="188" t="s">
        <v>3512</v>
      </c>
      <c r="F147" s="189" t="s">
        <v>3513</v>
      </c>
      <c r="G147" s="190" t="s">
        <v>339</v>
      </c>
      <c r="H147" s="191">
        <v>30</v>
      </c>
      <c r="I147" s="192"/>
      <c r="J147" s="193">
        <f t="shared" si="10"/>
        <v>0</v>
      </c>
      <c r="K147" s="189" t="s">
        <v>1</v>
      </c>
      <c r="L147" s="40"/>
      <c r="M147" s="194" t="s">
        <v>1</v>
      </c>
      <c r="N147" s="195" t="s">
        <v>44</v>
      </c>
      <c r="O147" s="72"/>
      <c r="P147" s="196">
        <f t="shared" si="11"/>
        <v>0</v>
      </c>
      <c r="Q147" s="196">
        <v>0</v>
      </c>
      <c r="R147" s="196">
        <f t="shared" si="12"/>
        <v>0</v>
      </c>
      <c r="S147" s="196">
        <v>0</v>
      </c>
      <c r="T147" s="197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191</v>
      </c>
      <c r="AT147" s="198" t="s">
        <v>176</v>
      </c>
      <c r="AU147" s="198" t="s">
        <v>89</v>
      </c>
      <c r="AY147" s="18" t="s">
        <v>173</v>
      </c>
      <c r="BE147" s="199">
        <f t="shared" si="14"/>
        <v>0</v>
      </c>
      <c r="BF147" s="199">
        <f t="shared" si="15"/>
        <v>0</v>
      </c>
      <c r="BG147" s="199">
        <f t="shared" si="16"/>
        <v>0</v>
      </c>
      <c r="BH147" s="199">
        <f t="shared" si="17"/>
        <v>0</v>
      </c>
      <c r="BI147" s="199">
        <f t="shared" si="18"/>
        <v>0</v>
      </c>
      <c r="BJ147" s="18" t="s">
        <v>87</v>
      </c>
      <c r="BK147" s="199">
        <f t="shared" si="19"/>
        <v>0</v>
      </c>
      <c r="BL147" s="18" t="s">
        <v>191</v>
      </c>
      <c r="BM147" s="198" t="s">
        <v>3514</v>
      </c>
    </row>
    <row r="148" spans="1:65" s="2" customFormat="1" ht="16.5" customHeight="1">
      <c r="A148" s="35"/>
      <c r="B148" s="36"/>
      <c r="C148" s="187" t="s">
        <v>7</v>
      </c>
      <c r="D148" s="187" t="s">
        <v>176</v>
      </c>
      <c r="E148" s="188" t="s">
        <v>3515</v>
      </c>
      <c r="F148" s="189" t="s">
        <v>3516</v>
      </c>
      <c r="G148" s="190" t="s">
        <v>339</v>
      </c>
      <c r="H148" s="191">
        <v>80</v>
      </c>
      <c r="I148" s="192"/>
      <c r="J148" s="193">
        <f t="shared" si="10"/>
        <v>0</v>
      </c>
      <c r="K148" s="189" t="s">
        <v>1</v>
      </c>
      <c r="L148" s="40"/>
      <c r="M148" s="194" t="s">
        <v>1</v>
      </c>
      <c r="N148" s="195" t="s">
        <v>44</v>
      </c>
      <c r="O148" s="72"/>
      <c r="P148" s="196">
        <f t="shared" si="11"/>
        <v>0</v>
      </c>
      <c r="Q148" s="196">
        <v>0</v>
      </c>
      <c r="R148" s="196">
        <f t="shared" si="12"/>
        <v>0</v>
      </c>
      <c r="S148" s="196">
        <v>0</v>
      </c>
      <c r="T148" s="197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191</v>
      </c>
      <c r="AT148" s="198" t="s">
        <v>176</v>
      </c>
      <c r="AU148" s="198" t="s">
        <v>89</v>
      </c>
      <c r="AY148" s="18" t="s">
        <v>173</v>
      </c>
      <c r="BE148" s="199">
        <f t="shared" si="14"/>
        <v>0</v>
      </c>
      <c r="BF148" s="199">
        <f t="shared" si="15"/>
        <v>0</v>
      </c>
      <c r="BG148" s="199">
        <f t="shared" si="16"/>
        <v>0</v>
      </c>
      <c r="BH148" s="199">
        <f t="shared" si="17"/>
        <v>0</v>
      </c>
      <c r="BI148" s="199">
        <f t="shared" si="18"/>
        <v>0</v>
      </c>
      <c r="BJ148" s="18" t="s">
        <v>87</v>
      </c>
      <c r="BK148" s="199">
        <f t="shared" si="19"/>
        <v>0</v>
      </c>
      <c r="BL148" s="18" t="s">
        <v>191</v>
      </c>
      <c r="BM148" s="198" t="s">
        <v>3517</v>
      </c>
    </row>
    <row r="149" spans="1:65" s="2" customFormat="1" ht="16.5" customHeight="1">
      <c r="A149" s="35"/>
      <c r="B149" s="36"/>
      <c r="C149" s="187" t="s">
        <v>347</v>
      </c>
      <c r="D149" s="187" t="s">
        <v>176</v>
      </c>
      <c r="E149" s="188" t="s">
        <v>3518</v>
      </c>
      <c r="F149" s="189" t="s">
        <v>3519</v>
      </c>
      <c r="G149" s="190" t="s">
        <v>339</v>
      </c>
      <c r="H149" s="191">
        <v>80</v>
      </c>
      <c r="I149" s="192"/>
      <c r="J149" s="193">
        <f t="shared" si="10"/>
        <v>0</v>
      </c>
      <c r="K149" s="189" t="s">
        <v>1</v>
      </c>
      <c r="L149" s="40"/>
      <c r="M149" s="194" t="s">
        <v>1</v>
      </c>
      <c r="N149" s="195" t="s">
        <v>44</v>
      </c>
      <c r="O149" s="72"/>
      <c r="P149" s="196">
        <f t="shared" si="11"/>
        <v>0</v>
      </c>
      <c r="Q149" s="196">
        <v>0</v>
      </c>
      <c r="R149" s="196">
        <f t="shared" si="12"/>
        <v>0</v>
      </c>
      <c r="S149" s="196">
        <v>0</v>
      </c>
      <c r="T149" s="197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191</v>
      </c>
      <c r="AT149" s="198" t="s">
        <v>176</v>
      </c>
      <c r="AU149" s="198" t="s">
        <v>89</v>
      </c>
      <c r="AY149" s="18" t="s">
        <v>173</v>
      </c>
      <c r="BE149" s="199">
        <f t="shared" si="14"/>
        <v>0</v>
      </c>
      <c r="BF149" s="199">
        <f t="shared" si="15"/>
        <v>0</v>
      </c>
      <c r="BG149" s="199">
        <f t="shared" si="16"/>
        <v>0</v>
      </c>
      <c r="BH149" s="199">
        <f t="shared" si="17"/>
        <v>0</v>
      </c>
      <c r="BI149" s="199">
        <f t="shared" si="18"/>
        <v>0</v>
      </c>
      <c r="BJ149" s="18" t="s">
        <v>87</v>
      </c>
      <c r="BK149" s="199">
        <f t="shared" si="19"/>
        <v>0</v>
      </c>
      <c r="BL149" s="18" t="s">
        <v>191</v>
      </c>
      <c r="BM149" s="198" t="s">
        <v>3520</v>
      </c>
    </row>
    <row r="150" spans="1:65" s="2" customFormat="1" ht="24.2" customHeight="1">
      <c r="A150" s="35"/>
      <c r="B150" s="36"/>
      <c r="C150" s="187" t="s">
        <v>354</v>
      </c>
      <c r="D150" s="187" t="s">
        <v>176</v>
      </c>
      <c r="E150" s="188" t="s">
        <v>3521</v>
      </c>
      <c r="F150" s="189" t="s">
        <v>3522</v>
      </c>
      <c r="G150" s="190" t="s">
        <v>339</v>
      </c>
      <c r="H150" s="191">
        <v>5</v>
      </c>
      <c r="I150" s="192"/>
      <c r="J150" s="193">
        <f t="shared" si="10"/>
        <v>0</v>
      </c>
      <c r="K150" s="189" t="s">
        <v>1</v>
      </c>
      <c r="L150" s="40"/>
      <c r="M150" s="194" t="s">
        <v>1</v>
      </c>
      <c r="N150" s="195" t="s">
        <v>44</v>
      </c>
      <c r="O150" s="72"/>
      <c r="P150" s="196">
        <f t="shared" si="11"/>
        <v>0</v>
      </c>
      <c r="Q150" s="196">
        <v>0</v>
      </c>
      <c r="R150" s="196">
        <f t="shared" si="12"/>
        <v>0</v>
      </c>
      <c r="S150" s="196">
        <v>0</v>
      </c>
      <c r="T150" s="197">
        <f t="shared" si="1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191</v>
      </c>
      <c r="AT150" s="198" t="s">
        <v>176</v>
      </c>
      <c r="AU150" s="198" t="s">
        <v>89</v>
      </c>
      <c r="AY150" s="18" t="s">
        <v>173</v>
      </c>
      <c r="BE150" s="199">
        <f t="shared" si="14"/>
        <v>0</v>
      </c>
      <c r="BF150" s="199">
        <f t="shared" si="15"/>
        <v>0</v>
      </c>
      <c r="BG150" s="199">
        <f t="shared" si="16"/>
        <v>0</v>
      </c>
      <c r="BH150" s="199">
        <f t="shared" si="17"/>
        <v>0</v>
      </c>
      <c r="BI150" s="199">
        <f t="shared" si="18"/>
        <v>0</v>
      </c>
      <c r="BJ150" s="18" t="s">
        <v>87</v>
      </c>
      <c r="BK150" s="199">
        <f t="shared" si="19"/>
        <v>0</v>
      </c>
      <c r="BL150" s="18" t="s">
        <v>191</v>
      </c>
      <c r="BM150" s="198" t="s">
        <v>3523</v>
      </c>
    </row>
    <row r="151" spans="1:65" s="2" customFormat="1" ht="16.5" customHeight="1">
      <c r="A151" s="35"/>
      <c r="B151" s="36"/>
      <c r="C151" s="187" t="s">
        <v>359</v>
      </c>
      <c r="D151" s="187" t="s">
        <v>176</v>
      </c>
      <c r="E151" s="188" t="s">
        <v>3524</v>
      </c>
      <c r="F151" s="189" t="s">
        <v>3525</v>
      </c>
      <c r="G151" s="190" t="s">
        <v>339</v>
      </c>
      <c r="H151" s="191">
        <v>5</v>
      </c>
      <c r="I151" s="192"/>
      <c r="J151" s="193">
        <f t="shared" si="10"/>
        <v>0</v>
      </c>
      <c r="K151" s="189" t="s">
        <v>1</v>
      </c>
      <c r="L151" s="40"/>
      <c r="M151" s="194" t="s">
        <v>1</v>
      </c>
      <c r="N151" s="195" t="s">
        <v>44</v>
      </c>
      <c r="O151" s="72"/>
      <c r="P151" s="196">
        <f t="shared" si="11"/>
        <v>0</v>
      </c>
      <c r="Q151" s="196">
        <v>0</v>
      </c>
      <c r="R151" s="196">
        <f t="shared" si="12"/>
        <v>0</v>
      </c>
      <c r="S151" s="196">
        <v>0</v>
      </c>
      <c r="T151" s="197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191</v>
      </c>
      <c r="AT151" s="198" t="s">
        <v>176</v>
      </c>
      <c r="AU151" s="198" t="s">
        <v>89</v>
      </c>
      <c r="AY151" s="18" t="s">
        <v>173</v>
      </c>
      <c r="BE151" s="199">
        <f t="shared" si="14"/>
        <v>0</v>
      </c>
      <c r="BF151" s="199">
        <f t="shared" si="15"/>
        <v>0</v>
      </c>
      <c r="BG151" s="199">
        <f t="shared" si="16"/>
        <v>0</v>
      </c>
      <c r="BH151" s="199">
        <f t="shared" si="17"/>
        <v>0</v>
      </c>
      <c r="BI151" s="199">
        <f t="shared" si="18"/>
        <v>0</v>
      </c>
      <c r="BJ151" s="18" t="s">
        <v>87</v>
      </c>
      <c r="BK151" s="199">
        <f t="shared" si="19"/>
        <v>0</v>
      </c>
      <c r="BL151" s="18" t="s">
        <v>191</v>
      </c>
      <c r="BM151" s="198" t="s">
        <v>3526</v>
      </c>
    </row>
    <row r="152" spans="1:65" s="2" customFormat="1" ht="16.5" customHeight="1">
      <c r="A152" s="35"/>
      <c r="B152" s="36"/>
      <c r="C152" s="187" t="s">
        <v>366</v>
      </c>
      <c r="D152" s="187" t="s">
        <v>176</v>
      </c>
      <c r="E152" s="188" t="s">
        <v>3527</v>
      </c>
      <c r="F152" s="189" t="s">
        <v>3528</v>
      </c>
      <c r="G152" s="190" t="s">
        <v>339</v>
      </c>
      <c r="H152" s="191">
        <v>10</v>
      </c>
      <c r="I152" s="192"/>
      <c r="J152" s="193">
        <f t="shared" si="10"/>
        <v>0</v>
      </c>
      <c r="K152" s="189" t="s">
        <v>1</v>
      </c>
      <c r="L152" s="40"/>
      <c r="M152" s="194" t="s">
        <v>1</v>
      </c>
      <c r="N152" s="195" t="s">
        <v>44</v>
      </c>
      <c r="O152" s="72"/>
      <c r="P152" s="196">
        <f t="shared" si="11"/>
        <v>0</v>
      </c>
      <c r="Q152" s="196">
        <v>0</v>
      </c>
      <c r="R152" s="196">
        <f t="shared" si="12"/>
        <v>0</v>
      </c>
      <c r="S152" s="196">
        <v>0</v>
      </c>
      <c r="T152" s="197">
        <f t="shared" si="1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191</v>
      </c>
      <c r="AT152" s="198" t="s">
        <v>176</v>
      </c>
      <c r="AU152" s="198" t="s">
        <v>89</v>
      </c>
      <c r="AY152" s="18" t="s">
        <v>173</v>
      </c>
      <c r="BE152" s="199">
        <f t="shared" si="14"/>
        <v>0</v>
      </c>
      <c r="BF152" s="199">
        <f t="shared" si="15"/>
        <v>0</v>
      </c>
      <c r="BG152" s="199">
        <f t="shared" si="16"/>
        <v>0</v>
      </c>
      <c r="BH152" s="199">
        <f t="shared" si="17"/>
        <v>0</v>
      </c>
      <c r="BI152" s="199">
        <f t="shared" si="18"/>
        <v>0</v>
      </c>
      <c r="BJ152" s="18" t="s">
        <v>87</v>
      </c>
      <c r="BK152" s="199">
        <f t="shared" si="19"/>
        <v>0</v>
      </c>
      <c r="BL152" s="18" t="s">
        <v>191</v>
      </c>
      <c r="BM152" s="198" t="s">
        <v>3529</v>
      </c>
    </row>
    <row r="153" spans="1:65" s="2" customFormat="1" ht="16.5" customHeight="1">
      <c r="A153" s="35"/>
      <c r="B153" s="36"/>
      <c r="C153" s="187" t="s">
        <v>372</v>
      </c>
      <c r="D153" s="187" t="s">
        <v>176</v>
      </c>
      <c r="E153" s="188" t="s">
        <v>3530</v>
      </c>
      <c r="F153" s="189" t="s">
        <v>3531</v>
      </c>
      <c r="G153" s="190" t="s">
        <v>339</v>
      </c>
      <c r="H153" s="191">
        <v>10</v>
      </c>
      <c r="I153" s="192"/>
      <c r="J153" s="193">
        <f t="shared" si="10"/>
        <v>0</v>
      </c>
      <c r="K153" s="189" t="s">
        <v>1</v>
      </c>
      <c r="L153" s="40"/>
      <c r="M153" s="194" t="s">
        <v>1</v>
      </c>
      <c r="N153" s="195" t="s">
        <v>44</v>
      </c>
      <c r="O153" s="72"/>
      <c r="P153" s="196">
        <f t="shared" si="11"/>
        <v>0</v>
      </c>
      <c r="Q153" s="196">
        <v>0</v>
      </c>
      <c r="R153" s="196">
        <f t="shared" si="12"/>
        <v>0</v>
      </c>
      <c r="S153" s="196">
        <v>0</v>
      </c>
      <c r="T153" s="197">
        <f t="shared" si="1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191</v>
      </c>
      <c r="AT153" s="198" t="s">
        <v>176</v>
      </c>
      <c r="AU153" s="198" t="s">
        <v>89</v>
      </c>
      <c r="AY153" s="18" t="s">
        <v>173</v>
      </c>
      <c r="BE153" s="199">
        <f t="shared" si="14"/>
        <v>0</v>
      </c>
      <c r="BF153" s="199">
        <f t="shared" si="15"/>
        <v>0</v>
      </c>
      <c r="BG153" s="199">
        <f t="shared" si="16"/>
        <v>0</v>
      </c>
      <c r="BH153" s="199">
        <f t="shared" si="17"/>
        <v>0</v>
      </c>
      <c r="BI153" s="199">
        <f t="shared" si="18"/>
        <v>0</v>
      </c>
      <c r="BJ153" s="18" t="s">
        <v>87</v>
      </c>
      <c r="BK153" s="199">
        <f t="shared" si="19"/>
        <v>0</v>
      </c>
      <c r="BL153" s="18" t="s">
        <v>191</v>
      </c>
      <c r="BM153" s="198" t="s">
        <v>3532</v>
      </c>
    </row>
    <row r="154" spans="1:65" s="12" customFormat="1" ht="22.9" customHeight="1">
      <c r="B154" s="171"/>
      <c r="C154" s="172"/>
      <c r="D154" s="173" t="s">
        <v>78</v>
      </c>
      <c r="E154" s="185" t="s">
        <v>3533</v>
      </c>
      <c r="F154" s="185" t="s">
        <v>2367</v>
      </c>
      <c r="G154" s="172"/>
      <c r="H154" s="172"/>
      <c r="I154" s="175"/>
      <c r="J154" s="186">
        <f>BK154</f>
        <v>0</v>
      </c>
      <c r="K154" s="172"/>
      <c r="L154" s="177"/>
      <c r="M154" s="178"/>
      <c r="N154" s="179"/>
      <c r="O154" s="179"/>
      <c r="P154" s="180">
        <f>SUM(P155:P163)</f>
        <v>0</v>
      </c>
      <c r="Q154" s="179"/>
      <c r="R154" s="180">
        <f>SUM(R155:R163)</f>
        <v>0</v>
      </c>
      <c r="S154" s="179"/>
      <c r="T154" s="181">
        <f>SUM(T155:T163)</f>
        <v>0</v>
      </c>
      <c r="AR154" s="182" t="s">
        <v>191</v>
      </c>
      <c r="AT154" s="183" t="s">
        <v>78</v>
      </c>
      <c r="AU154" s="183" t="s">
        <v>87</v>
      </c>
      <c r="AY154" s="182" t="s">
        <v>173</v>
      </c>
      <c r="BK154" s="184">
        <f>SUM(BK155:BK163)</f>
        <v>0</v>
      </c>
    </row>
    <row r="155" spans="1:65" s="2" customFormat="1" ht="16.5" customHeight="1">
      <c r="A155" s="35"/>
      <c r="B155" s="36"/>
      <c r="C155" s="187" t="s">
        <v>377</v>
      </c>
      <c r="D155" s="187" t="s">
        <v>176</v>
      </c>
      <c r="E155" s="188" t="s">
        <v>3534</v>
      </c>
      <c r="F155" s="189" t="s">
        <v>3535</v>
      </c>
      <c r="G155" s="190" t="s">
        <v>2164</v>
      </c>
      <c r="H155" s="191">
        <v>1</v>
      </c>
      <c r="I155" s="192"/>
      <c r="J155" s="193">
        <f t="shared" ref="J155:J163" si="20">ROUND(I155*H155,2)</f>
        <v>0</v>
      </c>
      <c r="K155" s="189" t="s">
        <v>1</v>
      </c>
      <c r="L155" s="40"/>
      <c r="M155" s="194" t="s">
        <v>1</v>
      </c>
      <c r="N155" s="195" t="s">
        <v>44</v>
      </c>
      <c r="O155" s="72"/>
      <c r="P155" s="196">
        <f t="shared" ref="P155:P163" si="21">O155*H155</f>
        <v>0</v>
      </c>
      <c r="Q155" s="196">
        <v>0</v>
      </c>
      <c r="R155" s="196">
        <f t="shared" ref="R155:R163" si="22">Q155*H155</f>
        <v>0</v>
      </c>
      <c r="S155" s="196">
        <v>0</v>
      </c>
      <c r="T155" s="197">
        <f t="shared" ref="T155:T163" si="23"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191</v>
      </c>
      <c r="AT155" s="198" t="s">
        <v>176</v>
      </c>
      <c r="AU155" s="198" t="s">
        <v>89</v>
      </c>
      <c r="AY155" s="18" t="s">
        <v>173</v>
      </c>
      <c r="BE155" s="199">
        <f t="shared" ref="BE155:BE163" si="24">IF(N155="základní",J155,0)</f>
        <v>0</v>
      </c>
      <c r="BF155" s="199">
        <f t="shared" ref="BF155:BF163" si="25">IF(N155="snížená",J155,0)</f>
        <v>0</v>
      </c>
      <c r="BG155" s="199">
        <f t="shared" ref="BG155:BG163" si="26">IF(N155="zákl. přenesená",J155,0)</f>
        <v>0</v>
      </c>
      <c r="BH155" s="199">
        <f t="shared" ref="BH155:BH163" si="27">IF(N155="sníž. přenesená",J155,0)</f>
        <v>0</v>
      </c>
      <c r="BI155" s="199">
        <f t="shared" ref="BI155:BI163" si="28">IF(N155="nulová",J155,0)</f>
        <v>0</v>
      </c>
      <c r="BJ155" s="18" t="s">
        <v>87</v>
      </c>
      <c r="BK155" s="199">
        <f t="shared" ref="BK155:BK163" si="29">ROUND(I155*H155,2)</f>
        <v>0</v>
      </c>
      <c r="BL155" s="18" t="s">
        <v>191</v>
      </c>
      <c r="BM155" s="198" t="s">
        <v>3536</v>
      </c>
    </row>
    <row r="156" spans="1:65" s="2" customFormat="1" ht="16.5" customHeight="1">
      <c r="A156" s="35"/>
      <c r="B156" s="36"/>
      <c r="C156" s="187" t="s">
        <v>381</v>
      </c>
      <c r="D156" s="187" t="s">
        <v>176</v>
      </c>
      <c r="E156" s="188" t="s">
        <v>3537</v>
      </c>
      <c r="F156" s="189" t="s">
        <v>3538</v>
      </c>
      <c r="G156" s="190" t="s">
        <v>2164</v>
      </c>
      <c r="H156" s="191">
        <v>1</v>
      </c>
      <c r="I156" s="192"/>
      <c r="J156" s="193">
        <f t="shared" si="20"/>
        <v>0</v>
      </c>
      <c r="K156" s="189" t="s">
        <v>1</v>
      </c>
      <c r="L156" s="40"/>
      <c r="M156" s="194" t="s">
        <v>1</v>
      </c>
      <c r="N156" s="195" t="s">
        <v>44</v>
      </c>
      <c r="O156" s="72"/>
      <c r="P156" s="196">
        <f t="shared" si="21"/>
        <v>0</v>
      </c>
      <c r="Q156" s="196">
        <v>0</v>
      </c>
      <c r="R156" s="196">
        <f t="shared" si="22"/>
        <v>0</v>
      </c>
      <c r="S156" s="196">
        <v>0</v>
      </c>
      <c r="T156" s="197">
        <f t="shared" si="2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191</v>
      </c>
      <c r="AT156" s="198" t="s">
        <v>176</v>
      </c>
      <c r="AU156" s="198" t="s">
        <v>89</v>
      </c>
      <c r="AY156" s="18" t="s">
        <v>173</v>
      </c>
      <c r="BE156" s="199">
        <f t="shared" si="24"/>
        <v>0</v>
      </c>
      <c r="BF156" s="199">
        <f t="shared" si="25"/>
        <v>0</v>
      </c>
      <c r="BG156" s="199">
        <f t="shared" si="26"/>
        <v>0</v>
      </c>
      <c r="BH156" s="199">
        <f t="shared" si="27"/>
        <v>0</v>
      </c>
      <c r="BI156" s="199">
        <f t="shared" si="28"/>
        <v>0</v>
      </c>
      <c r="BJ156" s="18" t="s">
        <v>87</v>
      </c>
      <c r="BK156" s="199">
        <f t="shared" si="29"/>
        <v>0</v>
      </c>
      <c r="BL156" s="18" t="s">
        <v>191</v>
      </c>
      <c r="BM156" s="198" t="s">
        <v>3539</v>
      </c>
    </row>
    <row r="157" spans="1:65" s="2" customFormat="1" ht="16.5" customHeight="1">
      <c r="A157" s="35"/>
      <c r="B157" s="36"/>
      <c r="C157" s="187" t="s">
        <v>386</v>
      </c>
      <c r="D157" s="187" t="s">
        <v>176</v>
      </c>
      <c r="E157" s="188" t="s">
        <v>3540</v>
      </c>
      <c r="F157" s="189" t="s">
        <v>3541</v>
      </c>
      <c r="G157" s="190" t="s">
        <v>2164</v>
      </c>
      <c r="H157" s="191">
        <v>1</v>
      </c>
      <c r="I157" s="192"/>
      <c r="J157" s="193">
        <f t="shared" si="20"/>
        <v>0</v>
      </c>
      <c r="K157" s="189" t="s">
        <v>1</v>
      </c>
      <c r="L157" s="40"/>
      <c r="M157" s="194" t="s">
        <v>1</v>
      </c>
      <c r="N157" s="195" t="s">
        <v>44</v>
      </c>
      <c r="O157" s="72"/>
      <c r="P157" s="196">
        <f t="shared" si="21"/>
        <v>0</v>
      </c>
      <c r="Q157" s="196">
        <v>0</v>
      </c>
      <c r="R157" s="196">
        <f t="shared" si="22"/>
        <v>0</v>
      </c>
      <c r="S157" s="196">
        <v>0</v>
      </c>
      <c r="T157" s="197">
        <f t="shared" si="2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191</v>
      </c>
      <c r="AT157" s="198" t="s">
        <v>176</v>
      </c>
      <c r="AU157" s="198" t="s">
        <v>89</v>
      </c>
      <c r="AY157" s="18" t="s">
        <v>173</v>
      </c>
      <c r="BE157" s="199">
        <f t="shared" si="24"/>
        <v>0</v>
      </c>
      <c r="BF157" s="199">
        <f t="shared" si="25"/>
        <v>0</v>
      </c>
      <c r="BG157" s="199">
        <f t="shared" si="26"/>
        <v>0</v>
      </c>
      <c r="BH157" s="199">
        <f t="shared" si="27"/>
        <v>0</v>
      </c>
      <c r="BI157" s="199">
        <f t="shared" si="28"/>
        <v>0</v>
      </c>
      <c r="BJ157" s="18" t="s">
        <v>87</v>
      </c>
      <c r="BK157" s="199">
        <f t="shared" si="29"/>
        <v>0</v>
      </c>
      <c r="BL157" s="18" t="s">
        <v>191</v>
      </c>
      <c r="BM157" s="198" t="s">
        <v>3542</v>
      </c>
    </row>
    <row r="158" spans="1:65" s="2" customFormat="1" ht="16.5" customHeight="1">
      <c r="A158" s="35"/>
      <c r="B158" s="36"/>
      <c r="C158" s="187" t="s">
        <v>392</v>
      </c>
      <c r="D158" s="187" t="s">
        <v>176</v>
      </c>
      <c r="E158" s="188" t="s">
        <v>3543</v>
      </c>
      <c r="F158" s="189" t="s">
        <v>3544</v>
      </c>
      <c r="G158" s="190" t="s">
        <v>2164</v>
      </c>
      <c r="H158" s="191">
        <v>1</v>
      </c>
      <c r="I158" s="192"/>
      <c r="J158" s="193">
        <f t="shared" si="20"/>
        <v>0</v>
      </c>
      <c r="K158" s="189" t="s">
        <v>1</v>
      </c>
      <c r="L158" s="40"/>
      <c r="M158" s="194" t="s">
        <v>1</v>
      </c>
      <c r="N158" s="195" t="s">
        <v>44</v>
      </c>
      <c r="O158" s="72"/>
      <c r="P158" s="196">
        <f t="shared" si="21"/>
        <v>0</v>
      </c>
      <c r="Q158" s="196">
        <v>0</v>
      </c>
      <c r="R158" s="196">
        <f t="shared" si="22"/>
        <v>0</v>
      </c>
      <c r="S158" s="196">
        <v>0</v>
      </c>
      <c r="T158" s="197">
        <f t="shared" si="2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191</v>
      </c>
      <c r="AT158" s="198" t="s">
        <v>176</v>
      </c>
      <c r="AU158" s="198" t="s">
        <v>89</v>
      </c>
      <c r="AY158" s="18" t="s">
        <v>173</v>
      </c>
      <c r="BE158" s="199">
        <f t="shared" si="24"/>
        <v>0</v>
      </c>
      <c r="BF158" s="199">
        <f t="shared" si="25"/>
        <v>0</v>
      </c>
      <c r="BG158" s="199">
        <f t="shared" si="26"/>
        <v>0</v>
      </c>
      <c r="BH158" s="199">
        <f t="shared" si="27"/>
        <v>0</v>
      </c>
      <c r="BI158" s="199">
        <f t="shared" si="28"/>
        <v>0</v>
      </c>
      <c r="BJ158" s="18" t="s">
        <v>87</v>
      </c>
      <c r="BK158" s="199">
        <f t="shared" si="29"/>
        <v>0</v>
      </c>
      <c r="BL158" s="18" t="s">
        <v>191</v>
      </c>
      <c r="BM158" s="198" t="s">
        <v>3545</v>
      </c>
    </row>
    <row r="159" spans="1:65" s="2" customFormat="1" ht="16.5" customHeight="1">
      <c r="A159" s="35"/>
      <c r="B159" s="36"/>
      <c r="C159" s="187" t="s">
        <v>402</v>
      </c>
      <c r="D159" s="187" t="s">
        <v>176</v>
      </c>
      <c r="E159" s="188" t="s">
        <v>3546</v>
      </c>
      <c r="F159" s="189" t="s">
        <v>3547</v>
      </c>
      <c r="G159" s="190" t="s">
        <v>2164</v>
      </c>
      <c r="H159" s="191">
        <v>1</v>
      </c>
      <c r="I159" s="192"/>
      <c r="J159" s="193">
        <f t="shared" si="20"/>
        <v>0</v>
      </c>
      <c r="K159" s="189" t="s">
        <v>1</v>
      </c>
      <c r="L159" s="40"/>
      <c r="M159" s="194" t="s">
        <v>1</v>
      </c>
      <c r="N159" s="195" t="s">
        <v>44</v>
      </c>
      <c r="O159" s="72"/>
      <c r="P159" s="196">
        <f t="shared" si="21"/>
        <v>0</v>
      </c>
      <c r="Q159" s="196">
        <v>0</v>
      </c>
      <c r="R159" s="196">
        <f t="shared" si="22"/>
        <v>0</v>
      </c>
      <c r="S159" s="196">
        <v>0</v>
      </c>
      <c r="T159" s="197">
        <f t="shared" si="2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191</v>
      </c>
      <c r="AT159" s="198" t="s">
        <v>176</v>
      </c>
      <c r="AU159" s="198" t="s">
        <v>89</v>
      </c>
      <c r="AY159" s="18" t="s">
        <v>173</v>
      </c>
      <c r="BE159" s="199">
        <f t="shared" si="24"/>
        <v>0</v>
      </c>
      <c r="BF159" s="199">
        <f t="shared" si="25"/>
        <v>0</v>
      </c>
      <c r="BG159" s="199">
        <f t="shared" si="26"/>
        <v>0</v>
      </c>
      <c r="BH159" s="199">
        <f t="shared" si="27"/>
        <v>0</v>
      </c>
      <c r="BI159" s="199">
        <f t="shared" si="28"/>
        <v>0</v>
      </c>
      <c r="BJ159" s="18" t="s">
        <v>87</v>
      </c>
      <c r="BK159" s="199">
        <f t="shared" si="29"/>
        <v>0</v>
      </c>
      <c r="BL159" s="18" t="s">
        <v>191</v>
      </c>
      <c r="BM159" s="198" t="s">
        <v>3548</v>
      </c>
    </row>
    <row r="160" spans="1:65" s="2" customFormat="1" ht="16.5" customHeight="1">
      <c r="A160" s="35"/>
      <c r="B160" s="36"/>
      <c r="C160" s="187" t="s">
        <v>410</v>
      </c>
      <c r="D160" s="187" t="s">
        <v>176</v>
      </c>
      <c r="E160" s="188" t="s">
        <v>3549</v>
      </c>
      <c r="F160" s="189" t="s">
        <v>3550</v>
      </c>
      <c r="G160" s="190" t="s">
        <v>2164</v>
      </c>
      <c r="H160" s="191">
        <v>1</v>
      </c>
      <c r="I160" s="192"/>
      <c r="J160" s="193">
        <f t="shared" si="20"/>
        <v>0</v>
      </c>
      <c r="K160" s="189" t="s">
        <v>1</v>
      </c>
      <c r="L160" s="40"/>
      <c r="M160" s="194" t="s">
        <v>1</v>
      </c>
      <c r="N160" s="195" t="s">
        <v>44</v>
      </c>
      <c r="O160" s="72"/>
      <c r="P160" s="196">
        <f t="shared" si="21"/>
        <v>0</v>
      </c>
      <c r="Q160" s="196">
        <v>0</v>
      </c>
      <c r="R160" s="196">
        <f t="shared" si="22"/>
        <v>0</v>
      </c>
      <c r="S160" s="196">
        <v>0</v>
      </c>
      <c r="T160" s="197">
        <f t="shared" si="2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191</v>
      </c>
      <c r="AT160" s="198" t="s">
        <v>176</v>
      </c>
      <c r="AU160" s="198" t="s">
        <v>89</v>
      </c>
      <c r="AY160" s="18" t="s">
        <v>173</v>
      </c>
      <c r="BE160" s="199">
        <f t="shared" si="24"/>
        <v>0</v>
      </c>
      <c r="BF160" s="199">
        <f t="shared" si="25"/>
        <v>0</v>
      </c>
      <c r="BG160" s="199">
        <f t="shared" si="26"/>
        <v>0</v>
      </c>
      <c r="BH160" s="199">
        <f t="shared" si="27"/>
        <v>0</v>
      </c>
      <c r="BI160" s="199">
        <f t="shared" si="28"/>
        <v>0</v>
      </c>
      <c r="BJ160" s="18" t="s">
        <v>87</v>
      </c>
      <c r="BK160" s="199">
        <f t="shared" si="29"/>
        <v>0</v>
      </c>
      <c r="BL160" s="18" t="s">
        <v>191</v>
      </c>
      <c r="BM160" s="198" t="s">
        <v>3551</v>
      </c>
    </row>
    <row r="161" spans="1:65" s="2" customFormat="1" ht="16.5" customHeight="1">
      <c r="A161" s="35"/>
      <c r="B161" s="36"/>
      <c r="C161" s="187" t="s">
        <v>416</v>
      </c>
      <c r="D161" s="187" t="s">
        <v>176</v>
      </c>
      <c r="E161" s="188" t="s">
        <v>3552</v>
      </c>
      <c r="F161" s="189" t="s">
        <v>3553</v>
      </c>
      <c r="G161" s="190" t="s">
        <v>2164</v>
      </c>
      <c r="H161" s="191">
        <v>1</v>
      </c>
      <c r="I161" s="192"/>
      <c r="J161" s="193">
        <f t="shared" si="20"/>
        <v>0</v>
      </c>
      <c r="K161" s="189" t="s">
        <v>1</v>
      </c>
      <c r="L161" s="40"/>
      <c r="M161" s="194" t="s">
        <v>1</v>
      </c>
      <c r="N161" s="195" t="s">
        <v>44</v>
      </c>
      <c r="O161" s="72"/>
      <c r="P161" s="196">
        <f t="shared" si="21"/>
        <v>0</v>
      </c>
      <c r="Q161" s="196">
        <v>0</v>
      </c>
      <c r="R161" s="196">
        <f t="shared" si="22"/>
        <v>0</v>
      </c>
      <c r="S161" s="196">
        <v>0</v>
      </c>
      <c r="T161" s="197">
        <f t="shared" si="2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191</v>
      </c>
      <c r="AT161" s="198" t="s">
        <v>176</v>
      </c>
      <c r="AU161" s="198" t="s">
        <v>89</v>
      </c>
      <c r="AY161" s="18" t="s">
        <v>173</v>
      </c>
      <c r="BE161" s="199">
        <f t="shared" si="24"/>
        <v>0</v>
      </c>
      <c r="BF161" s="199">
        <f t="shared" si="25"/>
        <v>0</v>
      </c>
      <c r="BG161" s="199">
        <f t="shared" si="26"/>
        <v>0</v>
      </c>
      <c r="BH161" s="199">
        <f t="shared" si="27"/>
        <v>0</v>
      </c>
      <c r="BI161" s="199">
        <f t="shared" si="28"/>
        <v>0</v>
      </c>
      <c r="BJ161" s="18" t="s">
        <v>87</v>
      </c>
      <c r="BK161" s="199">
        <f t="shared" si="29"/>
        <v>0</v>
      </c>
      <c r="BL161" s="18" t="s">
        <v>191</v>
      </c>
      <c r="BM161" s="198" t="s">
        <v>3554</v>
      </c>
    </row>
    <row r="162" spans="1:65" s="2" customFormat="1" ht="16.5" customHeight="1">
      <c r="A162" s="35"/>
      <c r="B162" s="36"/>
      <c r="C162" s="187" t="s">
        <v>420</v>
      </c>
      <c r="D162" s="187" t="s">
        <v>176</v>
      </c>
      <c r="E162" s="188" t="s">
        <v>3555</v>
      </c>
      <c r="F162" s="189" t="s">
        <v>3556</v>
      </c>
      <c r="G162" s="190" t="s">
        <v>2164</v>
      </c>
      <c r="H162" s="191">
        <v>1</v>
      </c>
      <c r="I162" s="192"/>
      <c r="J162" s="193">
        <f t="shared" si="20"/>
        <v>0</v>
      </c>
      <c r="K162" s="189" t="s">
        <v>1</v>
      </c>
      <c r="L162" s="40"/>
      <c r="M162" s="194" t="s">
        <v>1</v>
      </c>
      <c r="N162" s="195" t="s">
        <v>44</v>
      </c>
      <c r="O162" s="72"/>
      <c r="P162" s="196">
        <f t="shared" si="21"/>
        <v>0</v>
      </c>
      <c r="Q162" s="196">
        <v>0</v>
      </c>
      <c r="R162" s="196">
        <f t="shared" si="22"/>
        <v>0</v>
      </c>
      <c r="S162" s="196">
        <v>0</v>
      </c>
      <c r="T162" s="197">
        <f t="shared" si="2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191</v>
      </c>
      <c r="AT162" s="198" t="s">
        <v>176</v>
      </c>
      <c r="AU162" s="198" t="s">
        <v>89</v>
      </c>
      <c r="AY162" s="18" t="s">
        <v>173</v>
      </c>
      <c r="BE162" s="199">
        <f t="shared" si="24"/>
        <v>0</v>
      </c>
      <c r="BF162" s="199">
        <f t="shared" si="25"/>
        <v>0</v>
      </c>
      <c r="BG162" s="199">
        <f t="shared" si="26"/>
        <v>0</v>
      </c>
      <c r="BH162" s="199">
        <f t="shared" si="27"/>
        <v>0</v>
      </c>
      <c r="BI162" s="199">
        <f t="shared" si="28"/>
        <v>0</v>
      </c>
      <c r="BJ162" s="18" t="s">
        <v>87</v>
      </c>
      <c r="BK162" s="199">
        <f t="shared" si="29"/>
        <v>0</v>
      </c>
      <c r="BL162" s="18" t="s">
        <v>191</v>
      </c>
      <c r="BM162" s="198" t="s">
        <v>3557</v>
      </c>
    </row>
    <row r="163" spans="1:65" s="2" customFormat="1" ht="16.5" customHeight="1">
      <c r="A163" s="35"/>
      <c r="B163" s="36"/>
      <c r="C163" s="187" t="s">
        <v>424</v>
      </c>
      <c r="D163" s="187" t="s">
        <v>176</v>
      </c>
      <c r="E163" s="188" t="s">
        <v>3558</v>
      </c>
      <c r="F163" s="189" t="s">
        <v>3559</v>
      </c>
      <c r="G163" s="190" t="s">
        <v>2164</v>
      </c>
      <c r="H163" s="191">
        <v>1</v>
      </c>
      <c r="I163" s="192"/>
      <c r="J163" s="193">
        <f t="shared" si="20"/>
        <v>0</v>
      </c>
      <c r="K163" s="189" t="s">
        <v>1</v>
      </c>
      <c r="L163" s="40"/>
      <c r="M163" s="205" t="s">
        <v>1</v>
      </c>
      <c r="N163" s="206" t="s">
        <v>44</v>
      </c>
      <c r="O163" s="207"/>
      <c r="P163" s="208">
        <f t="shared" si="21"/>
        <v>0</v>
      </c>
      <c r="Q163" s="208">
        <v>0</v>
      </c>
      <c r="R163" s="208">
        <f t="shared" si="22"/>
        <v>0</v>
      </c>
      <c r="S163" s="208">
        <v>0</v>
      </c>
      <c r="T163" s="209">
        <f t="shared" si="2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191</v>
      </c>
      <c r="AT163" s="198" t="s">
        <v>176</v>
      </c>
      <c r="AU163" s="198" t="s">
        <v>89</v>
      </c>
      <c r="AY163" s="18" t="s">
        <v>173</v>
      </c>
      <c r="BE163" s="199">
        <f t="shared" si="24"/>
        <v>0</v>
      </c>
      <c r="BF163" s="199">
        <f t="shared" si="25"/>
        <v>0</v>
      </c>
      <c r="BG163" s="199">
        <f t="shared" si="26"/>
        <v>0</v>
      </c>
      <c r="BH163" s="199">
        <f t="shared" si="27"/>
        <v>0</v>
      </c>
      <c r="BI163" s="199">
        <f t="shared" si="28"/>
        <v>0</v>
      </c>
      <c r="BJ163" s="18" t="s">
        <v>87</v>
      </c>
      <c r="BK163" s="199">
        <f t="shared" si="29"/>
        <v>0</v>
      </c>
      <c r="BL163" s="18" t="s">
        <v>191</v>
      </c>
      <c r="BM163" s="198" t="s">
        <v>3560</v>
      </c>
    </row>
    <row r="164" spans="1:65" s="2" customFormat="1" ht="6.95" customHeight="1">
      <c r="A164" s="35"/>
      <c r="B164" s="55"/>
      <c r="C164" s="56"/>
      <c r="D164" s="56"/>
      <c r="E164" s="56"/>
      <c r="F164" s="56"/>
      <c r="G164" s="56"/>
      <c r="H164" s="56"/>
      <c r="I164" s="56"/>
      <c r="J164" s="56"/>
      <c r="K164" s="56"/>
      <c r="L164" s="40"/>
      <c r="M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</row>
  </sheetData>
  <sheetProtection algorithmName="SHA-512" hashValue="l6fzCH3xJH0w4cAr2bXIJFCwRb/mCWRxrOsQiYlSZxuP7c4071tfTjd4uBFTuuMJ7MO6ap76PGzqF1PyRr7MDg==" saltValue="JCpM5u5pCQj7z2Te4lnF3Wm6T6p6PFNg9N28bw2FA5utfRpApE91dT4VlcfZA9hrJZGR6TOCSL6wXEoD6zWSEg==" spinCount="100000" sheet="1" objects="1" scenarios="1" formatColumns="0" formatRows="0" autoFilter="0"/>
  <autoFilter ref="C121:K163" xr:uid="{00000000-0009-0000-0000-00001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BM188"/>
  <sheetViews>
    <sheetView showGridLines="0" view="pageBreakPreview" zoomScaleNormal="100" zoomScaleSheetLayoutView="10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139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143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9" t="str">
        <f>'Rekapitulace stavby'!K6</f>
        <v>NÁSTAVBA ZŠ JESENIOVA - ROZŠÍŘENÍ ŠKOLNÍ DRUŽINY</v>
      </c>
      <c r="F7" s="310"/>
      <c r="G7" s="310"/>
      <c r="H7" s="310"/>
      <c r="L7" s="21"/>
    </row>
    <row r="8" spans="1:46" s="2" customFormat="1" ht="12" customHeight="1">
      <c r="A8" s="35"/>
      <c r="B8" s="40"/>
      <c r="C8" s="35"/>
      <c r="D8" s="113" t="s">
        <v>144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1" t="s">
        <v>3561</v>
      </c>
      <c r="F9" s="312"/>
      <c r="G9" s="312"/>
      <c r="H9" s="312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20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</v>
      </c>
      <c r="E12" s="35"/>
      <c r="F12" s="114" t="s">
        <v>23</v>
      </c>
      <c r="G12" s="35"/>
      <c r="H12" s="35"/>
      <c r="I12" s="113" t="s">
        <v>24</v>
      </c>
      <c r="J12" s="115" t="str">
        <f>'Rekapitulace stavby'!AN8</f>
        <v>14. 2. 2022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26</v>
      </c>
      <c r="E14" s="35"/>
      <c r="F14" s="35"/>
      <c r="G14" s="35"/>
      <c r="H14" s="35"/>
      <c r="I14" s="113" t="s">
        <v>27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28</v>
      </c>
      <c r="F15" s="35"/>
      <c r="G15" s="35"/>
      <c r="H15" s="35"/>
      <c r="I15" s="113" t="s">
        <v>29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3" t="str">
        <f>'Rekapitulace stavby'!E14</f>
        <v>Vyplň údaj</v>
      </c>
      <c r="F18" s="314"/>
      <c r="G18" s="314"/>
      <c r="H18" s="314"/>
      <c r="I18" s="113" t="s">
        <v>29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27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29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27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29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5" t="s">
        <v>1</v>
      </c>
      <c r="F27" s="315"/>
      <c r="G27" s="315"/>
      <c r="H27" s="315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ROUND((SUM(BE122:BE187)),  2)</f>
        <v>0</v>
      </c>
      <c r="G33" s="35"/>
      <c r="H33" s="35"/>
      <c r="I33" s="125">
        <v>0.21</v>
      </c>
      <c r="J33" s="124">
        <f>ROUND(((SUM(BE122:BE187))*I33),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ROUND((SUM(BF122:BF187)),  2)</f>
        <v>0</v>
      </c>
      <c r="G34" s="35"/>
      <c r="H34" s="35"/>
      <c r="I34" s="125">
        <v>0.15</v>
      </c>
      <c r="J34" s="124">
        <f>ROUND(((SUM(BF122:BF187))*I34),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ROUND((SUM(BG122:BG187)),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ROUND((SUM(BH122:BH187)),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ROUND((SUM(BI122:BI187)),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146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07" t="str">
        <f>E7</f>
        <v>NÁSTAVBA ZŠ JESENIOVA - ROZŠÍŘENÍ ŠKOLNÍ DRUŽINY</v>
      </c>
      <c r="F85" s="308"/>
      <c r="G85" s="308"/>
      <c r="H85" s="308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144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18 - ZEMNÍ PRÁCE, VENKOVNÍ ÚPRAVY</v>
      </c>
      <c r="F87" s="306"/>
      <c r="G87" s="306"/>
      <c r="H87" s="30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22</v>
      </c>
      <c r="D89" s="37"/>
      <c r="E89" s="37"/>
      <c r="F89" s="28" t="str">
        <f>F12</f>
        <v>Jeseniova 96/2400, Praha 3</v>
      </c>
      <c r="G89" s="37"/>
      <c r="H89" s="37"/>
      <c r="I89" s="30" t="s">
        <v>24</v>
      </c>
      <c r="J89" s="67" t="str">
        <f>IF(J12="","",J12)</f>
        <v>14. 2. 2022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26</v>
      </c>
      <c r="D91" s="37"/>
      <c r="E91" s="37"/>
      <c r="F91" s="28" t="str">
        <f>E15</f>
        <v>Městská část Praha 3</v>
      </c>
      <c r="G91" s="37"/>
      <c r="H91" s="37"/>
      <c r="I91" s="30" t="s">
        <v>32</v>
      </c>
      <c r="J91" s="33" t="str">
        <f>E21</f>
        <v>ZERO ATELIER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35</v>
      </c>
      <c r="J92" s="33" t="str">
        <f>E24</f>
        <v>Vladimír Mrázek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147</v>
      </c>
      <c r="D94" s="145"/>
      <c r="E94" s="145"/>
      <c r="F94" s="145"/>
      <c r="G94" s="145"/>
      <c r="H94" s="145"/>
      <c r="I94" s="145"/>
      <c r="J94" s="146" t="s">
        <v>148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149</v>
      </c>
      <c r="D96" s="37"/>
      <c r="E96" s="37"/>
      <c r="F96" s="37"/>
      <c r="G96" s="37"/>
      <c r="H96" s="37"/>
      <c r="I96" s="37"/>
      <c r="J96" s="85">
        <f>J122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150</v>
      </c>
    </row>
    <row r="97" spans="1:31" s="9" customFormat="1" ht="24.95" customHeight="1">
      <c r="B97" s="148"/>
      <c r="C97" s="149"/>
      <c r="D97" s="150" t="s">
        <v>228</v>
      </c>
      <c r="E97" s="151"/>
      <c r="F97" s="151"/>
      <c r="G97" s="151"/>
      <c r="H97" s="151"/>
      <c r="I97" s="151"/>
      <c r="J97" s="152">
        <f>J123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3562</v>
      </c>
      <c r="E98" s="157"/>
      <c r="F98" s="157"/>
      <c r="G98" s="157"/>
      <c r="H98" s="157"/>
      <c r="I98" s="157"/>
      <c r="J98" s="158">
        <f>J124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618</v>
      </c>
      <c r="E99" s="157"/>
      <c r="F99" s="157"/>
      <c r="G99" s="157"/>
      <c r="H99" s="157"/>
      <c r="I99" s="157"/>
      <c r="J99" s="158">
        <f>J169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3563</v>
      </c>
      <c r="E100" s="157"/>
      <c r="F100" s="157"/>
      <c r="G100" s="157"/>
      <c r="H100" s="157"/>
      <c r="I100" s="157"/>
      <c r="J100" s="158">
        <f>J172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230</v>
      </c>
      <c r="E101" s="157"/>
      <c r="F101" s="157"/>
      <c r="G101" s="157"/>
      <c r="H101" s="157"/>
      <c r="I101" s="157"/>
      <c r="J101" s="158">
        <f>J181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620</v>
      </c>
      <c r="E102" s="157"/>
      <c r="F102" s="157"/>
      <c r="G102" s="157"/>
      <c r="H102" s="157"/>
      <c r="I102" s="157"/>
      <c r="J102" s="158">
        <f>J186</f>
        <v>0</v>
      </c>
      <c r="K102" s="155"/>
      <c r="L102" s="159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5" customHeight="1">
      <c r="A104" s="35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5" customHeight="1">
      <c r="A108" s="35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5" customHeight="1">
      <c r="A109" s="35"/>
      <c r="B109" s="36"/>
      <c r="C109" s="24" t="s">
        <v>157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16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07" t="str">
        <f>E7</f>
        <v>NÁSTAVBA ZŠ JESENIOVA - ROZŠÍŘENÍ ŠKOLNÍ DRUŽINY</v>
      </c>
      <c r="F112" s="308"/>
      <c r="G112" s="308"/>
      <c r="H112" s="308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144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02" t="str">
        <f>E9</f>
        <v>18 - ZEMNÍ PRÁCE, VENKOVNÍ ÚPRAVY</v>
      </c>
      <c r="F114" s="306"/>
      <c r="G114" s="306"/>
      <c r="H114" s="306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22</v>
      </c>
      <c r="D116" s="37"/>
      <c r="E116" s="37"/>
      <c r="F116" s="28" t="str">
        <f>F12</f>
        <v>Jeseniova 96/2400, Praha 3</v>
      </c>
      <c r="G116" s="37"/>
      <c r="H116" s="37"/>
      <c r="I116" s="30" t="s">
        <v>24</v>
      </c>
      <c r="J116" s="67" t="str">
        <f>IF(J12="","",J12)</f>
        <v>14. 2. 2022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26</v>
      </c>
      <c r="D118" s="37"/>
      <c r="E118" s="37"/>
      <c r="F118" s="28" t="str">
        <f>E15</f>
        <v>Městská část Praha 3</v>
      </c>
      <c r="G118" s="37"/>
      <c r="H118" s="37"/>
      <c r="I118" s="30" t="s">
        <v>32</v>
      </c>
      <c r="J118" s="33" t="str">
        <f>E21</f>
        <v>ZERO ATELIER s.r.o.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30</v>
      </c>
      <c r="D119" s="37"/>
      <c r="E119" s="37"/>
      <c r="F119" s="28" t="str">
        <f>IF(E18="","",E18)</f>
        <v>Vyplň údaj</v>
      </c>
      <c r="G119" s="37"/>
      <c r="H119" s="37"/>
      <c r="I119" s="30" t="s">
        <v>35</v>
      </c>
      <c r="J119" s="33" t="str">
        <f>E24</f>
        <v>Vladimír Mrázek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0"/>
      <c r="B121" s="161"/>
      <c r="C121" s="162" t="s">
        <v>158</v>
      </c>
      <c r="D121" s="163" t="s">
        <v>64</v>
      </c>
      <c r="E121" s="163" t="s">
        <v>60</v>
      </c>
      <c r="F121" s="163" t="s">
        <v>61</v>
      </c>
      <c r="G121" s="163" t="s">
        <v>159</v>
      </c>
      <c r="H121" s="163" t="s">
        <v>160</v>
      </c>
      <c r="I121" s="163" t="s">
        <v>161</v>
      </c>
      <c r="J121" s="163" t="s">
        <v>148</v>
      </c>
      <c r="K121" s="164" t="s">
        <v>162</v>
      </c>
      <c r="L121" s="165"/>
      <c r="M121" s="76" t="s">
        <v>1</v>
      </c>
      <c r="N121" s="77" t="s">
        <v>43</v>
      </c>
      <c r="O121" s="77" t="s">
        <v>163</v>
      </c>
      <c r="P121" s="77" t="s">
        <v>164</v>
      </c>
      <c r="Q121" s="77" t="s">
        <v>165</v>
      </c>
      <c r="R121" s="77" t="s">
        <v>166</v>
      </c>
      <c r="S121" s="77" t="s">
        <v>167</v>
      </c>
      <c r="T121" s="78" t="s">
        <v>168</v>
      </c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</row>
    <row r="122" spans="1:65" s="2" customFormat="1" ht="22.9" customHeight="1">
      <c r="A122" s="35"/>
      <c r="B122" s="36"/>
      <c r="C122" s="83" t="s">
        <v>169</v>
      </c>
      <c r="D122" s="37"/>
      <c r="E122" s="37"/>
      <c r="F122" s="37"/>
      <c r="G122" s="37"/>
      <c r="H122" s="37"/>
      <c r="I122" s="37"/>
      <c r="J122" s="166">
        <f>BK122</f>
        <v>0</v>
      </c>
      <c r="K122" s="37"/>
      <c r="L122" s="40"/>
      <c r="M122" s="79"/>
      <c r="N122" s="167"/>
      <c r="O122" s="80"/>
      <c r="P122" s="168">
        <f>P123</f>
        <v>0</v>
      </c>
      <c r="Q122" s="80"/>
      <c r="R122" s="168">
        <f>R123</f>
        <v>120.23918980000001</v>
      </c>
      <c r="S122" s="80"/>
      <c r="T122" s="169">
        <f>T123</f>
        <v>325.03200000000004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78</v>
      </c>
      <c r="AU122" s="18" t="s">
        <v>150</v>
      </c>
      <c r="BK122" s="170">
        <f>BK123</f>
        <v>0</v>
      </c>
    </row>
    <row r="123" spans="1:65" s="12" customFormat="1" ht="25.9" customHeight="1">
      <c r="B123" s="171"/>
      <c r="C123" s="172"/>
      <c r="D123" s="173" t="s">
        <v>78</v>
      </c>
      <c r="E123" s="174" t="s">
        <v>237</v>
      </c>
      <c r="F123" s="174" t="s">
        <v>238</v>
      </c>
      <c r="G123" s="172"/>
      <c r="H123" s="172"/>
      <c r="I123" s="175"/>
      <c r="J123" s="176">
        <f>BK123</f>
        <v>0</v>
      </c>
      <c r="K123" s="172"/>
      <c r="L123" s="177"/>
      <c r="M123" s="178"/>
      <c r="N123" s="179"/>
      <c r="O123" s="179"/>
      <c r="P123" s="180">
        <f>P124+P169+P172+P181+P186</f>
        <v>0</v>
      </c>
      <c r="Q123" s="179"/>
      <c r="R123" s="180">
        <f>R124+R169+R172+R181+R186</f>
        <v>120.23918980000001</v>
      </c>
      <c r="S123" s="179"/>
      <c r="T123" s="181">
        <f>T124+T169+T172+T181+T186</f>
        <v>325.03200000000004</v>
      </c>
      <c r="AR123" s="182" t="s">
        <v>87</v>
      </c>
      <c r="AT123" s="183" t="s">
        <v>78</v>
      </c>
      <c r="AU123" s="183" t="s">
        <v>79</v>
      </c>
      <c r="AY123" s="182" t="s">
        <v>173</v>
      </c>
      <c r="BK123" s="184">
        <f>BK124+BK169+BK172+BK181+BK186</f>
        <v>0</v>
      </c>
    </row>
    <row r="124" spans="1:65" s="12" customFormat="1" ht="22.9" customHeight="1">
      <c r="B124" s="171"/>
      <c r="C124" s="172"/>
      <c r="D124" s="173" t="s">
        <v>78</v>
      </c>
      <c r="E124" s="185" t="s">
        <v>87</v>
      </c>
      <c r="F124" s="185" t="s">
        <v>3564</v>
      </c>
      <c r="G124" s="172"/>
      <c r="H124" s="172"/>
      <c r="I124" s="175"/>
      <c r="J124" s="186">
        <f>BK124</f>
        <v>0</v>
      </c>
      <c r="K124" s="172"/>
      <c r="L124" s="177"/>
      <c r="M124" s="178"/>
      <c r="N124" s="179"/>
      <c r="O124" s="179"/>
      <c r="P124" s="180">
        <f>SUM(P125:P168)</f>
        <v>0</v>
      </c>
      <c r="Q124" s="179"/>
      <c r="R124" s="180">
        <f>SUM(R125:R168)</f>
        <v>0.11049999999999999</v>
      </c>
      <c r="S124" s="179"/>
      <c r="T124" s="181">
        <f>SUM(T125:T168)</f>
        <v>325.03200000000004</v>
      </c>
      <c r="AR124" s="182" t="s">
        <v>87</v>
      </c>
      <c r="AT124" s="183" t="s">
        <v>78</v>
      </c>
      <c r="AU124" s="183" t="s">
        <v>87</v>
      </c>
      <c r="AY124" s="182" t="s">
        <v>173</v>
      </c>
      <c r="BK124" s="184">
        <f>SUM(BK125:BK168)</f>
        <v>0</v>
      </c>
    </row>
    <row r="125" spans="1:65" s="2" customFormat="1" ht="16.5" customHeight="1">
      <c r="A125" s="35"/>
      <c r="B125" s="36"/>
      <c r="C125" s="187" t="s">
        <v>87</v>
      </c>
      <c r="D125" s="187" t="s">
        <v>176</v>
      </c>
      <c r="E125" s="188" t="s">
        <v>3565</v>
      </c>
      <c r="F125" s="189" t="s">
        <v>3566</v>
      </c>
      <c r="G125" s="190" t="s">
        <v>245</v>
      </c>
      <c r="H125" s="191">
        <v>9.06</v>
      </c>
      <c r="I125" s="192"/>
      <c r="J125" s="193">
        <f>ROUND(I125*H125,2)</f>
        <v>0</v>
      </c>
      <c r="K125" s="189" t="s">
        <v>263</v>
      </c>
      <c r="L125" s="40"/>
      <c r="M125" s="194" t="s">
        <v>1</v>
      </c>
      <c r="N125" s="195" t="s">
        <v>44</v>
      </c>
      <c r="O125" s="72"/>
      <c r="P125" s="196">
        <f>O125*H125</f>
        <v>0</v>
      </c>
      <c r="Q125" s="196">
        <v>0</v>
      </c>
      <c r="R125" s="196">
        <f>Q125*H125</f>
        <v>0</v>
      </c>
      <c r="S125" s="196">
        <v>0</v>
      </c>
      <c r="T125" s="19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8" t="s">
        <v>191</v>
      </c>
      <c r="AT125" s="198" t="s">
        <v>176</v>
      </c>
      <c r="AU125" s="198" t="s">
        <v>89</v>
      </c>
      <c r="AY125" s="18" t="s">
        <v>173</v>
      </c>
      <c r="BE125" s="199">
        <f>IF(N125="základní",J125,0)</f>
        <v>0</v>
      </c>
      <c r="BF125" s="199">
        <f>IF(N125="snížená",J125,0)</f>
        <v>0</v>
      </c>
      <c r="BG125" s="199">
        <f>IF(N125="zákl. přenesená",J125,0)</f>
        <v>0</v>
      </c>
      <c r="BH125" s="199">
        <f>IF(N125="sníž. přenesená",J125,0)</f>
        <v>0</v>
      </c>
      <c r="BI125" s="199">
        <f>IF(N125="nulová",J125,0)</f>
        <v>0</v>
      </c>
      <c r="BJ125" s="18" t="s">
        <v>87</v>
      </c>
      <c r="BK125" s="199">
        <f>ROUND(I125*H125,2)</f>
        <v>0</v>
      </c>
      <c r="BL125" s="18" t="s">
        <v>191</v>
      </c>
      <c r="BM125" s="198" t="s">
        <v>3567</v>
      </c>
    </row>
    <row r="126" spans="1:65" s="2" customFormat="1" ht="19.5">
      <c r="A126" s="35"/>
      <c r="B126" s="36"/>
      <c r="C126" s="37"/>
      <c r="D126" s="200" t="s">
        <v>194</v>
      </c>
      <c r="E126" s="37"/>
      <c r="F126" s="201" t="s">
        <v>3568</v>
      </c>
      <c r="G126" s="37"/>
      <c r="H126" s="37"/>
      <c r="I126" s="202"/>
      <c r="J126" s="37"/>
      <c r="K126" s="37"/>
      <c r="L126" s="40"/>
      <c r="M126" s="203"/>
      <c r="N126" s="204"/>
      <c r="O126" s="72"/>
      <c r="P126" s="72"/>
      <c r="Q126" s="72"/>
      <c r="R126" s="72"/>
      <c r="S126" s="72"/>
      <c r="T126" s="73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194</v>
      </c>
      <c r="AU126" s="18" t="s">
        <v>89</v>
      </c>
    </row>
    <row r="127" spans="1:65" s="13" customFormat="1">
      <c r="B127" s="210"/>
      <c r="C127" s="211"/>
      <c r="D127" s="200" t="s">
        <v>247</v>
      </c>
      <c r="E127" s="212" t="s">
        <v>1</v>
      </c>
      <c r="F127" s="213" t="s">
        <v>3569</v>
      </c>
      <c r="G127" s="211"/>
      <c r="H127" s="214">
        <v>9.06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247</v>
      </c>
      <c r="AU127" s="220" t="s">
        <v>89</v>
      </c>
      <c r="AV127" s="13" t="s">
        <v>89</v>
      </c>
      <c r="AW127" s="13" t="s">
        <v>34</v>
      </c>
      <c r="AX127" s="13" t="s">
        <v>87</v>
      </c>
      <c r="AY127" s="220" t="s">
        <v>173</v>
      </c>
    </row>
    <row r="128" spans="1:65" s="2" customFormat="1" ht="16.5" customHeight="1">
      <c r="A128" s="35"/>
      <c r="B128" s="36"/>
      <c r="C128" s="187" t="s">
        <v>89</v>
      </c>
      <c r="D128" s="187" t="s">
        <v>176</v>
      </c>
      <c r="E128" s="188" t="s">
        <v>3570</v>
      </c>
      <c r="F128" s="189" t="s">
        <v>3571</v>
      </c>
      <c r="G128" s="190" t="s">
        <v>245</v>
      </c>
      <c r="H128" s="191">
        <v>406.29</v>
      </c>
      <c r="I128" s="192"/>
      <c r="J128" s="193">
        <f>ROUND(I128*H128,2)</f>
        <v>0</v>
      </c>
      <c r="K128" s="189" t="s">
        <v>263</v>
      </c>
      <c r="L128" s="40"/>
      <c r="M128" s="194" t="s">
        <v>1</v>
      </c>
      <c r="N128" s="195" t="s">
        <v>44</v>
      </c>
      <c r="O128" s="72"/>
      <c r="P128" s="196">
        <f>O128*H128</f>
        <v>0</v>
      </c>
      <c r="Q128" s="196">
        <v>0</v>
      </c>
      <c r="R128" s="196">
        <f>Q128*H128</f>
        <v>0</v>
      </c>
      <c r="S128" s="196">
        <v>0.57999999999999996</v>
      </c>
      <c r="T128" s="197">
        <f>S128*H128</f>
        <v>235.6482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191</v>
      </c>
      <c r="AT128" s="198" t="s">
        <v>176</v>
      </c>
      <c r="AU128" s="198" t="s">
        <v>89</v>
      </c>
      <c r="AY128" s="18" t="s">
        <v>173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8" t="s">
        <v>87</v>
      </c>
      <c r="BK128" s="199">
        <f>ROUND(I128*H128,2)</f>
        <v>0</v>
      </c>
      <c r="BL128" s="18" t="s">
        <v>191</v>
      </c>
      <c r="BM128" s="198" t="s">
        <v>3572</v>
      </c>
    </row>
    <row r="129" spans="1:65" s="2" customFormat="1" ht="16.5" customHeight="1">
      <c r="A129" s="35"/>
      <c r="B129" s="36"/>
      <c r="C129" s="187" t="s">
        <v>185</v>
      </c>
      <c r="D129" s="187" t="s">
        <v>176</v>
      </c>
      <c r="E129" s="188" t="s">
        <v>3573</v>
      </c>
      <c r="F129" s="189" t="s">
        <v>3574</v>
      </c>
      <c r="G129" s="190" t="s">
        <v>245</v>
      </c>
      <c r="H129" s="191">
        <v>406.29</v>
      </c>
      <c r="I129" s="192"/>
      <c r="J129" s="193">
        <f>ROUND(I129*H129,2)</f>
        <v>0</v>
      </c>
      <c r="K129" s="189" t="s">
        <v>263</v>
      </c>
      <c r="L129" s="40"/>
      <c r="M129" s="194" t="s">
        <v>1</v>
      </c>
      <c r="N129" s="195" t="s">
        <v>44</v>
      </c>
      <c r="O129" s="72"/>
      <c r="P129" s="196">
        <f>O129*H129</f>
        <v>0</v>
      </c>
      <c r="Q129" s="196">
        <v>0</v>
      </c>
      <c r="R129" s="196">
        <f>Q129*H129</f>
        <v>0</v>
      </c>
      <c r="S129" s="196">
        <v>0.22</v>
      </c>
      <c r="T129" s="197">
        <f>S129*H129</f>
        <v>89.383800000000008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191</v>
      </c>
      <c r="AT129" s="198" t="s">
        <v>176</v>
      </c>
      <c r="AU129" s="198" t="s">
        <v>89</v>
      </c>
      <c r="AY129" s="18" t="s">
        <v>173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8" t="s">
        <v>87</v>
      </c>
      <c r="BK129" s="199">
        <f>ROUND(I129*H129,2)</f>
        <v>0</v>
      </c>
      <c r="BL129" s="18" t="s">
        <v>191</v>
      </c>
      <c r="BM129" s="198" t="s">
        <v>3575</v>
      </c>
    </row>
    <row r="130" spans="1:65" s="13" customFormat="1">
      <c r="B130" s="210"/>
      <c r="C130" s="211"/>
      <c r="D130" s="200" t="s">
        <v>247</v>
      </c>
      <c r="E130" s="212" t="s">
        <v>1</v>
      </c>
      <c r="F130" s="213" t="s">
        <v>3576</v>
      </c>
      <c r="G130" s="211"/>
      <c r="H130" s="214">
        <v>430.85</v>
      </c>
      <c r="I130" s="215"/>
      <c r="J130" s="211"/>
      <c r="K130" s="211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247</v>
      </c>
      <c r="AU130" s="220" t="s">
        <v>89</v>
      </c>
      <c r="AV130" s="13" t="s">
        <v>89</v>
      </c>
      <c r="AW130" s="13" t="s">
        <v>34</v>
      </c>
      <c r="AX130" s="13" t="s">
        <v>79</v>
      </c>
      <c r="AY130" s="220" t="s">
        <v>173</v>
      </c>
    </row>
    <row r="131" spans="1:65" s="13" customFormat="1">
      <c r="B131" s="210"/>
      <c r="C131" s="211"/>
      <c r="D131" s="200" t="s">
        <v>247</v>
      </c>
      <c r="E131" s="212" t="s">
        <v>1</v>
      </c>
      <c r="F131" s="213" t="s">
        <v>3577</v>
      </c>
      <c r="G131" s="211"/>
      <c r="H131" s="214">
        <v>-24.56</v>
      </c>
      <c r="I131" s="215"/>
      <c r="J131" s="211"/>
      <c r="K131" s="211"/>
      <c r="L131" s="216"/>
      <c r="M131" s="217"/>
      <c r="N131" s="218"/>
      <c r="O131" s="218"/>
      <c r="P131" s="218"/>
      <c r="Q131" s="218"/>
      <c r="R131" s="218"/>
      <c r="S131" s="218"/>
      <c r="T131" s="219"/>
      <c r="AT131" s="220" t="s">
        <v>247</v>
      </c>
      <c r="AU131" s="220" t="s">
        <v>89</v>
      </c>
      <c r="AV131" s="13" t="s">
        <v>89</v>
      </c>
      <c r="AW131" s="13" t="s">
        <v>34</v>
      </c>
      <c r="AX131" s="13" t="s">
        <v>79</v>
      </c>
      <c r="AY131" s="220" t="s">
        <v>173</v>
      </c>
    </row>
    <row r="132" spans="1:65" s="15" customFormat="1">
      <c r="B132" s="231"/>
      <c r="C132" s="232"/>
      <c r="D132" s="200" t="s">
        <v>247</v>
      </c>
      <c r="E132" s="233" t="s">
        <v>1</v>
      </c>
      <c r="F132" s="234" t="s">
        <v>260</v>
      </c>
      <c r="G132" s="232"/>
      <c r="H132" s="235">
        <v>406.29</v>
      </c>
      <c r="I132" s="236"/>
      <c r="J132" s="232"/>
      <c r="K132" s="232"/>
      <c r="L132" s="237"/>
      <c r="M132" s="238"/>
      <c r="N132" s="239"/>
      <c r="O132" s="239"/>
      <c r="P132" s="239"/>
      <c r="Q132" s="239"/>
      <c r="R132" s="239"/>
      <c r="S132" s="239"/>
      <c r="T132" s="240"/>
      <c r="AT132" s="241" t="s">
        <v>247</v>
      </c>
      <c r="AU132" s="241" t="s">
        <v>89</v>
      </c>
      <c r="AV132" s="15" t="s">
        <v>191</v>
      </c>
      <c r="AW132" s="15" t="s">
        <v>34</v>
      </c>
      <c r="AX132" s="15" t="s">
        <v>87</v>
      </c>
      <c r="AY132" s="241" t="s">
        <v>173</v>
      </c>
    </row>
    <row r="133" spans="1:65" s="2" customFormat="1" ht="21.75" customHeight="1">
      <c r="A133" s="35"/>
      <c r="B133" s="36"/>
      <c r="C133" s="187" t="s">
        <v>191</v>
      </c>
      <c r="D133" s="187" t="s">
        <v>176</v>
      </c>
      <c r="E133" s="188" t="s">
        <v>3578</v>
      </c>
      <c r="F133" s="189" t="s">
        <v>3579</v>
      </c>
      <c r="G133" s="190" t="s">
        <v>251</v>
      </c>
      <c r="H133" s="191">
        <v>60.484999999999999</v>
      </c>
      <c r="I133" s="192"/>
      <c r="J133" s="193">
        <f>ROUND(I133*H133,2)</f>
        <v>0</v>
      </c>
      <c r="K133" s="189" t="s">
        <v>263</v>
      </c>
      <c r="L133" s="40"/>
      <c r="M133" s="194" t="s">
        <v>1</v>
      </c>
      <c r="N133" s="195" t="s">
        <v>44</v>
      </c>
      <c r="O133" s="72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191</v>
      </c>
      <c r="AT133" s="198" t="s">
        <v>176</v>
      </c>
      <c r="AU133" s="198" t="s">
        <v>89</v>
      </c>
      <c r="AY133" s="18" t="s">
        <v>173</v>
      </c>
      <c r="BE133" s="199">
        <f>IF(N133="základní",J133,0)</f>
        <v>0</v>
      </c>
      <c r="BF133" s="199">
        <f>IF(N133="snížená",J133,0)</f>
        <v>0</v>
      </c>
      <c r="BG133" s="199">
        <f>IF(N133="zákl. přenesená",J133,0)</f>
        <v>0</v>
      </c>
      <c r="BH133" s="199">
        <f>IF(N133="sníž. přenesená",J133,0)</f>
        <v>0</v>
      </c>
      <c r="BI133" s="199">
        <f>IF(N133="nulová",J133,0)</f>
        <v>0</v>
      </c>
      <c r="BJ133" s="18" t="s">
        <v>87</v>
      </c>
      <c r="BK133" s="199">
        <f>ROUND(I133*H133,2)</f>
        <v>0</v>
      </c>
      <c r="BL133" s="18" t="s">
        <v>191</v>
      </c>
      <c r="BM133" s="198" t="s">
        <v>3580</v>
      </c>
    </row>
    <row r="134" spans="1:65" s="14" customFormat="1">
      <c r="B134" s="221"/>
      <c r="C134" s="222"/>
      <c r="D134" s="200" t="s">
        <v>247</v>
      </c>
      <c r="E134" s="223" t="s">
        <v>1</v>
      </c>
      <c r="F134" s="224" t="s">
        <v>3581</v>
      </c>
      <c r="G134" s="222"/>
      <c r="H134" s="223" t="s">
        <v>1</v>
      </c>
      <c r="I134" s="225"/>
      <c r="J134" s="222"/>
      <c r="K134" s="222"/>
      <c r="L134" s="226"/>
      <c r="M134" s="227"/>
      <c r="N134" s="228"/>
      <c r="O134" s="228"/>
      <c r="P134" s="228"/>
      <c r="Q134" s="228"/>
      <c r="R134" s="228"/>
      <c r="S134" s="228"/>
      <c r="T134" s="229"/>
      <c r="AT134" s="230" t="s">
        <v>247</v>
      </c>
      <c r="AU134" s="230" t="s">
        <v>89</v>
      </c>
      <c r="AV134" s="14" t="s">
        <v>87</v>
      </c>
      <c r="AW134" s="14" t="s">
        <v>34</v>
      </c>
      <c r="AX134" s="14" t="s">
        <v>79</v>
      </c>
      <c r="AY134" s="230" t="s">
        <v>173</v>
      </c>
    </row>
    <row r="135" spans="1:65" s="13" customFormat="1">
      <c r="B135" s="210"/>
      <c r="C135" s="211"/>
      <c r="D135" s="200" t="s">
        <v>247</v>
      </c>
      <c r="E135" s="212" t="s">
        <v>1</v>
      </c>
      <c r="F135" s="213" t="s">
        <v>3582</v>
      </c>
      <c r="G135" s="211"/>
      <c r="H135" s="214">
        <v>9.2799999999999994</v>
      </c>
      <c r="I135" s="215"/>
      <c r="J135" s="211"/>
      <c r="K135" s="211"/>
      <c r="L135" s="216"/>
      <c r="M135" s="217"/>
      <c r="N135" s="218"/>
      <c r="O135" s="218"/>
      <c r="P135" s="218"/>
      <c r="Q135" s="218"/>
      <c r="R135" s="218"/>
      <c r="S135" s="218"/>
      <c r="T135" s="219"/>
      <c r="AT135" s="220" t="s">
        <v>247</v>
      </c>
      <c r="AU135" s="220" t="s">
        <v>89</v>
      </c>
      <c r="AV135" s="13" t="s">
        <v>89</v>
      </c>
      <c r="AW135" s="13" t="s">
        <v>34</v>
      </c>
      <c r="AX135" s="13" t="s">
        <v>79</v>
      </c>
      <c r="AY135" s="220" t="s">
        <v>173</v>
      </c>
    </row>
    <row r="136" spans="1:65" s="13" customFormat="1">
      <c r="B136" s="210"/>
      <c r="C136" s="211"/>
      <c r="D136" s="200" t="s">
        <v>247</v>
      </c>
      <c r="E136" s="212" t="s">
        <v>1</v>
      </c>
      <c r="F136" s="213" t="s">
        <v>3583</v>
      </c>
      <c r="G136" s="211"/>
      <c r="H136" s="214">
        <v>26.565000000000001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247</v>
      </c>
      <c r="AU136" s="220" t="s">
        <v>89</v>
      </c>
      <c r="AV136" s="13" t="s">
        <v>89</v>
      </c>
      <c r="AW136" s="13" t="s">
        <v>34</v>
      </c>
      <c r="AX136" s="13" t="s">
        <v>79</v>
      </c>
      <c r="AY136" s="220" t="s">
        <v>173</v>
      </c>
    </row>
    <row r="137" spans="1:65" s="13" customFormat="1">
      <c r="B137" s="210"/>
      <c r="C137" s="211"/>
      <c r="D137" s="200" t="s">
        <v>247</v>
      </c>
      <c r="E137" s="212" t="s">
        <v>1</v>
      </c>
      <c r="F137" s="213" t="s">
        <v>3584</v>
      </c>
      <c r="G137" s="211"/>
      <c r="H137" s="214">
        <v>24.64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247</v>
      </c>
      <c r="AU137" s="220" t="s">
        <v>89</v>
      </c>
      <c r="AV137" s="13" t="s">
        <v>89</v>
      </c>
      <c r="AW137" s="13" t="s">
        <v>34</v>
      </c>
      <c r="AX137" s="13" t="s">
        <v>79</v>
      </c>
      <c r="AY137" s="220" t="s">
        <v>173</v>
      </c>
    </row>
    <row r="138" spans="1:65" s="15" customFormat="1">
      <c r="B138" s="231"/>
      <c r="C138" s="232"/>
      <c r="D138" s="200" t="s">
        <v>247</v>
      </c>
      <c r="E138" s="233" t="s">
        <v>1</v>
      </c>
      <c r="F138" s="234" t="s">
        <v>260</v>
      </c>
      <c r="G138" s="232"/>
      <c r="H138" s="235">
        <v>60.484999999999999</v>
      </c>
      <c r="I138" s="236"/>
      <c r="J138" s="232"/>
      <c r="K138" s="232"/>
      <c r="L138" s="237"/>
      <c r="M138" s="238"/>
      <c r="N138" s="239"/>
      <c r="O138" s="239"/>
      <c r="P138" s="239"/>
      <c r="Q138" s="239"/>
      <c r="R138" s="239"/>
      <c r="S138" s="239"/>
      <c r="T138" s="240"/>
      <c r="AT138" s="241" t="s">
        <v>247</v>
      </c>
      <c r="AU138" s="241" t="s">
        <v>89</v>
      </c>
      <c r="AV138" s="15" t="s">
        <v>191</v>
      </c>
      <c r="AW138" s="15" t="s">
        <v>34</v>
      </c>
      <c r="AX138" s="15" t="s">
        <v>87</v>
      </c>
      <c r="AY138" s="241" t="s">
        <v>173</v>
      </c>
    </row>
    <row r="139" spans="1:65" s="2" customFormat="1" ht="21.75" customHeight="1">
      <c r="A139" s="35"/>
      <c r="B139" s="36"/>
      <c r="C139" s="187" t="s">
        <v>172</v>
      </c>
      <c r="D139" s="187" t="s">
        <v>176</v>
      </c>
      <c r="E139" s="188" t="s">
        <v>3585</v>
      </c>
      <c r="F139" s="189" t="s">
        <v>3586</v>
      </c>
      <c r="G139" s="190" t="s">
        <v>251</v>
      </c>
      <c r="H139" s="191">
        <v>319.34899999999999</v>
      </c>
      <c r="I139" s="192"/>
      <c r="J139" s="193">
        <f>ROUND(I139*H139,2)</f>
        <v>0</v>
      </c>
      <c r="K139" s="189" t="s">
        <v>263</v>
      </c>
      <c r="L139" s="40"/>
      <c r="M139" s="194" t="s">
        <v>1</v>
      </c>
      <c r="N139" s="195" t="s">
        <v>44</v>
      </c>
      <c r="O139" s="72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191</v>
      </c>
      <c r="AT139" s="198" t="s">
        <v>176</v>
      </c>
      <c r="AU139" s="198" t="s">
        <v>89</v>
      </c>
      <c r="AY139" s="18" t="s">
        <v>173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8" t="s">
        <v>87</v>
      </c>
      <c r="BK139" s="199">
        <f>ROUND(I139*H139,2)</f>
        <v>0</v>
      </c>
      <c r="BL139" s="18" t="s">
        <v>191</v>
      </c>
      <c r="BM139" s="198" t="s">
        <v>3587</v>
      </c>
    </row>
    <row r="140" spans="1:65" s="14" customFormat="1">
      <c r="B140" s="221"/>
      <c r="C140" s="222"/>
      <c r="D140" s="200" t="s">
        <v>247</v>
      </c>
      <c r="E140" s="223" t="s">
        <v>1</v>
      </c>
      <c r="F140" s="224" t="s">
        <v>3588</v>
      </c>
      <c r="G140" s="222"/>
      <c r="H140" s="223" t="s">
        <v>1</v>
      </c>
      <c r="I140" s="225"/>
      <c r="J140" s="222"/>
      <c r="K140" s="222"/>
      <c r="L140" s="226"/>
      <c r="M140" s="227"/>
      <c r="N140" s="228"/>
      <c r="O140" s="228"/>
      <c r="P140" s="228"/>
      <c r="Q140" s="228"/>
      <c r="R140" s="228"/>
      <c r="S140" s="228"/>
      <c r="T140" s="229"/>
      <c r="AT140" s="230" t="s">
        <v>247</v>
      </c>
      <c r="AU140" s="230" t="s">
        <v>89</v>
      </c>
      <c r="AV140" s="14" t="s">
        <v>87</v>
      </c>
      <c r="AW140" s="14" t="s">
        <v>34</v>
      </c>
      <c r="AX140" s="14" t="s">
        <v>79</v>
      </c>
      <c r="AY140" s="230" t="s">
        <v>173</v>
      </c>
    </row>
    <row r="141" spans="1:65" s="13" customFormat="1">
      <c r="B141" s="210"/>
      <c r="C141" s="211"/>
      <c r="D141" s="200" t="s">
        <v>247</v>
      </c>
      <c r="E141" s="212" t="s">
        <v>1</v>
      </c>
      <c r="F141" s="213" t="s">
        <v>3589</v>
      </c>
      <c r="G141" s="211"/>
      <c r="H141" s="214">
        <v>237.68</v>
      </c>
      <c r="I141" s="215"/>
      <c r="J141" s="211"/>
      <c r="K141" s="211"/>
      <c r="L141" s="216"/>
      <c r="M141" s="217"/>
      <c r="N141" s="218"/>
      <c r="O141" s="218"/>
      <c r="P141" s="218"/>
      <c r="Q141" s="218"/>
      <c r="R141" s="218"/>
      <c r="S141" s="218"/>
      <c r="T141" s="219"/>
      <c r="AT141" s="220" t="s">
        <v>247</v>
      </c>
      <c r="AU141" s="220" t="s">
        <v>89</v>
      </c>
      <c r="AV141" s="13" t="s">
        <v>89</v>
      </c>
      <c r="AW141" s="13" t="s">
        <v>34</v>
      </c>
      <c r="AX141" s="13" t="s">
        <v>79</v>
      </c>
      <c r="AY141" s="220" t="s">
        <v>173</v>
      </c>
    </row>
    <row r="142" spans="1:65" s="14" customFormat="1">
      <c r="B142" s="221"/>
      <c r="C142" s="222"/>
      <c r="D142" s="200" t="s">
        <v>247</v>
      </c>
      <c r="E142" s="223" t="s">
        <v>1</v>
      </c>
      <c r="F142" s="224" t="s">
        <v>3590</v>
      </c>
      <c r="G142" s="222"/>
      <c r="H142" s="223" t="s">
        <v>1</v>
      </c>
      <c r="I142" s="225"/>
      <c r="J142" s="222"/>
      <c r="K142" s="222"/>
      <c r="L142" s="226"/>
      <c r="M142" s="227"/>
      <c r="N142" s="228"/>
      <c r="O142" s="228"/>
      <c r="P142" s="228"/>
      <c r="Q142" s="228"/>
      <c r="R142" s="228"/>
      <c r="S142" s="228"/>
      <c r="T142" s="229"/>
      <c r="AT142" s="230" t="s">
        <v>247</v>
      </c>
      <c r="AU142" s="230" t="s">
        <v>89</v>
      </c>
      <c r="AV142" s="14" t="s">
        <v>87</v>
      </c>
      <c r="AW142" s="14" t="s">
        <v>34</v>
      </c>
      <c r="AX142" s="14" t="s">
        <v>79</v>
      </c>
      <c r="AY142" s="230" t="s">
        <v>173</v>
      </c>
    </row>
    <row r="143" spans="1:65" s="13" customFormat="1">
      <c r="B143" s="210"/>
      <c r="C143" s="211"/>
      <c r="D143" s="200" t="s">
        <v>247</v>
      </c>
      <c r="E143" s="212" t="s">
        <v>1</v>
      </c>
      <c r="F143" s="213" t="s">
        <v>3591</v>
      </c>
      <c r="G143" s="211"/>
      <c r="H143" s="214">
        <v>28.443999999999999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247</v>
      </c>
      <c r="AU143" s="220" t="s">
        <v>89</v>
      </c>
      <c r="AV143" s="13" t="s">
        <v>89</v>
      </c>
      <c r="AW143" s="13" t="s">
        <v>34</v>
      </c>
      <c r="AX143" s="13" t="s">
        <v>79</v>
      </c>
      <c r="AY143" s="220" t="s">
        <v>173</v>
      </c>
    </row>
    <row r="144" spans="1:65" s="16" customFormat="1">
      <c r="B144" s="242"/>
      <c r="C144" s="243"/>
      <c r="D144" s="200" t="s">
        <v>247</v>
      </c>
      <c r="E144" s="244" t="s">
        <v>1</v>
      </c>
      <c r="F144" s="245" t="s">
        <v>399</v>
      </c>
      <c r="G144" s="243"/>
      <c r="H144" s="246">
        <v>266.12400000000002</v>
      </c>
      <c r="I144" s="247"/>
      <c r="J144" s="243"/>
      <c r="K144" s="243"/>
      <c r="L144" s="248"/>
      <c r="M144" s="249"/>
      <c r="N144" s="250"/>
      <c r="O144" s="250"/>
      <c r="P144" s="250"/>
      <c r="Q144" s="250"/>
      <c r="R144" s="250"/>
      <c r="S144" s="250"/>
      <c r="T144" s="251"/>
      <c r="AT144" s="252" t="s">
        <v>247</v>
      </c>
      <c r="AU144" s="252" t="s">
        <v>89</v>
      </c>
      <c r="AV144" s="16" t="s">
        <v>185</v>
      </c>
      <c r="AW144" s="16" t="s">
        <v>34</v>
      </c>
      <c r="AX144" s="16" t="s">
        <v>79</v>
      </c>
      <c r="AY144" s="252" t="s">
        <v>173</v>
      </c>
    </row>
    <row r="145" spans="1:65" s="14" customFormat="1">
      <c r="B145" s="221"/>
      <c r="C145" s="222"/>
      <c r="D145" s="200" t="s">
        <v>247</v>
      </c>
      <c r="E145" s="223" t="s">
        <v>1</v>
      </c>
      <c r="F145" s="224" t="s">
        <v>3592</v>
      </c>
      <c r="G145" s="222"/>
      <c r="H145" s="223" t="s">
        <v>1</v>
      </c>
      <c r="I145" s="225"/>
      <c r="J145" s="222"/>
      <c r="K145" s="222"/>
      <c r="L145" s="226"/>
      <c r="M145" s="227"/>
      <c r="N145" s="228"/>
      <c r="O145" s="228"/>
      <c r="P145" s="228"/>
      <c r="Q145" s="228"/>
      <c r="R145" s="228"/>
      <c r="S145" s="228"/>
      <c r="T145" s="229"/>
      <c r="AT145" s="230" t="s">
        <v>247</v>
      </c>
      <c r="AU145" s="230" t="s">
        <v>89</v>
      </c>
      <c r="AV145" s="14" t="s">
        <v>87</v>
      </c>
      <c r="AW145" s="14" t="s">
        <v>34</v>
      </c>
      <c r="AX145" s="14" t="s">
        <v>79</v>
      </c>
      <c r="AY145" s="230" t="s">
        <v>173</v>
      </c>
    </row>
    <row r="146" spans="1:65" s="13" customFormat="1">
      <c r="B146" s="210"/>
      <c r="C146" s="211"/>
      <c r="D146" s="200" t="s">
        <v>247</v>
      </c>
      <c r="E146" s="212" t="s">
        <v>1</v>
      </c>
      <c r="F146" s="213" t="s">
        <v>3593</v>
      </c>
      <c r="G146" s="211"/>
      <c r="H146" s="214">
        <v>53.225000000000001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247</v>
      </c>
      <c r="AU146" s="220" t="s">
        <v>89</v>
      </c>
      <c r="AV146" s="13" t="s">
        <v>89</v>
      </c>
      <c r="AW146" s="13" t="s">
        <v>34</v>
      </c>
      <c r="AX146" s="13" t="s">
        <v>79</v>
      </c>
      <c r="AY146" s="220" t="s">
        <v>173</v>
      </c>
    </row>
    <row r="147" spans="1:65" s="15" customFormat="1">
      <c r="B147" s="231"/>
      <c r="C147" s="232"/>
      <c r="D147" s="200" t="s">
        <v>247</v>
      </c>
      <c r="E147" s="233" t="s">
        <v>1</v>
      </c>
      <c r="F147" s="234" t="s">
        <v>260</v>
      </c>
      <c r="G147" s="232"/>
      <c r="H147" s="235">
        <v>319.34900000000005</v>
      </c>
      <c r="I147" s="236"/>
      <c r="J147" s="232"/>
      <c r="K147" s="232"/>
      <c r="L147" s="237"/>
      <c r="M147" s="238"/>
      <c r="N147" s="239"/>
      <c r="O147" s="239"/>
      <c r="P147" s="239"/>
      <c r="Q147" s="239"/>
      <c r="R147" s="239"/>
      <c r="S147" s="239"/>
      <c r="T147" s="240"/>
      <c r="AT147" s="241" t="s">
        <v>247</v>
      </c>
      <c r="AU147" s="241" t="s">
        <v>89</v>
      </c>
      <c r="AV147" s="15" t="s">
        <v>191</v>
      </c>
      <c r="AW147" s="15" t="s">
        <v>34</v>
      </c>
      <c r="AX147" s="15" t="s">
        <v>87</v>
      </c>
      <c r="AY147" s="241" t="s">
        <v>173</v>
      </c>
    </row>
    <row r="148" spans="1:65" s="2" customFormat="1" ht="16.5" customHeight="1">
      <c r="A148" s="35"/>
      <c r="B148" s="36"/>
      <c r="C148" s="187" t="s">
        <v>201</v>
      </c>
      <c r="D148" s="187" t="s">
        <v>176</v>
      </c>
      <c r="E148" s="188" t="s">
        <v>3594</v>
      </c>
      <c r="F148" s="189" t="s">
        <v>3595</v>
      </c>
      <c r="G148" s="190" t="s">
        <v>245</v>
      </c>
      <c r="H148" s="191">
        <v>130</v>
      </c>
      <c r="I148" s="192"/>
      <c r="J148" s="193">
        <f>ROUND(I148*H148,2)</f>
        <v>0</v>
      </c>
      <c r="K148" s="189" t="s">
        <v>263</v>
      </c>
      <c r="L148" s="40"/>
      <c r="M148" s="194" t="s">
        <v>1</v>
      </c>
      <c r="N148" s="195" t="s">
        <v>44</v>
      </c>
      <c r="O148" s="72"/>
      <c r="P148" s="196">
        <f>O148*H148</f>
        <v>0</v>
      </c>
      <c r="Q148" s="196">
        <v>8.4999999999999995E-4</v>
      </c>
      <c r="R148" s="196">
        <f>Q148*H148</f>
        <v>0.11049999999999999</v>
      </c>
      <c r="S148" s="196">
        <v>0</v>
      </c>
      <c r="T148" s="19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191</v>
      </c>
      <c r="AT148" s="198" t="s">
        <v>176</v>
      </c>
      <c r="AU148" s="198" t="s">
        <v>89</v>
      </c>
      <c r="AY148" s="18" t="s">
        <v>173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8" t="s">
        <v>87</v>
      </c>
      <c r="BK148" s="199">
        <f>ROUND(I148*H148,2)</f>
        <v>0</v>
      </c>
      <c r="BL148" s="18" t="s">
        <v>191</v>
      </c>
      <c r="BM148" s="198" t="s">
        <v>3596</v>
      </c>
    </row>
    <row r="149" spans="1:65" s="2" customFormat="1" ht="16.5" customHeight="1">
      <c r="A149" s="35"/>
      <c r="B149" s="36"/>
      <c r="C149" s="187" t="s">
        <v>205</v>
      </c>
      <c r="D149" s="187" t="s">
        <v>176</v>
      </c>
      <c r="E149" s="188" t="s">
        <v>3597</v>
      </c>
      <c r="F149" s="189" t="s">
        <v>3598</v>
      </c>
      <c r="G149" s="190" t="s">
        <v>245</v>
      </c>
      <c r="H149" s="191">
        <v>130</v>
      </c>
      <c r="I149" s="192"/>
      <c r="J149" s="193">
        <f>ROUND(I149*H149,2)</f>
        <v>0</v>
      </c>
      <c r="K149" s="189" t="s">
        <v>263</v>
      </c>
      <c r="L149" s="40"/>
      <c r="M149" s="194" t="s">
        <v>1</v>
      </c>
      <c r="N149" s="195" t="s">
        <v>44</v>
      </c>
      <c r="O149" s="72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191</v>
      </c>
      <c r="AT149" s="198" t="s">
        <v>176</v>
      </c>
      <c r="AU149" s="198" t="s">
        <v>89</v>
      </c>
      <c r="AY149" s="18" t="s">
        <v>173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8" t="s">
        <v>87</v>
      </c>
      <c r="BK149" s="199">
        <f>ROUND(I149*H149,2)</f>
        <v>0</v>
      </c>
      <c r="BL149" s="18" t="s">
        <v>191</v>
      </c>
      <c r="BM149" s="198" t="s">
        <v>3599</v>
      </c>
    </row>
    <row r="150" spans="1:65" s="2" customFormat="1" ht="21.75" customHeight="1">
      <c r="A150" s="35"/>
      <c r="B150" s="36"/>
      <c r="C150" s="187" t="s">
        <v>211</v>
      </c>
      <c r="D150" s="187" t="s">
        <v>176</v>
      </c>
      <c r="E150" s="188" t="s">
        <v>3600</v>
      </c>
      <c r="F150" s="189" t="s">
        <v>3601</v>
      </c>
      <c r="G150" s="190" t="s">
        <v>251</v>
      </c>
      <c r="H150" s="191">
        <v>280.55900000000003</v>
      </c>
      <c r="I150" s="192"/>
      <c r="J150" s="193">
        <f>ROUND(I150*H150,2)</f>
        <v>0</v>
      </c>
      <c r="K150" s="189" t="s">
        <v>263</v>
      </c>
      <c r="L150" s="40"/>
      <c r="M150" s="194" t="s">
        <v>1</v>
      </c>
      <c r="N150" s="195" t="s">
        <v>44</v>
      </c>
      <c r="O150" s="72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191</v>
      </c>
      <c r="AT150" s="198" t="s">
        <v>176</v>
      </c>
      <c r="AU150" s="198" t="s">
        <v>89</v>
      </c>
      <c r="AY150" s="18" t="s">
        <v>173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8" t="s">
        <v>87</v>
      </c>
      <c r="BK150" s="199">
        <f>ROUND(I150*H150,2)</f>
        <v>0</v>
      </c>
      <c r="BL150" s="18" t="s">
        <v>191</v>
      </c>
      <c r="BM150" s="198" t="s">
        <v>3602</v>
      </c>
    </row>
    <row r="151" spans="1:65" s="13" customFormat="1">
      <c r="B151" s="210"/>
      <c r="C151" s="211"/>
      <c r="D151" s="200" t="s">
        <v>247</v>
      </c>
      <c r="E151" s="212" t="s">
        <v>1</v>
      </c>
      <c r="F151" s="213" t="s">
        <v>3603</v>
      </c>
      <c r="G151" s="211"/>
      <c r="H151" s="214">
        <v>379.834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247</v>
      </c>
      <c r="AU151" s="220" t="s">
        <v>89</v>
      </c>
      <c r="AV151" s="13" t="s">
        <v>89</v>
      </c>
      <c r="AW151" s="13" t="s">
        <v>34</v>
      </c>
      <c r="AX151" s="13" t="s">
        <v>79</v>
      </c>
      <c r="AY151" s="220" t="s">
        <v>173</v>
      </c>
    </row>
    <row r="152" spans="1:65" s="13" customFormat="1">
      <c r="B152" s="210"/>
      <c r="C152" s="211"/>
      <c r="D152" s="200" t="s">
        <v>247</v>
      </c>
      <c r="E152" s="212" t="s">
        <v>1</v>
      </c>
      <c r="F152" s="213" t="s">
        <v>3604</v>
      </c>
      <c r="G152" s="211"/>
      <c r="H152" s="214">
        <v>-99.275000000000006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247</v>
      </c>
      <c r="AU152" s="220" t="s">
        <v>89</v>
      </c>
      <c r="AV152" s="13" t="s">
        <v>89</v>
      </c>
      <c r="AW152" s="13" t="s">
        <v>34</v>
      </c>
      <c r="AX152" s="13" t="s">
        <v>79</v>
      </c>
      <c r="AY152" s="220" t="s">
        <v>173</v>
      </c>
    </row>
    <row r="153" spans="1:65" s="15" customFormat="1">
      <c r="B153" s="231"/>
      <c r="C153" s="232"/>
      <c r="D153" s="200" t="s">
        <v>247</v>
      </c>
      <c r="E153" s="233" t="s">
        <v>1</v>
      </c>
      <c r="F153" s="234" t="s">
        <v>260</v>
      </c>
      <c r="G153" s="232"/>
      <c r="H153" s="235">
        <v>280.55899999999997</v>
      </c>
      <c r="I153" s="236"/>
      <c r="J153" s="232"/>
      <c r="K153" s="232"/>
      <c r="L153" s="237"/>
      <c r="M153" s="238"/>
      <c r="N153" s="239"/>
      <c r="O153" s="239"/>
      <c r="P153" s="239"/>
      <c r="Q153" s="239"/>
      <c r="R153" s="239"/>
      <c r="S153" s="239"/>
      <c r="T153" s="240"/>
      <c r="AT153" s="241" t="s">
        <v>247</v>
      </c>
      <c r="AU153" s="241" t="s">
        <v>89</v>
      </c>
      <c r="AV153" s="15" t="s">
        <v>191</v>
      </c>
      <c r="AW153" s="15" t="s">
        <v>34</v>
      </c>
      <c r="AX153" s="15" t="s">
        <v>87</v>
      </c>
      <c r="AY153" s="241" t="s">
        <v>173</v>
      </c>
    </row>
    <row r="154" spans="1:65" s="2" customFormat="1" ht="21.75" customHeight="1">
      <c r="A154" s="35"/>
      <c r="B154" s="36"/>
      <c r="C154" s="187" t="s">
        <v>217</v>
      </c>
      <c r="D154" s="187" t="s">
        <v>176</v>
      </c>
      <c r="E154" s="188" t="s">
        <v>3605</v>
      </c>
      <c r="F154" s="189" t="s">
        <v>3606</v>
      </c>
      <c r="G154" s="190" t="s">
        <v>251</v>
      </c>
      <c r="H154" s="191">
        <v>99.275000000000006</v>
      </c>
      <c r="I154" s="192"/>
      <c r="J154" s="193">
        <f>ROUND(I154*H154,2)</f>
        <v>0</v>
      </c>
      <c r="K154" s="189" t="s">
        <v>263</v>
      </c>
      <c r="L154" s="40"/>
      <c r="M154" s="194" t="s">
        <v>1</v>
      </c>
      <c r="N154" s="195" t="s">
        <v>44</v>
      </c>
      <c r="O154" s="72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191</v>
      </c>
      <c r="AT154" s="198" t="s">
        <v>176</v>
      </c>
      <c r="AU154" s="198" t="s">
        <v>89</v>
      </c>
      <c r="AY154" s="18" t="s">
        <v>173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8" t="s">
        <v>87</v>
      </c>
      <c r="BK154" s="199">
        <f>ROUND(I154*H154,2)</f>
        <v>0</v>
      </c>
      <c r="BL154" s="18" t="s">
        <v>191</v>
      </c>
      <c r="BM154" s="198" t="s">
        <v>3607</v>
      </c>
    </row>
    <row r="155" spans="1:65" s="14" customFormat="1">
      <c r="B155" s="221"/>
      <c r="C155" s="222"/>
      <c r="D155" s="200" t="s">
        <v>247</v>
      </c>
      <c r="E155" s="223" t="s">
        <v>1</v>
      </c>
      <c r="F155" s="224" t="s">
        <v>3608</v>
      </c>
      <c r="G155" s="222"/>
      <c r="H155" s="223" t="s">
        <v>1</v>
      </c>
      <c r="I155" s="225"/>
      <c r="J155" s="222"/>
      <c r="K155" s="222"/>
      <c r="L155" s="226"/>
      <c r="M155" s="227"/>
      <c r="N155" s="228"/>
      <c r="O155" s="228"/>
      <c r="P155" s="228"/>
      <c r="Q155" s="228"/>
      <c r="R155" s="228"/>
      <c r="S155" s="228"/>
      <c r="T155" s="229"/>
      <c r="AT155" s="230" t="s">
        <v>247</v>
      </c>
      <c r="AU155" s="230" t="s">
        <v>89</v>
      </c>
      <c r="AV155" s="14" t="s">
        <v>87</v>
      </c>
      <c r="AW155" s="14" t="s">
        <v>34</v>
      </c>
      <c r="AX155" s="14" t="s">
        <v>79</v>
      </c>
      <c r="AY155" s="230" t="s">
        <v>173</v>
      </c>
    </row>
    <row r="156" spans="1:65" s="13" customFormat="1">
      <c r="B156" s="210"/>
      <c r="C156" s="211"/>
      <c r="D156" s="200" t="s">
        <v>247</v>
      </c>
      <c r="E156" s="212" t="s">
        <v>1</v>
      </c>
      <c r="F156" s="213" t="s">
        <v>3609</v>
      </c>
      <c r="G156" s="211"/>
      <c r="H156" s="214">
        <v>74.275000000000006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247</v>
      </c>
      <c r="AU156" s="220" t="s">
        <v>89</v>
      </c>
      <c r="AV156" s="13" t="s">
        <v>89</v>
      </c>
      <c r="AW156" s="13" t="s">
        <v>34</v>
      </c>
      <c r="AX156" s="13" t="s">
        <v>79</v>
      </c>
      <c r="AY156" s="220" t="s">
        <v>173</v>
      </c>
    </row>
    <row r="157" spans="1:65" s="13" customFormat="1">
      <c r="B157" s="210"/>
      <c r="C157" s="211"/>
      <c r="D157" s="200" t="s">
        <v>247</v>
      </c>
      <c r="E157" s="212" t="s">
        <v>1</v>
      </c>
      <c r="F157" s="213" t="s">
        <v>3610</v>
      </c>
      <c r="G157" s="211"/>
      <c r="H157" s="214">
        <v>25</v>
      </c>
      <c r="I157" s="215"/>
      <c r="J157" s="211"/>
      <c r="K157" s="211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247</v>
      </c>
      <c r="AU157" s="220" t="s">
        <v>89</v>
      </c>
      <c r="AV157" s="13" t="s">
        <v>89</v>
      </c>
      <c r="AW157" s="13" t="s">
        <v>34</v>
      </c>
      <c r="AX157" s="13" t="s">
        <v>79</v>
      </c>
      <c r="AY157" s="220" t="s">
        <v>173</v>
      </c>
    </row>
    <row r="158" spans="1:65" s="15" customFormat="1">
      <c r="B158" s="231"/>
      <c r="C158" s="232"/>
      <c r="D158" s="200" t="s">
        <v>247</v>
      </c>
      <c r="E158" s="233" t="s">
        <v>1</v>
      </c>
      <c r="F158" s="234" t="s">
        <v>260</v>
      </c>
      <c r="G158" s="232"/>
      <c r="H158" s="235">
        <v>99.275000000000006</v>
      </c>
      <c r="I158" s="236"/>
      <c r="J158" s="232"/>
      <c r="K158" s="232"/>
      <c r="L158" s="237"/>
      <c r="M158" s="238"/>
      <c r="N158" s="239"/>
      <c r="O158" s="239"/>
      <c r="P158" s="239"/>
      <c r="Q158" s="239"/>
      <c r="R158" s="239"/>
      <c r="S158" s="239"/>
      <c r="T158" s="240"/>
      <c r="AT158" s="241" t="s">
        <v>247</v>
      </c>
      <c r="AU158" s="241" t="s">
        <v>89</v>
      </c>
      <c r="AV158" s="15" t="s">
        <v>191</v>
      </c>
      <c r="AW158" s="15" t="s">
        <v>34</v>
      </c>
      <c r="AX158" s="15" t="s">
        <v>87</v>
      </c>
      <c r="AY158" s="241" t="s">
        <v>173</v>
      </c>
    </row>
    <row r="159" spans="1:65" s="2" customFormat="1" ht="24.2" customHeight="1">
      <c r="A159" s="35"/>
      <c r="B159" s="36"/>
      <c r="C159" s="187" t="s">
        <v>114</v>
      </c>
      <c r="D159" s="187" t="s">
        <v>176</v>
      </c>
      <c r="E159" s="188" t="s">
        <v>3611</v>
      </c>
      <c r="F159" s="189" t="s">
        <v>3612</v>
      </c>
      <c r="G159" s="190" t="s">
        <v>251</v>
      </c>
      <c r="H159" s="191">
        <v>99.278999999999996</v>
      </c>
      <c r="I159" s="192"/>
      <c r="J159" s="193">
        <f>ROUND(I159*H159,2)</f>
        <v>0</v>
      </c>
      <c r="K159" s="189" t="s">
        <v>263</v>
      </c>
      <c r="L159" s="40"/>
      <c r="M159" s="194" t="s">
        <v>1</v>
      </c>
      <c r="N159" s="195" t="s">
        <v>44</v>
      </c>
      <c r="O159" s="72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191</v>
      </c>
      <c r="AT159" s="198" t="s">
        <v>176</v>
      </c>
      <c r="AU159" s="198" t="s">
        <v>89</v>
      </c>
      <c r="AY159" s="18" t="s">
        <v>173</v>
      </c>
      <c r="BE159" s="199">
        <f>IF(N159="základní",J159,0)</f>
        <v>0</v>
      </c>
      <c r="BF159" s="199">
        <f>IF(N159="snížená",J159,0)</f>
        <v>0</v>
      </c>
      <c r="BG159" s="199">
        <f>IF(N159="zákl. přenesená",J159,0)</f>
        <v>0</v>
      </c>
      <c r="BH159" s="199">
        <f>IF(N159="sníž. přenesená",J159,0)</f>
        <v>0</v>
      </c>
      <c r="BI159" s="199">
        <f>IF(N159="nulová",J159,0)</f>
        <v>0</v>
      </c>
      <c r="BJ159" s="18" t="s">
        <v>87</v>
      </c>
      <c r="BK159" s="199">
        <f>ROUND(I159*H159,2)</f>
        <v>0</v>
      </c>
      <c r="BL159" s="18" t="s">
        <v>191</v>
      </c>
      <c r="BM159" s="198" t="s">
        <v>3613</v>
      </c>
    </row>
    <row r="160" spans="1:65" s="2" customFormat="1" ht="19.5">
      <c r="A160" s="35"/>
      <c r="B160" s="36"/>
      <c r="C160" s="37"/>
      <c r="D160" s="200" t="s">
        <v>194</v>
      </c>
      <c r="E160" s="37"/>
      <c r="F160" s="201" t="s">
        <v>3614</v>
      </c>
      <c r="G160" s="37"/>
      <c r="H160" s="37"/>
      <c r="I160" s="202"/>
      <c r="J160" s="37"/>
      <c r="K160" s="37"/>
      <c r="L160" s="40"/>
      <c r="M160" s="203"/>
      <c r="N160" s="204"/>
      <c r="O160" s="72"/>
      <c r="P160" s="72"/>
      <c r="Q160" s="72"/>
      <c r="R160" s="72"/>
      <c r="S160" s="72"/>
      <c r="T160" s="73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8" t="s">
        <v>194</v>
      </c>
      <c r="AU160" s="18" t="s">
        <v>89</v>
      </c>
    </row>
    <row r="161" spans="1:65" s="2" customFormat="1" ht="16.5" customHeight="1">
      <c r="A161" s="35"/>
      <c r="B161" s="36"/>
      <c r="C161" s="187" t="s">
        <v>117</v>
      </c>
      <c r="D161" s="187" t="s">
        <v>176</v>
      </c>
      <c r="E161" s="188" t="s">
        <v>3615</v>
      </c>
      <c r="F161" s="189" t="s">
        <v>3616</v>
      </c>
      <c r="G161" s="190" t="s">
        <v>251</v>
      </c>
      <c r="H161" s="191">
        <v>280.55900000000003</v>
      </c>
      <c r="I161" s="192"/>
      <c r="J161" s="193">
        <f>ROUND(I161*H161,2)</f>
        <v>0</v>
      </c>
      <c r="K161" s="189" t="s">
        <v>263</v>
      </c>
      <c r="L161" s="40"/>
      <c r="M161" s="194" t="s">
        <v>1</v>
      </c>
      <c r="N161" s="195" t="s">
        <v>44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191</v>
      </c>
      <c r="AT161" s="198" t="s">
        <v>176</v>
      </c>
      <c r="AU161" s="198" t="s">
        <v>89</v>
      </c>
      <c r="AY161" s="18" t="s">
        <v>173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87</v>
      </c>
      <c r="BK161" s="199">
        <f>ROUND(I161*H161,2)</f>
        <v>0</v>
      </c>
      <c r="BL161" s="18" t="s">
        <v>191</v>
      </c>
      <c r="BM161" s="198" t="s">
        <v>3617</v>
      </c>
    </row>
    <row r="162" spans="1:65" s="2" customFormat="1" ht="16.5" customHeight="1">
      <c r="A162" s="35"/>
      <c r="B162" s="36"/>
      <c r="C162" s="187" t="s">
        <v>120</v>
      </c>
      <c r="D162" s="187" t="s">
        <v>176</v>
      </c>
      <c r="E162" s="188" t="s">
        <v>3618</v>
      </c>
      <c r="F162" s="189" t="s">
        <v>3619</v>
      </c>
      <c r="G162" s="190" t="s">
        <v>251</v>
      </c>
      <c r="H162" s="191">
        <v>99.275000000000006</v>
      </c>
      <c r="I162" s="192"/>
      <c r="J162" s="193">
        <f>ROUND(I162*H162,2)</f>
        <v>0</v>
      </c>
      <c r="K162" s="189" t="s">
        <v>263</v>
      </c>
      <c r="L162" s="40"/>
      <c r="M162" s="194" t="s">
        <v>1</v>
      </c>
      <c r="N162" s="195" t="s">
        <v>44</v>
      </c>
      <c r="O162" s="72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191</v>
      </c>
      <c r="AT162" s="198" t="s">
        <v>176</v>
      </c>
      <c r="AU162" s="198" t="s">
        <v>89</v>
      </c>
      <c r="AY162" s="18" t="s">
        <v>173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87</v>
      </c>
      <c r="BK162" s="199">
        <f>ROUND(I162*H162,2)</f>
        <v>0</v>
      </c>
      <c r="BL162" s="18" t="s">
        <v>191</v>
      </c>
      <c r="BM162" s="198" t="s">
        <v>3620</v>
      </c>
    </row>
    <row r="163" spans="1:65" s="2" customFormat="1" ht="16.5" customHeight="1">
      <c r="A163" s="35"/>
      <c r="B163" s="36"/>
      <c r="C163" s="187" t="s">
        <v>123</v>
      </c>
      <c r="D163" s="187" t="s">
        <v>176</v>
      </c>
      <c r="E163" s="188" t="s">
        <v>3621</v>
      </c>
      <c r="F163" s="189" t="s">
        <v>3622</v>
      </c>
      <c r="G163" s="190" t="s">
        <v>532</v>
      </c>
      <c r="H163" s="191">
        <v>404.42200000000003</v>
      </c>
      <c r="I163" s="192"/>
      <c r="J163" s="193">
        <f>ROUND(I163*H163,2)</f>
        <v>0</v>
      </c>
      <c r="K163" s="189" t="s">
        <v>263</v>
      </c>
      <c r="L163" s="40"/>
      <c r="M163" s="194" t="s">
        <v>1</v>
      </c>
      <c r="N163" s="195" t="s">
        <v>44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191</v>
      </c>
      <c r="AT163" s="198" t="s">
        <v>176</v>
      </c>
      <c r="AU163" s="198" t="s">
        <v>89</v>
      </c>
      <c r="AY163" s="18" t="s">
        <v>173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87</v>
      </c>
      <c r="BK163" s="199">
        <f>ROUND(I163*H163,2)</f>
        <v>0</v>
      </c>
      <c r="BL163" s="18" t="s">
        <v>191</v>
      </c>
      <c r="BM163" s="198" t="s">
        <v>3623</v>
      </c>
    </row>
    <row r="164" spans="1:65" s="13" customFormat="1">
      <c r="B164" s="210"/>
      <c r="C164" s="211"/>
      <c r="D164" s="200" t="s">
        <v>247</v>
      </c>
      <c r="E164" s="212" t="s">
        <v>1</v>
      </c>
      <c r="F164" s="213" t="s">
        <v>3624</v>
      </c>
      <c r="G164" s="211"/>
      <c r="H164" s="214">
        <v>168.774</v>
      </c>
      <c r="I164" s="215"/>
      <c r="J164" s="211"/>
      <c r="K164" s="211"/>
      <c r="L164" s="216"/>
      <c r="M164" s="217"/>
      <c r="N164" s="218"/>
      <c r="O164" s="218"/>
      <c r="P164" s="218"/>
      <c r="Q164" s="218"/>
      <c r="R164" s="218"/>
      <c r="S164" s="218"/>
      <c r="T164" s="219"/>
      <c r="AT164" s="220" t="s">
        <v>247</v>
      </c>
      <c r="AU164" s="220" t="s">
        <v>89</v>
      </c>
      <c r="AV164" s="13" t="s">
        <v>89</v>
      </c>
      <c r="AW164" s="13" t="s">
        <v>34</v>
      </c>
      <c r="AX164" s="13" t="s">
        <v>79</v>
      </c>
      <c r="AY164" s="220" t="s">
        <v>173</v>
      </c>
    </row>
    <row r="165" spans="1:65" s="13" customFormat="1">
      <c r="B165" s="210"/>
      <c r="C165" s="211"/>
      <c r="D165" s="200" t="s">
        <v>247</v>
      </c>
      <c r="E165" s="212" t="s">
        <v>1</v>
      </c>
      <c r="F165" s="213" t="s">
        <v>3625</v>
      </c>
      <c r="G165" s="211"/>
      <c r="H165" s="214">
        <v>235.648</v>
      </c>
      <c r="I165" s="215"/>
      <c r="J165" s="211"/>
      <c r="K165" s="211"/>
      <c r="L165" s="216"/>
      <c r="M165" s="217"/>
      <c r="N165" s="218"/>
      <c r="O165" s="218"/>
      <c r="P165" s="218"/>
      <c r="Q165" s="218"/>
      <c r="R165" s="218"/>
      <c r="S165" s="218"/>
      <c r="T165" s="219"/>
      <c r="AT165" s="220" t="s">
        <v>247</v>
      </c>
      <c r="AU165" s="220" t="s">
        <v>89</v>
      </c>
      <c r="AV165" s="13" t="s">
        <v>89</v>
      </c>
      <c r="AW165" s="13" t="s">
        <v>34</v>
      </c>
      <c r="AX165" s="13" t="s">
        <v>79</v>
      </c>
      <c r="AY165" s="220" t="s">
        <v>173</v>
      </c>
    </row>
    <row r="166" spans="1:65" s="15" customFormat="1">
      <c r="B166" s="231"/>
      <c r="C166" s="232"/>
      <c r="D166" s="200" t="s">
        <v>247</v>
      </c>
      <c r="E166" s="233" t="s">
        <v>1</v>
      </c>
      <c r="F166" s="234" t="s">
        <v>260</v>
      </c>
      <c r="G166" s="232"/>
      <c r="H166" s="235">
        <v>404.42200000000003</v>
      </c>
      <c r="I166" s="236"/>
      <c r="J166" s="232"/>
      <c r="K166" s="232"/>
      <c r="L166" s="237"/>
      <c r="M166" s="238"/>
      <c r="N166" s="239"/>
      <c r="O166" s="239"/>
      <c r="P166" s="239"/>
      <c r="Q166" s="239"/>
      <c r="R166" s="239"/>
      <c r="S166" s="239"/>
      <c r="T166" s="240"/>
      <c r="AT166" s="241" t="s">
        <v>247</v>
      </c>
      <c r="AU166" s="241" t="s">
        <v>89</v>
      </c>
      <c r="AV166" s="15" t="s">
        <v>191</v>
      </c>
      <c r="AW166" s="15" t="s">
        <v>34</v>
      </c>
      <c r="AX166" s="15" t="s">
        <v>87</v>
      </c>
      <c r="AY166" s="241" t="s">
        <v>173</v>
      </c>
    </row>
    <row r="167" spans="1:65" s="2" customFormat="1" ht="16.5" customHeight="1">
      <c r="A167" s="35"/>
      <c r="B167" s="36"/>
      <c r="C167" s="187" t="s">
        <v>126</v>
      </c>
      <c r="D167" s="187" t="s">
        <v>176</v>
      </c>
      <c r="E167" s="188" t="s">
        <v>3626</v>
      </c>
      <c r="F167" s="189" t="s">
        <v>3627</v>
      </c>
      <c r="G167" s="190" t="s">
        <v>251</v>
      </c>
      <c r="H167" s="191">
        <v>280.55900000000003</v>
      </c>
      <c r="I167" s="192"/>
      <c r="J167" s="193">
        <f>ROUND(I167*H167,2)</f>
        <v>0</v>
      </c>
      <c r="K167" s="189" t="s">
        <v>263</v>
      </c>
      <c r="L167" s="40"/>
      <c r="M167" s="194" t="s">
        <v>1</v>
      </c>
      <c r="N167" s="195" t="s">
        <v>44</v>
      </c>
      <c r="O167" s="72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191</v>
      </c>
      <c r="AT167" s="198" t="s">
        <v>176</v>
      </c>
      <c r="AU167" s="198" t="s">
        <v>89</v>
      </c>
      <c r="AY167" s="18" t="s">
        <v>173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8" t="s">
        <v>87</v>
      </c>
      <c r="BK167" s="199">
        <f>ROUND(I167*H167,2)</f>
        <v>0</v>
      </c>
      <c r="BL167" s="18" t="s">
        <v>191</v>
      </c>
      <c r="BM167" s="198" t="s">
        <v>3628</v>
      </c>
    </row>
    <row r="168" spans="1:65" s="2" customFormat="1" ht="16.5" customHeight="1">
      <c r="A168" s="35"/>
      <c r="B168" s="36"/>
      <c r="C168" s="187" t="s">
        <v>8</v>
      </c>
      <c r="D168" s="187" t="s">
        <v>176</v>
      </c>
      <c r="E168" s="188" t="s">
        <v>3629</v>
      </c>
      <c r="F168" s="189" t="s">
        <v>3630</v>
      </c>
      <c r="G168" s="190" t="s">
        <v>245</v>
      </c>
      <c r="H168" s="191">
        <v>406.29</v>
      </c>
      <c r="I168" s="192"/>
      <c r="J168" s="193">
        <f>ROUND(I168*H168,2)</f>
        <v>0</v>
      </c>
      <c r="K168" s="189" t="s">
        <v>263</v>
      </c>
      <c r="L168" s="40"/>
      <c r="M168" s="194" t="s">
        <v>1</v>
      </c>
      <c r="N168" s="195" t="s">
        <v>44</v>
      </c>
      <c r="O168" s="72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191</v>
      </c>
      <c r="AT168" s="198" t="s">
        <v>176</v>
      </c>
      <c r="AU168" s="198" t="s">
        <v>89</v>
      </c>
      <c r="AY168" s="18" t="s">
        <v>173</v>
      </c>
      <c r="BE168" s="199">
        <f>IF(N168="základní",J168,0)</f>
        <v>0</v>
      </c>
      <c r="BF168" s="199">
        <f>IF(N168="snížená",J168,0)</f>
        <v>0</v>
      </c>
      <c r="BG168" s="199">
        <f>IF(N168="zákl. přenesená",J168,0)</f>
        <v>0</v>
      </c>
      <c r="BH168" s="199">
        <f>IF(N168="sníž. přenesená",J168,0)</f>
        <v>0</v>
      </c>
      <c r="BI168" s="199">
        <f>IF(N168="nulová",J168,0)</f>
        <v>0</v>
      </c>
      <c r="BJ168" s="18" t="s">
        <v>87</v>
      </c>
      <c r="BK168" s="199">
        <f>ROUND(I168*H168,2)</f>
        <v>0</v>
      </c>
      <c r="BL168" s="18" t="s">
        <v>191</v>
      </c>
      <c r="BM168" s="198" t="s">
        <v>3631</v>
      </c>
    </row>
    <row r="169" spans="1:65" s="12" customFormat="1" ht="22.9" customHeight="1">
      <c r="B169" s="171"/>
      <c r="C169" s="172"/>
      <c r="D169" s="173" t="s">
        <v>78</v>
      </c>
      <c r="E169" s="185" t="s">
        <v>191</v>
      </c>
      <c r="F169" s="185" t="s">
        <v>725</v>
      </c>
      <c r="G169" s="172"/>
      <c r="H169" s="172"/>
      <c r="I169" s="175"/>
      <c r="J169" s="186">
        <f>BK169</f>
        <v>0</v>
      </c>
      <c r="K169" s="172"/>
      <c r="L169" s="177"/>
      <c r="M169" s="178"/>
      <c r="N169" s="179"/>
      <c r="O169" s="179"/>
      <c r="P169" s="180">
        <f>SUM(P170:P171)</f>
        <v>0</v>
      </c>
      <c r="Q169" s="179"/>
      <c r="R169" s="180">
        <f>SUM(R170:R171)</f>
        <v>0</v>
      </c>
      <c r="S169" s="179"/>
      <c r="T169" s="181">
        <f>SUM(T170:T171)</f>
        <v>0</v>
      </c>
      <c r="AR169" s="182" t="s">
        <v>87</v>
      </c>
      <c r="AT169" s="183" t="s">
        <v>78</v>
      </c>
      <c r="AU169" s="183" t="s">
        <v>87</v>
      </c>
      <c r="AY169" s="182" t="s">
        <v>173</v>
      </c>
      <c r="BK169" s="184">
        <f>SUM(BK170:BK171)</f>
        <v>0</v>
      </c>
    </row>
    <row r="170" spans="1:65" s="2" customFormat="1" ht="16.5" customHeight="1">
      <c r="A170" s="35"/>
      <c r="B170" s="36"/>
      <c r="C170" s="187" t="s">
        <v>131</v>
      </c>
      <c r="D170" s="187" t="s">
        <v>176</v>
      </c>
      <c r="E170" s="188" t="s">
        <v>3632</v>
      </c>
      <c r="F170" s="189" t="s">
        <v>3633</v>
      </c>
      <c r="G170" s="190" t="s">
        <v>251</v>
      </c>
      <c r="H170" s="191">
        <v>74.275000000000006</v>
      </c>
      <c r="I170" s="192"/>
      <c r="J170" s="193">
        <f>ROUND(I170*H170,2)</f>
        <v>0</v>
      </c>
      <c r="K170" s="189" t="s">
        <v>1</v>
      </c>
      <c r="L170" s="40"/>
      <c r="M170" s="194" t="s">
        <v>1</v>
      </c>
      <c r="N170" s="195" t="s">
        <v>44</v>
      </c>
      <c r="O170" s="72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191</v>
      </c>
      <c r="AT170" s="198" t="s">
        <v>176</v>
      </c>
      <c r="AU170" s="198" t="s">
        <v>89</v>
      </c>
      <c r="AY170" s="18" t="s">
        <v>173</v>
      </c>
      <c r="BE170" s="199">
        <f>IF(N170="základní",J170,0)</f>
        <v>0</v>
      </c>
      <c r="BF170" s="199">
        <f>IF(N170="snížená",J170,0)</f>
        <v>0</v>
      </c>
      <c r="BG170" s="199">
        <f>IF(N170="zákl. přenesená",J170,0)</f>
        <v>0</v>
      </c>
      <c r="BH170" s="199">
        <f>IF(N170="sníž. přenesená",J170,0)</f>
        <v>0</v>
      </c>
      <c r="BI170" s="199">
        <f>IF(N170="nulová",J170,0)</f>
        <v>0</v>
      </c>
      <c r="BJ170" s="18" t="s">
        <v>87</v>
      </c>
      <c r="BK170" s="199">
        <f>ROUND(I170*H170,2)</f>
        <v>0</v>
      </c>
      <c r="BL170" s="18" t="s">
        <v>191</v>
      </c>
      <c r="BM170" s="198" t="s">
        <v>3634</v>
      </c>
    </row>
    <row r="171" spans="1:65" s="13" customFormat="1">
      <c r="B171" s="210"/>
      <c r="C171" s="211"/>
      <c r="D171" s="200" t="s">
        <v>247</v>
      </c>
      <c r="E171" s="212" t="s">
        <v>1</v>
      </c>
      <c r="F171" s="213" t="s">
        <v>3635</v>
      </c>
      <c r="G171" s="211"/>
      <c r="H171" s="214">
        <v>74.275000000000006</v>
      </c>
      <c r="I171" s="215"/>
      <c r="J171" s="211"/>
      <c r="K171" s="211"/>
      <c r="L171" s="216"/>
      <c r="M171" s="217"/>
      <c r="N171" s="218"/>
      <c r="O171" s="218"/>
      <c r="P171" s="218"/>
      <c r="Q171" s="218"/>
      <c r="R171" s="218"/>
      <c r="S171" s="218"/>
      <c r="T171" s="219"/>
      <c r="AT171" s="220" t="s">
        <v>247</v>
      </c>
      <c r="AU171" s="220" t="s">
        <v>89</v>
      </c>
      <c r="AV171" s="13" t="s">
        <v>89</v>
      </c>
      <c r="AW171" s="13" t="s">
        <v>34</v>
      </c>
      <c r="AX171" s="13" t="s">
        <v>87</v>
      </c>
      <c r="AY171" s="220" t="s">
        <v>173</v>
      </c>
    </row>
    <row r="172" spans="1:65" s="12" customFormat="1" ht="22.9" customHeight="1">
      <c r="B172" s="171"/>
      <c r="C172" s="172"/>
      <c r="D172" s="173" t="s">
        <v>78</v>
      </c>
      <c r="E172" s="185" t="s">
        <v>172</v>
      </c>
      <c r="F172" s="185" t="s">
        <v>3636</v>
      </c>
      <c r="G172" s="172"/>
      <c r="H172" s="172"/>
      <c r="I172" s="175"/>
      <c r="J172" s="186">
        <f>BK172</f>
        <v>0</v>
      </c>
      <c r="K172" s="172"/>
      <c r="L172" s="177"/>
      <c r="M172" s="178"/>
      <c r="N172" s="179"/>
      <c r="O172" s="179"/>
      <c r="P172" s="180">
        <f>SUM(P173:P180)</f>
        <v>0</v>
      </c>
      <c r="Q172" s="179"/>
      <c r="R172" s="180">
        <f>SUM(R173:R180)</f>
        <v>120.1286898</v>
      </c>
      <c r="S172" s="179"/>
      <c r="T172" s="181">
        <f>SUM(T173:T180)</f>
        <v>0</v>
      </c>
      <c r="AR172" s="182" t="s">
        <v>87</v>
      </c>
      <c r="AT172" s="183" t="s">
        <v>78</v>
      </c>
      <c r="AU172" s="183" t="s">
        <v>87</v>
      </c>
      <c r="AY172" s="182" t="s">
        <v>173</v>
      </c>
      <c r="BK172" s="184">
        <f>SUM(BK173:BK180)</f>
        <v>0</v>
      </c>
    </row>
    <row r="173" spans="1:65" s="2" customFormat="1" ht="16.5" customHeight="1">
      <c r="A173" s="35"/>
      <c r="B173" s="36"/>
      <c r="C173" s="187" t="s">
        <v>134</v>
      </c>
      <c r="D173" s="187" t="s">
        <v>176</v>
      </c>
      <c r="E173" s="188" t="s">
        <v>3637</v>
      </c>
      <c r="F173" s="189" t="s">
        <v>3638</v>
      </c>
      <c r="G173" s="190" t="s">
        <v>245</v>
      </c>
      <c r="H173" s="191">
        <v>406.29</v>
      </c>
      <c r="I173" s="192"/>
      <c r="J173" s="193">
        <f t="shared" ref="J173:J178" si="0">ROUND(I173*H173,2)</f>
        <v>0</v>
      </c>
      <c r="K173" s="189" t="s">
        <v>1</v>
      </c>
      <c r="L173" s="40"/>
      <c r="M173" s="194" t="s">
        <v>1</v>
      </c>
      <c r="N173" s="195" t="s">
        <v>44</v>
      </c>
      <c r="O173" s="72"/>
      <c r="P173" s="196">
        <f t="shared" ref="P173:P178" si="1">O173*H173</f>
        <v>0</v>
      </c>
      <c r="Q173" s="196">
        <v>0</v>
      </c>
      <c r="R173" s="196">
        <f t="shared" ref="R173:R178" si="2">Q173*H173</f>
        <v>0</v>
      </c>
      <c r="S173" s="196">
        <v>0</v>
      </c>
      <c r="T173" s="197">
        <f t="shared" ref="T173:T178" si="3"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191</v>
      </c>
      <c r="AT173" s="198" t="s">
        <v>176</v>
      </c>
      <c r="AU173" s="198" t="s">
        <v>89</v>
      </c>
      <c r="AY173" s="18" t="s">
        <v>173</v>
      </c>
      <c r="BE173" s="199">
        <f t="shared" ref="BE173:BE178" si="4">IF(N173="základní",J173,0)</f>
        <v>0</v>
      </c>
      <c r="BF173" s="199">
        <f t="shared" ref="BF173:BF178" si="5">IF(N173="snížená",J173,0)</f>
        <v>0</v>
      </c>
      <c r="BG173" s="199">
        <f t="shared" ref="BG173:BG178" si="6">IF(N173="zákl. přenesená",J173,0)</f>
        <v>0</v>
      </c>
      <c r="BH173" s="199">
        <f t="shared" ref="BH173:BH178" si="7">IF(N173="sníž. přenesená",J173,0)</f>
        <v>0</v>
      </c>
      <c r="BI173" s="199">
        <f t="shared" ref="BI173:BI178" si="8">IF(N173="nulová",J173,0)</f>
        <v>0</v>
      </c>
      <c r="BJ173" s="18" t="s">
        <v>87</v>
      </c>
      <c r="BK173" s="199">
        <f t="shared" ref="BK173:BK178" si="9">ROUND(I173*H173,2)</f>
        <v>0</v>
      </c>
      <c r="BL173" s="18" t="s">
        <v>191</v>
      </c>
      <c r="BM173" s="198" t="s">
        <v>3639</v>
      </c>
    </row>
    <row r="174" spans="1:65" s="2" customFormat="1" ht="16.5" customHeight="1">
      <c r="A174" s="35"/>
      <c r="B174" s="36"/>
      <c r="C174" s="187" t="s">
        <v>137</v>
      </c>
      <c r="D174" s="187" t="s">
        <v>176</v>
      </c>
      <c r="E174" s="188" t="s">
        <v>3640</v>
      </c>
      <c r="F174" s="189" t="s">
        <v>3641</v>
      </c>
      <c r="G174" s="190" t="s">
        <v>245</v>
      </c>
      <c r="H174" s="191">
        <v>406.29</v>
      </c>
      <c r="I174" s="192"/>
      <c r="J174" s="193">
        <f t="shared" si="0"/>
        <v>0</v>
      </c>
      <c r="K174" s="189" t="s">
        <v>263</v>
      </c>
      <c r="L174" s="40"/>
      <c r="M174" s="194" t="s">
        <v>1</v>
      </c>
      <c r="N174" s="195" t="s">
        <v>44</v>
      </c>
      <c r="O174" s="72"/>
      <c r="P174" s="196">
        <f t="shared" si="1"/>
        <v>0</v>
      </c>
      <c r="Q174" s="196">
        <v>0</v>
      </c>
      <c r="R174" s="196">
        <f t="shared" si="2"/>
        <v>0</v>
      </c>
      <c r="S174" s="196">
        <v>0</v>
      </c>
      <c r="T174" s="197">
        <f t="shared" si="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191</v>
      </c>
      <c r="AT174" s="198" t="s">
        <v>176</v>
      </c>
      <c r="AU174" s="198" t="s">
        <v>89</v>
      </c>
      <c r="AY174" s="18" t="s">
        <v>173</v>
      </c>
      <c r="BE174" s="199">
        <f t="shared" si="4"/>
        <v>0</v>
      </c>
      <c r="BF174" s="199">
        <f t="shared" si="5"/>
        <v>0</v>
      </c>
      <c r="BG174" s="199">
        <f t="shared" si="6"/>
        <v>0</v>
      </c>
      <c r="BH174" s="199">
        <f t="shared" si="7"/>
        <v>0</v>
      </c>
      <c r="BI174" s="199">
        <f t="shared" si="8"/>
        <v>0</v>
      </c>
      <c r="BJ174" s="18" t="s">
        <v>87</v>
      </c>
      <c r="BK174" s="199">
        <f t="shared" si="9"/>
        <v>0</v>
      </c>
      <c r="BL174" s="18" t="s">
        <v>191</v>
      </c>
      <c r="BM174" s="198" t="s">
        <v>3642</v>
      </c>
    </row>
    <row r="175" spans="1:65" s="2" customFormat="1" ht="16.5" customHeight="1">
      <c r="A175" s="35"/>
      <c r="B175" s="36"/>
      <c r="C175" s="187" t="s">
        <v>140</v>
      </c>
      <c r="D175" s="187" t="s">
        <v>176</v>
      </c>
      <c r="E175" s="188" t="s">
        <v>3643</v>
      </c>
      <c r="F175" s="189" t="s">
        <v>3644</v>
      </c>
      <c r="G175" s="190" t="s">
        <v>245</v>
      </c>
      <c r="H175" s="191">
        <v>406.29</v>
      </c>
      <c r="I175" s="192"/>
      <c r="J175" s="193">
        <f t="shared" si="0"/>
        <v>0</v>
      </c>
      <c r="K175" s="189" t="s">
        <v>263</v>
      </c>
      <c r="L175" s="40"/>
      <c r="M175" s="194" t="s">
        <v>1</v>
      </c>
      <c r="N175" s="195" t="s">
        <v>44</v>
      </c>
      <c r="O175" s="72"/>
      <c r="P175" s="196">
        <f t="shared" si="1"/>
        <v>0</v>
      </c>
      <c r="Q175" s="196">
        <v>0</v>
      </c>
      <c r="R175" s="196">
        <f t="shared" si="2"/>
        <v>0</v>
      </c>
      <c r="S175" s="196">
        <v>0</v>
      </c>
      <c r="T175" s="197">
        <f t="shared" si="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191</v>
      </c>
      <c r="AT175" s="198" t="s">
        <v>176</v>
      </c>
      <c r="AU175" s="198" t="s">
        <v>89</v>
      </c>
      <c r="AY175" s="18" t="s">
        <v>173</v>
      </c>
      <c r="BE175" s="199">
        <f t="shared" si="4"/>
        <v>0</v>
      </c>
      <c r="BF175" s="199">
        <f t="shared" si="5"/>
        <v>0</v>
      </c>
      <c r="BG175" s="199">
        <f t="shared" si="6"/>
        <v>0</v>
      </c>
      <c r="BH175" s="199">
        <f t="shared" si="7"/>
        <v>0</v>
      </c>
      <c r="BI175" s="199">
        <f t="shared" si="8"/>
        <v>0</v>
      </c>
      <c r="BJ175" s="18" t="s">
        <v>87</v>
      </c>
      <c r="BK175" s="199">
        <f t="shared" si="9"/>
        <v>0</v>
      </c>
      <c r="BL175" s="18" t="s">
        <v>191</v>
      </c>
      <c r="BM175" s="198" t="s">
        <v>3645</v>
      </c>
    </row>
    <row r="176" spans="1:65" s="2" customFormat="1" ht="16.5" customHeight="1">
      <c r="A176" s="35"/>
      <c r="B176" s="36"/>
      <c r="C176" s="187" t="s">
        <v>336</v>
      </c>
      <c r="D176" s="187" t="s">
        <v>176</v>
      </c>
      <c r="E176" s="188" t="s">
        <v>3646</v>
      </c>
      <c r="F176" s="189" t="s">
        <v>3647</v>
      </c>
      <c r="G176" s="190" t="s">
        <v>245</v>
      </c>
      <c r="H176" s="191">
        <v>406.29</v>
      </c>
      <c r="I176" s="192"/>
      <c r="J176" s="193">
        <f t="shared" si="0"/>
        <v>0</v>
      </c>
      <c r="K176" s="189" t="s">
        <v>263</v>
      </c>
      <c r="L176" s="40"/>
      <c r="M176" s="194" t="s">
        <v>1</v>
      </c>
      <c r="N176" s="195" t="s">
        <v>44</v>
      </c>
      <c r="O176" s="72"/>
      <c r="P176" s="196">
        <f t="shared" si="1"/>
        <v>0</v>
      </c>
      <c r="Q176" s="196">
        <v>0</v>
      </c>
      <c r="R176" s="196">
        <f t="shared" si="2"/>
        <v>0</v>
      </c>
      <c r="S176" s="196">
        <v>0</v>
      </c>
      <c r="T176" s="197">
        <f t="shared" si="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191</v>
      </c>
      <c r="AT176" s="198" t="s">
        <v>176</v>
      </c>
      <c r="AU176" s="198" t="s">
        <v>89</v>
      </c>
      <c r="AY176" s="18" t="s">
        <v>173</v>
      </c>
      <c r="BE176" s="199">
        <f t="shared" si="4"/>
        <v>0</v>
      </c>
      <c r="BF176" s="199">
        <f t="shared" si="5"/>
        <v>0</v>
      </c>
      <c r="BG176" s="199">
        <f t="shared" si="6"/>
        <v>0</v>
      </c>
      <c r="BH176" s="199">
        <f t="shared" si="7"/>
        <v>0</v>
      </c>
      <c r="BI176" s="199">
        <f t="shared" si="8"/>
        <v>0</v>
      </c>
      <c r="BJ176" s="18" t="s">
        <v>87</v>
      </c>
      <c r="BK176" s="199">
        <f t="shared" si="9"/>
        <v>0</v>
      </c>
      <c r="BL176" s="18" t="s">
        <v>191</v>
      </c>
      <c r="BM176" s="198" t="s">
        <v>3648</v>
      </c>
    </row>
    <row r="177" spans="1:65" s="2" customFormat="1" ht="16.5" customHeight="1">
      <c r="A177" s="35"/>
      <c r="B177" s="36"/>
      <c r="C177" s="187" t="s">
        <v>7</v>
      </c>
      <c r="D177" s="187" t="s">
        <v>176</v>
      </c>
      <c r="E177" s="188" t="s">
        <v>3649</v>
      </c>
      <c r="F177" s="189" t="s">
        <v>3650</v>
      </c>
      <c r="G177" s="190" t="s">
        <v>245</v>
      </c>
      <c r="H177" s="191">
        <v>406.29</v>
      </c>
      <c r="I177" s="192"/>
      <c r="J177" s="193">
        <f t="shared" si="0"/>
        <v>0</v>
      </c>
      <c r="K177" s="189" t="s">
        <v>263</v>
      </c>
      <c r="L177" s="40"/>
      <c r="M177" s="194" t="s">
        <v>1</v>
      </c>
      <c r="N177" s="195" t="s">
        <v>44</v>
      </c>
      <c r="O177" s="72"/>
      <c r="P177" s="196">
        <f t="shared" si="1"/>
        <v>0</v>
      </c>
      <c r="Q177" s="196">
        <v>0.11162</v>
      </c>
      <c r="R177" s="196">
        <f t="shared" si="2"/>
        <v>45.350089799999999</v>
      </c>
      <c r="S177" s="196">
        <v>0</v>
      </c>
      <c r="T177" s="197">
        <f t="shared" si="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191</v>
      </c>
      <c r="AT177" s="198" t="s">
        <v>176</v>
      </c>
      <c r="AU177" s="198" t="s">
        <v>89</v>
      </c>
      <c r="AY177" s="18" t="s">
        <v>173</v>
      </c>
      <c r="BE177" s="199">
        <f t="shared" si="4"/>
        <v>0</v>
      </c>
      <c r="BF177" s="199">
        <f t="shared" si="5"/>
        <v>0</v>
      </c>
      <c r="BG177" s="199">
        <f t="shared" si="6"/>
        <v>0</v>
      </c>
      <c r="BH177" s="199">
        <f t="shared" si="7"/>
        <v>0</v>
      </c>
      <c r="BI177" s="199">
        <f t="shared" si="8"/>
        <v>0</v>
      </c>
      <c r="BJ177" s="18" t="s">
        <v>87</v>
      </c>
      <c r="BK177" s="199">
        <f t="shared" si="9"/>
        <v>0</v>
      </c>
      <c r="BL177" s="18" t="s">
        <v>191</v>
      </c>
      <c r="BM177" s="198" t="s">
        <v>3651</v>
      </c>
    </row>
    <row r="178" spans="1:65" s="2" customFormat="1" ht="16.5" customHeight="1">
      <c r="A178" s="35"/>
      <c r="B178" s="36"/>
      <c r="C178" s="254" t="s">
        <v>347</v>
      </c>
      <c r="D178" s="254" t="s">
        <v>730</v>
      </c>
      <c r="E178" s="255" t="s">
        <v>3652</v>
      </c>
      <c r="F178" s="256" t="s">
        <v>3653</v>
      </c>
      <c r="G178" s="257" t="s">
        <v>245</v>
      </c>
      <c r="H178" s="258">
        <v>410.35300000000001</v>
      </c>
      <c r="I178" s="259"/>
      <c r="J178" s="260">
        <f t="shared" si="0"/>
        <v>0</v>
      </c>
      <c r="K178" s="256" t="s">
        <v>263</v>
      </c>
      <c r="L178" s="261"/>
      <c r="M178" s="262" t="s">
        <v>1</v>
      </c>
      <c r="N178" s="263" t="s">
        <v>44</v>
      </c>
      <c r="O178" s="72"/>
      <c r="P178" s="196">
        <f t="shared" si="1"/>
        <v>0</v>
      </c>
      <c r="Q178" s="196">
        <v>0.18</v>
      </c>
      <c r="R178" s="196">
        <f t="shared" si="2"/>
        <v>73.86354</v>
      </c>
      <c r="S178" s="196">
        <v>0</v>
      </c>
      <c r="T178" s="197">
        <f t="shared" si="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211</v>
      </c>
      <c r="AT178" s="198" t="s">
        <v>730</v>
      </c>
      <c r="AU178" s="198" t="s">
        <v>89</v>
      </c>
      <c r="AY178" s="18" t="s">
        <v>173</v>
      </c>
      <c r="BE178" s="199">
        <f t="shared" si="4"/>
        <v>0</v>
      </c>
      <c r="BF178" s="199">
        <f t="shared" si="5"/>
        <v>0</v>
      </c>
      <c r="BG178" s="199">
        <f t="shared" si="6"/>
        <v>0</v>
      </c>
      <c r="BH178" s="199">
        <f t="shared" si="7"/>
        <v>0</v>
      </c>
      <c r="BI178" s="199">
        <f t="shared" si="8"/>
        <v>0</v>
      </c>
      <c r="BJ178" s="18" t="s">
        <v>87</v>
      </c>
      <c r="BK178" s="199">
        <f t="shared" si="9"/>
        <v>0</v>
      </c>
      <c r="BL178" s="18" t="s">
        <v>191</v>
      </c>
      <c r="BM178" s="198" t="s">
        <v>3654</v>
      </c>
    </row>
    <row r="179" spans="1:65" s="13" customFormat="1">
      <c r="B179" s="210"/>
      <c r="C179" s="211"/>
      <c r="D179" s="200" t="s">
        <v>247</v>
      </c>
      <c r="E179" s="211"/>
      <c r="F179" s="213" t="s">
        <v>3655</v>
      </c>
      <c r="G179" s="211"/>
      <c r="H179" s="214">
        <v>410.35300000000001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247</v>
      </c>
      <c r="AU179" s="220" t="s">
        <v>89</v>
      </c>
      <c r="AV179" s="13" t="s">
        <v>89</v>
      </c>
      <c r="AW179" s="13" t="s">
        <v>4</v>
      </c>
      <c r="AX179" s="13" t="s">
        <v>87</v>
      </c>
      <c r="AY179" s="220" t="s">
        <v>173</v>
      </c>
    </row>
    <row r="180" spans="1:65" s="2" customFormat="1" ht="16.5" customHeight="1">
      <c r="A180" s="35"/>
      <c r="B180" s="36"/>
      <c r="C180" s="187" t="s">
        <v>354</v>
      </c>
      <c r="D180" s="187" t="s">
        <v>176</v>
      </c>
      <c r="E180" s="188" t="s">
        <v>3656</v>
      </c>
      <c r="F180" s="189" t="s">
        <v>3657</v>
      </c>
      <c r="G180" s="190" t="s">
        <v>245</v>
      </c>
      <c r="H180" s="191">
        <v>9.06</v>
      </c>
      <c r="I180" s="192"/>
      <c r="J180" s="193">
        <f>ROUND(I180*H180,2)</f>
        <v>0</v>
      </c>
      <c r="K180" s="189" t="s">
        <v>1</v>
      </c>
      <c r="L180" s="40"/>
      <c r="M180" s="194" t="s">
        <v>1</v>
      </c>
      <c r="N180" s="195" t="s">
        <v>44</v>
      </c>
      <c r="O180" s="72"/>
      <c r="P180" s="196">
        <f>O180*H180</f>
        <v>0</v>
      </c>
      <c r="Q180" s="196">
        <v>0.10100000000000001</v>
      </c>
      <c r="R180" s="196">
        <f>Q180*H180</f>
        <v>0.9150600000000001</v>
      </c>
      <c r="S180" s="196">
        <v>0</v>
      </c>
      <c r="T180" s="19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191</v>
      </c>
      <c r="AT180" s="198" t="s">
        <v>176</v>
      </c>
      <c r="AU180" s="198" t="s">
        <v>89</v>
      </c>
      <c r="AY180" s="18" t="s">
        <v>173</v>
      </c>
      <c r="BE180" s="199">
        <f>IF(N180="základní",J180,0)</f>
        <v>0</v>
      </c>
      <c r="BF180" s="199">
        <f>IF(N180="snížená",J180,0)</f>
        <v>0</v>
      </c>
      <c r="BG180" s="199">
        <f>IF(N180="zákl. přenesená",J180,0)</f>
        <v>0</v>
      </c>
      <c r="BH180" s="199">
        <f>IF(N180="sníž. přenesená",J180,0)</f>
        <v>0</v>
      </c>
      <c r="BI180" s="199">
        <f>IF(N180="nulová",J180,0)</f>
        <v>0</v>
      </c>
      <c r="BJ180" s="18" t="s">
        <v>87</v>
      </c>
      <c r="BK180" s="199">
        <f>ROUND(I180*H180,2)</f>
        <v>0</v>
      </c>
      <c r="BL180" s="18" t="s">
        <v>191</v>
      </c>
      <c r="BM180" s="198" t="s">
        <v>3658</v>
      </c>
    </row>
    <row r="181" spans="1:65" s="12" customFormat="1" ht="22.9" customHeight="1">
      <c r="B181" s="171"/>
      <c r="C181" s="172"/>
      <c r="D181" s="173" t="s">
        <v>78</v>
      </c>
      <c r="E181" s="185" t="s">
        <v>527</v>
      </c>
      <c r="F181" s="185" t="s">
        <v>528</v>
      </c>
      <c r="G181" s="172"/>
      <c r="H181" s="172"/>
      <c r="I181" s="175"/>
      <c r="J181" s="186">
        <f>BK181</f>
        <v>0</v>
      </c>
      <c r="K181" s="172"/>
      <c r="L181" s="177"/>
      <c r="M181" s="178"/>
      <c r="N181" s="179"/>
      <c r="O181" s="179"/>
      <c r="P181" s="180">
        <f>SUM(P182:P185)</f>
        <v>0</v>
      </c>
      <c r="Q181" s="179"/>
      <c r="R181" s="180">
        <f>SUM(R182:R185)</f>
        <v>0</v>
      </c>
      <c r="S181" s="179"/>
      <c r="T181" s="181">
        <f>SUM(T182:T185)</f>
        <v>0</v>
      </c>
      <c r="AR181" s="182" t="s">
        <v>87</v>
      </c>
      <c r="AT181" s="183" t="s">
        <v>78</v>
      </c>
      <c r="AU181" s="183" t="s">
        <v>87</v>
      </c>
      <c r="AY181" s="182" t="s">
        <v>173</v>
      </c>
      <c r="BK181" s="184">
        <f>SUM(BK182:BK185)</f>
        <v>0</v>
      </c>
    </row>
    <row r="182" spans="1:65" s="2" customFormat="1" ht="16.5" customHeight="1">
      <c r="A182" s="35"/>
      <c r="B182" s="36"/>
      <c r="C182" s="187" t="s">
        <v>359</v>
      </c>
      <c r="D182" s="187" t="s">
        <v>176</v>
      </c>
      <c r="E182" s="188" t="s">
        <v>535</v>
      </c>
      <c r="F182" s="189" t="s">
        <v>536</v>
      </c>
      <c r="G182" s="190" t="s">
        <v>532</v>
      </c>
      <c r="H182" s="191">
        <v>89.384</v>
      </c>
      <c r="I182" s="192"/>
      <c r="J182" s="193">
        <f>ROUND(I182*H182,2)</f>
        <v>0</v>
      </c>
      <c r="K182" s="189" t="s">
        <v>263</v>
      </c>
      <c r="L182" s="40"/>
      <c r="M182" s="194" t="s">
        <v>1</v>
      </c>
      <c r="N182" s="195" t="s">
        <v>44</v>
      </c>
      <c r="O182" s="72"/>
      <c r="P182" s="196">
        <f>O182*H182</f>
        <v>0</v>
      </c>
      <c r="Q182" s="196">
        <v>0</v>
      </c>
      <c r="R182" s="196">
        <f>Q182*H182</f>
        <v>0</v>
      </c>
      <c r="S182" s="196">
        <v>0</v>
      </c>
      <c r="T182" s="19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191</v>
      </c>
      <c r="AT182" s="198" t="s">
        <v>176</v>
      </c>
      <c r="AU182" s="198" t="s">
        <v>89</v>
      </c>
      <c r="AY182" s="18" t="s">
        <v>173</v>
      </c>
      <c r="BE182" s="199">
        <f>IF(N182="základní",J182,0)</f>
        <v>0</v>
      </c>
      <c r="BF182" s="199">
        <f>IF(N182="snížená",J182,0)</f>
        <v>0</v>
      </c>
      <c r="BG182" s="199">
        <f>IF(N182="zákl. přenesená",J182,0)</f>
        <v>0</v>
      </c>
      <c r="BH182" s="199">
        <f>IF(N182="sníž. přenesená",J182,0)</f>
        <v>0</v>
      </c>
      <c r="BI182" s="199">
        <f>IF(N182="nulová",J182,0)</f>
        <v>0</v>
      </c>
      <c r="BJ182" s="18" t="s">
        <v>87</v>
      </c>
      <c r="BK182" s="199">
        <f>ROUND(I182*H182,2)</f>
        <v>0</v>
      </c>
      <c r="BL182" s="18" t="s">
        <v>191</v>
      </c>
      <c r="BM182" s="198" t="s">
        <v>3659</v>
      </c>
    </row>
    <row r="183" spans="1:65" s="2" customFormat="1" ht="16.5" customHeight="1">
      <c r="A183" s="35"/>
      <c r="B183" s="36"/>
      <c r="C183" s="187" t="s">
        <v>366</v>
      </c>
      <c r="D183" s="187" t="s">
        <v>176</v>
      </c>
      <c r="E183" s="188" t="s">
        <v>539</v>
      </c>
      <c r="F183" s="189" t="s">
        <v>540</v>
      </c>
      <c r="G183" s="190" t="s">
        <v>532</v>
      </c>
      <c r="H183" s="191">
        <v>89.384</v>
      </c>
      <c r="I183" s="192"/>
      <c r="J183" s="193">
        <f>ROUND(I183*H183,2)</f>
        <v>0</v>
      </c>
      <c r="K183" s="189" t="s">
        <v>263</v>
      </c>
      <c r="L183" s="40"/>
      <c r="M183" s="194" t="s">
        <v>1</v>
      </c>
      <c r="N183" s="195" t="s">
        <v>44</v>
      </c>
      <c r="O183" s="72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191</v>
      </c>
      <c r="AT183" s="198" t="s">
        <v>176</v>
      </c>
      <c r="AU183" s="198" t="s">
        <v>89</v>
      </c>
      <c r="AY183" s="18" t="s">
        <v>173</v>
      </c>
      <c r="BE183" s="199">
        <f>IF(N183="základní",J183,0)</f>
        <v>0</v>
      </c>
      <c r="BF183" s="199">
        <f>IF(N183="snížená",J183,0)</f>
        <v>0</v>
      </c>
      <c r="BG183" s="199">
        <f>IF(N183="zákl. přenesená",J183,0)</f>
        <v>0</v>
      </c>
      <c r="BH183" s="199">
        <f>IF(N183="sníž. přenesená",J183,0)</f>
        <v>0</v>
      </c>
      <c r="BI183" s="199">
        <f>IF(N183="nulová",J183,0)</f>
        <v>0</v>
      </c>
      <c r="BJ183" s="18" t="s">
        <v>87</v>
      </c>
      <c r="BK183" s="199">
        <f>ROUND(I183*H183,2)</f>
        <v>0</v>
      </c>
      <c r="BL183" s="18" t="s">
        <v>191</v>
      </c>
      <c r="BM183" s="198" t="s">
        <v>3660</v>
      </c>
    </row>
    <row r="184" spans="1:65" s="2" customFormat="1" ht="19.5">
      <c r="A184" s="35"/>
      <c r="B184" s="36"/>
      <c r="C184" s="37"/>
      <c r="D184" s="200" t="s">
        <v>194</v>
      </c>
      <c r="E184" s="37"/>
      <c r="F184" s="201" t="s">
        <v>542</v>
      </c>
      <c r="G184" s="37"/>
      <c r="H184" s="37"/>
      <c r="I184" s="202"/>
      <c r="J184" s="37"/>
      <c r="K184" s="37"/>
      <c r="L184" s="40"/>
      <c r="M184" s="203"/>
      <c r="N184" s="204"/>
      <c r="O184" s="72"/>
      <c r="P184" s="72"/>
      <c r="Q184" s="72"/>
      <c r="R184" s="72"/>
      <c r="S184" s="72"/>
      <c r="T184" s="73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8" t="s">
        <v>194</v>
      </c>
      <c r="AU184" s="18" t="s">
        <v>89</v>
      </c>
    </row>
    <row r="185" spans="1:65" s="2" customFormat="1" ht="21.75" customHeight="1">
      <c r="A185" s="35"/>
      <c r="B185" s="36"/>
      <c r="C185" s="187" t="s">
        <v>372</v>
      </c>
      <c r="D185" s="187" t="s">
        <v>176</v>
      </c>
      <c r="E185" s="188" t="s">
        <v>549</v>
      </c>
      <c r="F185" s="189" t="s">
        <v>550</v>
      </c>
      <c r="G185" s="190" t="s">
        <v>532</v>
      </c>
      <c r="H185" s="191">
        <v>89.384</v>
      </c>
      <c r="I185" s="192"/>
      <c r="J185" s="193">
        <f>ROUND(I185*H185,2)</f>
        <v>0</v>
      </c>
      <c r="K185" s="189" t="s">
        <v>263</v>
      </c>
      <c r="L185" s="40"/>
      <c r="M185" s="194" t="s">
        <v>1</v>
      </c>
      <c r="N185" s="195" t="s">
        <v>44</v>
      </c>
      <c r="O185" s="72"/>
      <c r="P185" s="196">
        <f>O185*H185</f>
        <v>0</v>
      </c>
      <c r="Q185" s="196">
        <v>0</v>
      </c>
      <c r="R185" s="196">
        <f>Q185*H185</f>
        <v>0</v>
      </c>
      <c r="S185" s="196">
        <v>0</v>
      </c>
      <c r="T185" s="19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191</v>
      </c>
      <c r="AT185" s="198" t="s">
        <v>176</v>
      </c>
      <c r="AU185" s="198" t="s">
        <v>89</v>
      </c>
      <c r="AY185" s="18" t="s">
        <v>173</v>
      </c>
      <c r="BE185" s="199">
        <f>IF(N185="základní",J185,0)</f>
        <v>0</v>
      </c>
      <c r="BF185" s="199">
        <f>IF(N185="snížená",J185,0)</f>
        <v>0</v>
      </c>
      <c r="BG185" s="199">
        <f>IF(N185="zákl. přenesená",J185,0)</f>
        <v>0</v>
      </c>
      <c r="BH185" s="199">
        <f>IF(N185="sníž. přenesená",J185,0)</f>
        <v>0</v>
      </c>
      <c r="BI185" s="199">
        <f>IF(N185="nulová",J185,0)</f>
        <v>0</v>
      </c>
      <c r="BJ185" s="18" t="s">
        <v>87</v>
      </c>
      <c r="BK185" s="199">
        <f>ROUND(I185*H185,2)</f>
        <v>0</v>
      </c>
      <c r="BL185" s="18" t="s">
        <v>191</v>
      </c>
      <c r="BM185" s="198" t="s">
        <v>3661</v>
      </c>
    </row>
    <row r="186" spans="1:65" s="12" customFormat="1" ht="22.9" customHeight="1">
      <c r="B186" s="171"/>
      <c r="C186" s="172"/>
      <c r="D186" s="173" t="s">
        <v>78</v>
      </c>
      <c r="E186" s="185" t="s">
        <v>1078</v>
      </c>
      <c r="F186" s="185" t="s">
        <v>1079</v>
      </c>
      <c r="G186" s="172"/>
      <c r="H186" s="172"/>
      <c r="I186" s="175"/>
      <c r="J186" s="186">
        <f>BK186</f>
        <v>0</v>
      </c>
      <c r="K186" s="172"/>
      <c r="L186" s="177"/>
      <c r="M186" s="178"/>
      <c r="N186" s="179"/>
      <c r="O186" s="179"/>
      <c r="P186" s="180">
        <f>P187</f>
        <v>0</v>
      </c>
      <c r="Q186" s="179"/>
      <c r="R186" s="180">
        <f>R187</f>
        <v>0</v>
      </c>
      <c r="S186" s="179"/>
      <c r="T186" s="181">
        <f>T187</f>
        <v>0</v>
      </c>
      <c r="AR186" s="182" t="s">
        <v>87</v>
      </c>
      <c r="AT186" s="183" t="s">
        <v>78</v>
      </c>
      <c r="AU186" s="183" t="s">
        <v>87</v>
      </c>
      <c r="AY186" s="182" t="s">
        <v>173</v>
      </c>
      <c r="BK186" s="184">
        <f>BK187</f>
        <v>0</v>
      </c>
    </row>
    <row r="187" spans="1:65" s="2" customFormat="1" ht="16.5" customHeight="1">
      <c r="A187" s="35"/>
      <c r="B187" s="36"/>
      <c r="C187" s="187" t="s">
        <v>377</v>
      </c>
      <c r="D187" s="187" t="s">
        <v>176</v>
      </c>
      <c r="E187" s="188" t="s">
        <v>3662</v>
      </c>
      <c r="F187" s="189" t="s">
        <v>3663</v>
      </c>
      <c r="G187" s="190" t="s">
        <v>532</v>
      </c>
      <c r="H187" s="191">
        <v>120.239</v>
      </c>
      <c r="I187" s="192"/>
      <c r="J187" s="193">
        <f>ROUND(I187*H187,2)</f>
        <v>0</v>
      </c>
      <c r="K187" s="189" t="s">
        <v>263</v>
      </c>
      <c r="L187" s="40"/>
      <c r="M187" s="205" t="s">
        <v>1</v>
      </c>
      <c r="N187" s="206" t="s">
        <v>44</v>
      </c>
      <c r="O187" s="207"/>
      <c r="P187" s="208">
        <f>O187*H187</f>
        <v>0</v>
      </c>
      <c r="Q187" s="208">
        <v>0</v>
      </c>
      <c r="R187" s="208">
        <f>Q187*H187</f>
        <v>0</v>
      </c>
      <c r="S187" s="208">
        <v>0</v>
      </c>
      <c r="T187" s="20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191</v>
      </c>
      <c r="AT187" s="198" t="s">
        <v>176</v>
      </c>
      <c r="AU187" s="198" t="s">
        <v>89</v>
      </c>
      <c r="AY187" s="18" t="s">
        <v>173</v>
      </c>
      <c r="BE187" s="199">
        <f>IF(N187="základní",J187,0)</f>
        <v>0</v>
      </c>
      <c r="BF187" s="199">
        <f>IF(N187="snížená",J187,0)</f>
        <v>0</v>
      </c>
      <c r="BG187" s="199">
        <f>IF(N187="zákl. přenesená",J187,0)</f>
        <v>0</v>
      </c>
      <c r="BH187" s="199">
        <f>IF(N187="sníž. přenesená",J187,0)</f>
        <v>0</v>
      </c>
      <c r="BI187" s="199">
        <f>IF(N187="nulová",J187,0)</f>
        <v>0</v>
      </c>
      <c r="BJ187" s="18" t="s">
        <v>87</v>
      </c>
      <c r="BK187" s="199">
        <f>ROUND(I187*H187,2)</f>
        <v>0</v>
      </c>
      <c r="BL187" s="18" t="s">
        <v>191</v>
      </c>
      <c r="BM187" s="198" t="s">
        <v>3664</v>
      </c>
    </row>
    <row r="188" spans="1:65" s="2" customFormat="1" ht="6.95" customHeight="1">
      <c r="A188" s="35"/>
      <c r="B188" s="55"/>
      <c r="C188" s="56"/>
      <c r="D188" s="56"/>
      <c r="E188" s="56"/>
      <c r="F188" s="56"/>
      <c r="G188" s="56"/>
      <c r="H188" s="56"/>
      <c r="I188" s="56"/>
      <c r="J188" s="56"/>
      <c r="K188" s="56"/>
      <c r="L188" s="40"/>
      <c r="M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</row>
  </sheetData>
  <sheetProtection algorithmName="SHA-512" hashValue="Hk4PVzOOFEuKrLs3wzXrEJL+29V4po/HQJb3WWwSJTrs+yNvGfKJYi4v/SqnGDIxwWfhYnyvJ8fvbUV+QdHU0A==" saltValue="livAsFv3hapAQJmngMeVRvWwlKKPwICyeH1WdBPQChaYQDHfQCE8LdDNtEZ5pgj/UcaSCzDRlzgbWBhAYpm5dg==" spinCount="100000" sheet="1" objects="1" scenarios="1" formatColumns="0" formatRows="0" autoFilter="0"/>
  <autoFilter ref="C121:K187" xr:uid="{00000000-0009-0000-0000-00001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41"/>
  <sheetViews>
    <sheetView showGridLines="0" view="pageBreakPreview" zoomScaleNormal="100" zoomScaleSheetLayoutView="10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88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143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9" t="str">
        <f>'Rekapitulace stavby'!K6</f>
        <v>NÁSTAVBA ZŠ JESENIOVA - ROZŠÍŘENÍ ŠKOLNÍ DRUŽINY</v>
      </c>
      <c r="F7" s="310"/>
      <c r="G7" s="310"/>
      <c r="H7" s="310"/>
      <c r="L7" s="21"/>
    </row>
    <row r="8" spans="1:46" s="2" customFormat="1" ht="12" customHeight="1">
      <c r="A8" s="35"/>
      <c r="B8" s="40"/>
      <c r="C8" s="35"/>
      <c r="D8" s="113" t="s">
        <v>144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1" t="s">
        <v>145</v>
      </c>
      <c r="F9" s="312"/>
      <c r="G9" s="312"/>
      <c r="H9" s="312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20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</v>
      </c>
      <c r="E12" s="35"/>
      <c r="F12" s="114" t="s">
        <v>23</v>
      </c>
      <c r="G12" s="35"/>
      <c r="H12" s="35"/>
      <c r="I12" s="113" t="s">
        <v>24</v>
      </c>
      <c r="J12" s="115" t="str">
        <f>'Rekapitulace stavby'!AN8</f>
        <v>14. 2. 2022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26</v>
      </c>
      <c r="E14" s="35"/>
      <c r="F14" s="35"/>
      <c r="G14" s="35"/>
      <c r="H14" s="35"/>
      <c r="I14" s="113" t="s">
        <v>27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28</v>
      </c>
      <c r="F15" s="35"/>
      <c r="G15" s="35"/>
      <c r="H15" s="35"/>
      <c r="I15" s="113" t="s">
        <v>29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3" t="str">
        <f>'Rekapitulace stavby'!E14</f>
        <v>Vyplň údaj</v>
      </c>
      <c r="F18" s="314"/>
      <c r="G18" s="314"/>
      <c r="H18" s="314"/>
      <c r="I18" s="113" t="s">
        <v>29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27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29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27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29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5" t="s">
        <v>1</v>
      </c>
      <c r="F27" s="315"/>
      <c r="G27" s="315"/>
      <c r="H27" s="315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ROUND((SUM(BE122:BE140)),  2)</f>
        <v>0</v>
      </c>
      <c r="G33" s="35"/>
      <c r="H33" s="35"/>
      <c r="I33" s="125">
        <v>0.21</v>
      </c>
      <c r="J33" s="124">
        <f>ROUND(((SUM(BE122:BE140))*I33),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ROUND((SUM(BF122:BF140)),  2)</f>
        <v>0</v>
      </c>
      <c r="G34" s="35"/>
      <c r="H34" s="35"/>
      <c r="I34" s="125">
        <v>0.15</v>
      </c>
      <c r="J34" s="124">
        <f>ROUND(((SUM(BF122:BF140))*I34),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ROUND((SUM(BG122:BG140)),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ROUND((SUM(BH122:BH140)),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ROUND((SUM(BI122:BI140)),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146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07" t="str">
        <f>E7</f>
        <v>NÁSTAVBA ZŠ JESENIOVA - ROZŠÍŘENÍ ŠKOLNÍ DRUŽINY</v>
      </c>
      <c r="F85" s="308"/>
      <c r="G85" s="308"/>
      <c r="H85" s="308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144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01 - VEDLEJŠÍ A OSTATNÍ NÁKLADY</v>
      </c>
      <c r="F87" s="306"/>
      <c r="G87" s="306"/>
      <c r="H87" s="30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22</v>
      </c>
      <c r="D89" s="37"/>
      <c r="E89" s="37"/>
      <c r="F89" s="28" t="str">
        <f>F12</f>
        <v>Jeseniova 96/2400, Praha 3</v>
      </c>
      <c r="G89" s="37"/>
      <c r="H89" s="37"/>
      <c r="I89" s="30" t="s">
        <v>24</v>
      </c>
      <c r="J89" s="67" t="str">
        <f>IF(J12="","",J12)</f>
        <v>14. 2. 2022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26</v>
      </c>
      <c r="D91" s="37"/>
      <c r="E91" s="37"/>
      <c r="F91" s="28" t="str">
        <f>E15</f>
        <v>Městská část Praha 3</v>
      </c>
      <c r="G91" s="37"/>
      <c r="H91" s="37"/>
      <c r="I91" s="30" t="s">
        <v>32</v>
      </c>
      <c r="J91" s="33" t="str">
        <f>E21</f>
        <v>ZERO ATELIER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35</v>
      </c>
      <c r="J92" s="33" t="str">
        <f>E24</f>
        <v>Vladimír Mrázek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147</v>
      </c>
      <c r="D94" s="145"/>
      <c r="E94" s="145"/>
      <c r="F94" s="145"/>
      <c r="G94" s="145"/>
      <c r="H94" s="145"/>
      <c r="I94" s="145"/>
      <c r="J94" s="146" t="s">
        <v>148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149</v>
      </c>
      <c r="D96" s="37"/>
      <c r="E96" s="37"/>
      <c r="F96" s="37"/>
      <c r="G96" s="37"/>
      <c r="H96" s="37"/>
      <c r="I96" s="37"/>
      <c r="J96" s="85">
        <f>J122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150</v>
      </c>
    </row>
    <row r="97" spans="1:31" s="9" customFormat="1" ht="24.95" customHeight="1">
      <c r="B97" s="148"/>
      <c r="C97" s="149"/>
      <c r="D97" s="150" t="s">
        <v>151</v>
      </c>
      <c r="E97" s="151"/>
      <c r="F97" s="151"/>
      <c r="G97" s="151"/>
      <c r="H97" s="151"/>
      <c r="I97" s="151"/>
      <c r="J97" s="152">
        <f>J123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152</v>
      </c>
      <c r="E98" s="157"/>
      <c r="F98" s="157"/>
      <c r="G98" s="157"/>
      <c r="H98" s="157"/>
      <c r="I98" s="157"/>
      <c r="J98" s="158">
        <f>J124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153</v>
      </c>
      <c r="E99" s="157"/>
      <c r="F99" s="157"/>
      <c r="G99" s="157"/>
      <c r="H99" s="157"/>
      <c r="I99" s="157"/>
      <c r="J99" s="158">
        <f>J128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154</v>
      </c>
      <c r="E100" s="157"/>
      <c r="F100" s="157"/>
      <c r="G100" s="157"/>
      <c r="H100" s="157"/>
      <c r="I100" s="157"/>
      <c r="J100" s="158">
        <f>J132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155</v>
      </c>
      <c r="E101" s="157"/>
      <c r="F101" s="157"/>
      <c r="G101" s="157"/>
      <c r="H101" s="157"/>
      <c r="I101" s="157"/>
      <c r="J101" s="158">
        <f>J135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156</v>
      </c>
      <c r="E102" s="157"/>
      <c r="F102" s="157"/>
      <c r="G102" s="157"/>
      <c r="H102" s="157"/>
      <c r="I102" s="157"/>
      <c r="J102" s="158">
        <f>J137</f>
        <v>0</v>
      </c>
      <c r="K102" s="155"/>
      <c r="L102" s="159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5" customHeight="1">
      <c r="A104" s="35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5" customHeight="1">
      <c r="A108" s="35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5" customHeight="1">
      <c r="A109" s="35"/>
      <c r="B109" s="36"/>
      <c r="C109" s="24" t="s">
        <v>157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16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07" t="str">
        <f>E7</f>
        <v>NÁSTAVBA ZŠ JESENIOVA - ROZŠÍŘENÍ ŠKOLNÍ DRUŽINY</v>
      </c>
      <c r="F112" s="308"/>
      <c r="G112" s="308"/>
      <c r="H112" s="308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144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02" t="str">
        <f>E9</f>
        <v>01 - VEDLEJŠÍ A OSTATNÍ NÁKLADY</v>
      </c>
      <c r="F114" s="306"/>
      <c r="G114" s="306"/>
      <c r="H114" s="306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22</v>
      </c>
      <c r="D116" s="37"/>
      <c r="E116" s="37"/>
      <c r="F116" s="28" t="str">
        <f>F12</f>
        <v>Jeseniova 96/2400, Praha 3</v>
      </c>
      <c r="G116" s="37"/>
      <c r="H116" s="37"/>
      <c r="I116" s="30" t="s">
        <v>24</v>
      </c>
      <c r="J116" s="67" t="str">
        <f>IF(J12="","",J12)</f>
        <v>14. 2. 2022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26</v>
      </c>
      <c r="D118" s="37"/>
      <c r="E118" s="37"/>
      <c r="F118" s="28" t="str">
        <f>E15</f>
        <v>Městská část Praha 3</v>
      </c>
      <c r="G118" s="37"/>
      <c r="H118" s="37"/>
      <c r="I118" s="30" t="s">
        <v>32</v>
      </c>
      <c r="J118" s="33" t="str">
        <f>E21</f>
        <v>ZERO ATELIER s.r.o.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30</v>
      </c>
      <c r="D119" s="37"/>
      <c r="E119" s="37"/>
      <c r="F119" s="28" t="str">
        <f>IF(E18="","",E18)</f>
        <v>Vyplň údaj</v>
      </c>
      <c r="G119" s="37"/>
      <c r="H119" s="37"/>
      <c r="I119" s="30" t="s">
        <v>35</v>
      </c>
      <c r="J119" s="33" t="str">
        <f>E24</f>
        <v>Vladimír Mrázek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0"/>
      <c r="B121" s="161"/>
      <c r="C121" s="162" t="s">
        <v>158</v>
      </c>
      <c r="D121" s="163" t="s">
        <v>64</v>
      </c>
      <c r="E121" s="163" t="s">
        <v>60</v>
      </c>
      <c r="F121" s="163" t="s">
        <v>61</v>
      </c>
      <c r="G121" s="163" t="s">
        <v>159</v>
      </c>
      <c r="H121" s="163" t="s">
        <v>160</v>
      </c>
      <c r="I121" s="163" t="s">
        <v>161</v>
      </c>
      <c r="J121" s="163" t="s">
        <v>148</v>
      </c>
      <c r="K121" s="164" t="s">
        <v>162</v>
      </c>
      <c r="L121" s="165"/>
      <c r="M121" s="76" t="s">
        <v>1</v>
      </c>
      <c r="N121" s="77" t="s">
        <v>43</v>
      </c>
      <c r="O121" s="77" t="s">
        <v>163</v>
      </c>
      <c r="P121" s="77" t="s">
        <v>164</v>
      </c>
      <c r="Q121" s="77" t="s">
        <v>165</v>
      </c>
      <c r="R121" s="77" t="s">
        <v>166</v>
      </c>
      <c r="S121" s="77" t="s">
        <v>167</v>
      </c>
      <c r="T121" s="78" t="s">
        <v>168</v>
      </c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</row>
    <row r="122" spans="1:65" s="2" customFormat="1" ht="22.9" customHeight="1">
      <c r="A122" s="35"/>
      <c r="B122" s="36"/>
      <c r="C122" s="83" t="s">
        <v>169</v>
      </c>
      <c r="D122" s="37"/>
      <c r="E122" s="37"/>
      <c r="F122" s="37"/>
      <c r="G122" s="37"/>
      <c r="H122" s="37"/>
      <c r="I122" s="37"/>
      <c r="J122" s="166">
        <f>BK122</f>
        <v>0</v>
      </c>
      <c r="K122" s="37"/>
      <c r="L122" s="40"/>
      <c r="M122" s="79"/>
      <c r="N122" s="167"/>
      <c r="O122" s="80"/>
      <c r="P122" s="168">
        <f>P123</f>
        <v>0</v>
      </c>
      <c r="Q122" s="80"/>
      <c r="R122" s="168">
        <f>R123</f>
        <v>0</v>
      </c>
      <c r="S122" s="80"/>
      <c r="T122" s="169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78</v>
      </c>
      <c r="AU122" s="18" t="s">
        <v>150</v>
      </c>
      <c r="BK122" s="170">
        <f>BK123</f>
        <v>0</v>
      </c>
    </row>
    <row r="123" spans="1:65" s="12" customFormat="1" ht="25.9" customHeight="1">
      <c r="B123" s="171"/>
      <c r="C123" s="172"/>
      <c r="D123" s="173" t="s">
        <v>78</v>
      </c>
      <c r="E123" s="174" t="s">
        <v>170</v>
      </c>
      <c r="F123" s="174" t="s">
        <v>171</v>
      </c>
      <c r="G123" s="172"/>
      <c r="H123" s="172"/>
      <c r="I123" s="175"/>
      <c r="J123" s="176">
        <f>BK123</f>
        <v>0</v>
      </c>
      <c r="K123" s="172"/>
      <c r="L123" s="177"/>
      <c r="M123" s="178"/>
      <c r="N123" s="179"/>
      <c r="O123" s="179"/>
      <c r="P123" s="180">
        <f>P124+P128+P132+P135+P137</f>
        <v>0</v>
      </c>
      <c r="Q123" s="179"/>
      <c r="R123" s="180">
        <f>R124+R128+R132+R135+R137</f>
        <v>0</v>
      </c>
      <c r="S123" s="179"/>
      <c r="T123" s="181">
        <f>T124+T128+T132+T135+T137</f>
        <v>0</v>
      </c>
      <c r="AR123" s="182" t="s">
        <v>172</v>
      </c>
      <c r="AT123" s="183" t="s">
        <v>78</v>
      </c>
      <c r="AU123" s="183" t="s">
        <v>79</v>
      </c>
      <c r="AY123" s="182" t="s">
        <v>173</v>
      </c>
      <c r="BK123" s="184">
        <f>BK124+BK128+BK132+BK135+BK137</f>
        <v>0</v>
      </c>
    </row>
    <row r="124" spans="1:65" s="12" customFormat="1" ht="22.9" customHeight="1">
      <c r="B124" s="171"/>
      <c r="C124" s="172"/>
      <c r="D124" s="173" t="s">
        <v>78</v>
      </c>
      <c r="E124" s="185" t="s">
        <v>174</v>
      </c>
      <c r="F124" s="185" t="s">
        <v>175</v>
      </c>
      <c r="G124" s="172"/>
      <c r="H124" s="172"/>
      <c r="I124" s="175"/>
      <c r="J124" s="186">
        <f>BK124</f>
        <v>0</v>
      </c>
      <c r="K124" s="172"/>
      <c r="L124" s="177"/>
      <c r="M124" s="178"/>
      <c r="N124" s="179"/>
      <c r="O124" s="179"/>
      <c r="P124" s="180">
        <f>SUM(P125:P127)</f>
        <v>0</v>
      </c>
      <c r="Q124" s="179"/>
      <c r="R124" s="180">
        <f>SUM(R125:R127)</f>
        <v>0</v>
      </c>
      <c r="S124" s="179"/>
      <c r="T124" s="181">
        <f>SUM(T125:T127)</f>
        <v>0</v>
      </c>
      <c r="AR124" s="182" t="s">
        <v>172</v>
      </c>
      <c r="AT124" s="183" t="s">
        <v>78</v>
      </c>
      <c r="AU124" s="183" t="s">
        <v>87</v>
      </c>
      <c r="AY124" s="182" t="s">
        <v>173</v>
      </c>
      <c r="BK124" s="184">
        <f>SUM(BK125:BK127)</f>
        <v>0</v>
      </c>
    </row>
    <row r="125" spans="1:65" s="2" customFormat="1" ht="16.5" customHeight="1">
      <c r="A125" s="35"/>
      <c r="B125" s="36"/>
      <c r="C125" s="187" t="s">
        <v>87</v>
      </c>
      <c r="D125" s="187" t="s">
        <v>176</v>
      </c>
      <c r="E125" s="188" t="s">
        <v>177</v>
      </c>
      <c r="F125" s="189" t="s">
        <v>178</v>
      </c>
      <c r="G125" s="190" t="s">
        <v>179</v>
      </c>
      <c r="H125" s="191">
        <v>1</v>
      </c>
      <c r="I125" s="192"/>
      <c r="J125" s="193">
        <f>ROUND(I125*H125,2)</f>
        <v>0</v>
      </c>
      <c r="K125" s="189" t="s">
        <v>1</v>
      </c>
      <c r="L125" s="40"/>
      <c r="M125" s="194" t="s">
        <v>1</v>
      </c>
      <c r="N125" s="195" t="s">
        <v>44</v>
      </c>
      <c r="O125" s="72"/>
      <c r="P125" s="196">
        <f>O125*H125</f>
        <v>0</v>
      </c>
      <c r="Q125" s="196">
        <v>0</v>
      </c>
      <c r="R125" s="196">
        <f>Q125*H125</f>
        <v>0</v>
      </c>
      <c r="S125" s="196">
        <v>0</v>
      </c>
      <c r="T125" s="19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8" t="s">
        <v>180</v>
      </c>
      <c r="AT125" s="198" t="s">
        <v>176</v>
      </c>
      <c r="AU125" s="198" t="s">
        <v>89</v>
      </c>
      <c r="AY125" s="18" t="s">
        <v>173</v>
      </c>
      <c r="BE125" s="199">
        <f>IF(N125="základní",J125,0)</f>
        <v>0</v>
      </c>
      <c r="BF125" s="199">
        <f>IF(N125="snížená",J125,0)</f>
        <v>0</v>
      </c>
      <c r="BG125" s="199">
        <f>IF(N125="zákl. přenesená",J125,0)</f>
        <v>0</v>
      </c>
      <c r="BH125" s="199">
        <f>IF(N125="sníž. přenesená",J125,0)</f>
        <v>0</v>
      </c>
      <c r="BI125" s="199">
        <f>IF(N125="nulová",J125,0)</f>
        <v>0</v>
      </c>
      <c r="BJ125" s="18" t="s">
        <v>87</v>
      </c>
      <c r="BK125" s="199">
        <f>ROUND(I125*H125,2)</f>
        <v>0</v>
      </c>
      <c r="BL125" s="18" t="s">
        <v>180</v>
      </c>
      <c r="BM125" s="198" t="s">
        <v>181</v>
      </c>
    </row>
    <row r="126" spans="1:65" s="2" customFormat="1" ht="16.5" customHeight="1">
      <c r="A126" s="35"/>
      <c r="B126" s="36"/>
      <c r="C126" s="187" t="s">
        <v>89</v>
      </c>
      <c r="D126" s="187" t="s">
        <v>176</v>
      </c>
      <c r="E126" s="188" t="s">
        <v>182</v>
      </c>
      <c r="F126" s="189" t="s">
        <v>183</v>
      </c>
      <c r="G126" s="190" t="s">
        <v>179</v>
      </c>
      <c r="H126" s="191">
        <v>1</v>
      </c>
      <c r="I126" s="192"/>
      <c r="J126" s="193">
        <f>ROUND(I126*H126,2)</f>
        <v>0</v>
      </c>
      <c r="K126" s="189" t="s">
        <v>1</v>
      </c>
      <c r="L126" s="40"/>
      <c r="M126" s="194" t="s">
        <v>1</v>
      </c>
      <c r="N126" s="195" t="s">
        <v>44</v>
      </c>
      <c r="O126" s="72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8" t="s">
        <v>180</v>
      </c>
      <c r="AT126" s="198" t="s">
        <v>176</v>
      </c>
      <c r="AU126" s="198" t="s">
        <v>89</v>
      </c>
      <c r="AY126" s="18" t="s">
        <v>173</v>
      </c>
      <c r="BE126" s="199">
        <f>IF(N126="základní",J126,0)</f>
        <v>0</v>
      </c>
      <c r="BF126" s="199">
        <f>IF(N126="snížená",J126,0)</f>
        <v>0</v>
      </c>
      <c r="BG126" s="199">
        <f>IF(N126="zákl. přenesená",J126,0)</f>
        <v>0</v>
      </c>
      <c r="BH126" s="199">
        <f>IF(N126="sníž. přenesená",J126,0)</f>
        <v>0</v>
      </c>
      <c r="BI126" s="199">
        <f>IF(N126="nulová",J126,0)</f>
        <v>0</v>
      </c>
      <c r="BJ126" s="18" t="s">
        <v>87</v>
      </c>
      <c r="BK126" s="199">
        <f>ROUND(I126*H126,2)</f>
        <v>0</v>
      </c>
      <c r="BL126" s="18" t="s">
        <v>180</v>
      </c>
      <c r="BM126" s="198" t="s">
        <v>184</v>
      </c>
    </row>
    <row r="127" spans="1:65" s="2" customFormat="1" ht="16.5" customHeight="1">
      <c r="A127" s="35"/>
      <c r="B127" s="36"/>
      <c r="C127" s="187" t="s">
        <v>185</v>
      </c>
      <c r="D127" s="187" t="s">
        <v>176</v>
      </c>
      <c r="E127" s="188" t="s">
        <v>186</v>
      </c>
      <c r="F127" s="189" t="s">
        <v>187</v>
      </c>
      <c r="G127" s="190" t="s">
        <v>179</v>
      </c>
      <c r="H127" s="191">
        <v>1</v>
      </c>
      <c r="I127" s="192"/>
      <c r="J127" s="193">
        <f>ROUND(I127*H127,2)</f>
        <v>0</v>
      </c>
      <c r="K127" s="189" t="s">
        <v>1</v>
      </c>
      <c r="L127" s="40"/>
      <c r="M127" s="194" t="s">
        <v>1</v>
      </c>
      <c r="N127" s="195" t="s">
        <v>44</v>
      </c>
      <c r="O127" s="72"/>
      <c r="P127" s="196">
        <f>O127*H127</f>
        <v>0</v>
      </c>
      <c r="Q127" s="196">
        <v>0</v>
      </c>
      <c r="R127" s="196">
        <f>Q127*H127</f>
        <v>0</v>
      </c>
      <c r="S127" s="196">
        <v>0</v>
      </c>
      <c r="T127" s="19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8" t="s">
        <v>180</v>
      </c>
      <c r="AT127" s="198" t="s">
        <v>176</v>
      </c>
      <c r="AU127" s="198" t="s">
        <v>89</v>
      </c>
      <c r="AY127" s="18" t="s">
        <v>173</v>
      </c>
      <c r="BE127" s="199">
        <f>IF(N127="základní",J127,0)</f>
        <v>0</v>
      </c>
      <c r="BF127" s="199">
        <f>IF(N127="snížená",J127,0)</f>
        <v>0</v>
      </c>
      <c r="BG127" s="199">
        <f>IF(N127="zákl. přenesená",J127,0)</f>
        <v>0</v>
      </c>
      <c r="BH127" s="199">
        <f>IF(N127="sníž. přenesená",J127,0)</f>
        <v>0</v>
      </c>
      <c r="BI127" s="199">
        <f>IF(N127="nulová",J127,0)</f>
        <v>0</v>
      </c>
      <c r="BJ127" s="18" t="s">
        <v>87</v>
      </c>
      <c r="BK127" s="199">
        <f>ROUND(I127*H127,2)</f>
        <v>0</v>
      </c>
      <c r="BL127" s="18" t="s">
        <v>180</v>
      </c>
      <c r="BM127" s="198" t="s">
        <v>188</v>
      </c>
    </row>
    <row r="128" spans="1:65" s="12" customFormat="1" ht="22.9" customHeight="1">
      <c r="B128" s="171"/>
      <c r="C128" s="172"/>
      <c r="D128" s="173" t="s">
        <v>78</v>
      </c>
      <c r="E128" s="185" t="s">
        <v>189</v>
      </c>
      <c r="F128" s="185" t="s">
        <v>190</v>
      </c>
      <c r="G128" s="172"/>
      <c r="H128" s="172"/>
      <c r="I128" s="175"/>
      <c r="J128" s="186">
        <f>BK128</f>
        <v>0</v>
      </c>
      <c r="K128" s="172"/>
      <c r="L128" s="177"/>
      <c r="M128" s="178"/>
      <c r="N128" s="179"/>
      <c r="O128" s="179"/>
      <c r="P128" s="180">
        <f>SUM(P129:P131)</f>
        <v>0</v>
      </c>
      <c r="Q128" s="179"/>
      <c r="R128" s="180">
        <f>SUM(R129:R131)</f>
        <v>0</v>
      </c>
      <c r="S128" s="179"/>
      <c r="T128" s="181">
        <f>SUM(T129:T131)</f>
        <v>0</v>
      </c>
      <c r="AR128" s="182" t="s">
        <v>172</v>
      </c>
      <c r="AT128" s="183" t="s">
        <v>78</v>
      </c>
      <c r="AU128" s="183" t="s">
        <v>87</v>
      </c>
      <c r="AY128" s="182" t="s">
        <v>173</v>
      </c>
      <c r="BK128" s="184">
        <f>SUM(BK129:BK131)</f>
        <v>0</v>
      </c>
    </row>
    <row r="129" spans="1:65" s="2" customFormat="1" ht="16.5" customHeight="1">
      <c r="A129" s="35"/>
      <c r="B129" s="36"/>
      <c r="C129" s="187" t="s">
        <v>191</v>
      </c>
      <c r="D129" s="187" t="s">
        <v>176</v>
      </c>
      <c r="E129" s="188" t="s">
        <v>192</v>
      </c>
      <c r="F129" s="189" t="s">
        <v>190</v>
      </c>
      <c r="G129" s="190" t="s">
        <v>179</v>
      </c>
      <c r="H129" s="191">
        <v>1</v>
      </c>
      <c r="I129" s="192"/>
      <c r="J129" s="193">
        <f>ROUND(I129*H129,2)</f>
        <v>0</v>
      </c>
      <c r="K129" s="189" t="s">
        <v>1</v>
      </c>
      <c r="L129" s="40"/>
      <c r="M129" s="194" t="s">
        <v>1</v>
      </c>
      <c r="N129" s="195" t="s">
        <v>44</v>
      </c>
      <c r="O129" s="72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180</v>
      </c>
      <c r="AT129" s="198" t="s">
        <v>176</v>
      </c>
      <c r="AU129" s="198" t="s">
        <v>89</v>
      </c>
      <c r="AY129" s="18" t="s">
        <v>173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8" t="s">
        <v>87</v>
      </c>
      <c r="BK129" s="199">
        <f>ROUND(I129*H129,2)</f>
        <v>0</v>
      </c>
      <c r="BL129" s="18" t="s">
        <v>180</v>
      </c>
      <c r="BM129" s="198" t="s">
        <v>193</v>
      </c>
    </row>
    <row r="130" spans="1:65" s="2" customFormat="1" ht="126.75">
      <c r="A130" s="35"/>
      <c r="B130" s="36"/>
      <c r="C130" s="37"/>
      <c r="D130" s="200" t="s">
        <v>194</v>
      </c>
      <c r="E130" s="37"/>
      <c r="F130" s="201" t="s">
        <v>195</v>
      </c>
      <c r="G130" s="37"/>
      <c r="H130" s="37"/>
      <c r="I130" s="202"/>
      <c r="J130" s="37"/>
      <c r="K130" s="37"/>
      <c r="L130" s="40"/>
      <c r="M130" s="203"/>
      <c r="N130" s="204"/>
      <c r="O130" s="72"/>
      <c r="P130" s="72"/>
      <c r="Q130" s="72"/>
      <c r="R130" s="72"/>
      <c r="S130" s="72"/>
      <c r="T130" s="73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194</v>
      </c>
      <c r="AU130" s="18" t="s">
        <v>89</v>
      </c>
    </row>
    <row r="131" spans="1:65" s="2" customFormat="1" ht="16.5" customHeight="1">
      <c r="A131" s="35"/>
      <c r="B131" s="36"/>
      <c r="C131" s="187" t="s">
        <v>172</v>
      </c>
      <c r="D131" s="187" t="s">
        <v>176</v>
      </c>
      <c r="E131" s="188" t="s">
        <v>196</v>
      </c>
      <c r="F131" s="189" t="s">
        <v>197</v>
      </c>
      <c r="G131" s="190" t="s">
        <v>179</v>
      </c>
      <c r="H131" s="191">
        <v>1</v>
      </c>
      <c r="I131" s="192"/>
      <c r="J131" s="193">
        <f>ROUND(I131*H131,2)</f>
        <v>0</v>
      </c>
      <c r="K131" s="189" t="s">
        <v>1</v>
      </c>
      <c r="L131" s="40"/>
      <c r="M131" s="194" t="s">
        <v>1</v>
      </c>
      <c r="N131" s="195" t="s">
        <v>44</v>
      </c>
      <c r="O131" s="72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8" t="s">
        <v>180</v>
      </c>
      <c r="AT131" s="198" t="s">
        <v>176</v>
      </c>
      <c r="AU131" s="198" t="s">
        <v>89</v>
      </c>
      <c r="AY131" s="18" t="s">
        <v>173</v>
      </c>
      <c r="BE131" s="199">
        <f>IF(N131="základní",J131,0)</f>
        <v>0</v>
      </c>
      <c r="BF131" s="199">
        <f>IF(N131="snížená",J131,0)</f>
        <v>0</v>
      </c>
      <c r="BG131" s="199">
        <f>IF(N131="zákl. přenesená",J131,0)</f>
        <v>0</v>
      </c>
      <c r="BH131" s="199">
        <f>IF(N131="sníž. přenesená",J131,0)</f>
        <v>0</v>
      </c>
      <c r="BI131" s="199">
        <f>IF(N131="nulová",J131,0)</f>
        <v>0</v>
      </c>
      <c r="BJ131" s="18" t="s">
        <v>87</v>
      </c>
      <c r="BK131" s="199">
        <f>ROUND(I131*H131,2)</f>
        <v>0</v>
      </c>
      <c r="BL131" s="18" t="s">
        <v>180</v>
      </c>
      <c r="BM131" s="198" t="s">
        <v>198</v>
      </c>
    </row>
    <row r="132" spans="1:65" s="12" customFormat="1" ht="22.9" customHeight="1">
      <c r="B132" s="171"/>
      <c r="C132" s="172"/>
      <c r="D132" s="173" t="s">
        <v>78</v>
      </c>
      <c r="E132" s="185" t="s">
        <v>199</v>
      </c>
      <c r="F132" s="185" t="s">
        <v>200</v>
      </c>
      <c r="G132" s="172"/>
      <c r="H132" s="172"/>
      <c r="I132" s="175"/>
      <c r="J132" s="186">
        <f>BK132</f>
        <v>0</v>
      </c>
      <c r="K132" s="172"/>
      <c r="L132" s="177"/>
      <c r="M132" s="178"/>
      <c r="N132" s="179"/>
      <c r="O132" s="179"/>
      <c r="P132" s="180">
        <f>SUM(P133:P134)</f>
        <v>0</v>
      </c>
      <c r="Q132" s="179"/>
      <c r="R132" s="180">
        <f>SUM(R133:R134)</f>
        <v>0</v>
      </c>
      <c r="S132" s="179"/>
      <c r="T132" s="181">
        <f>SUM(T133:T134)</f>
        <v>0</v>
      </c>
      <c r="AR132" s="182" t="s">
        <v>172</v>
      </c>
      <c r="AT132" s="183" t="s">
        <v>78</v>
      </c>
      <c r="AU132" s="183" t="s">
        <v>87</v>
      </c>
      <c r="AY132" s="182" t="s">
        <v>173</v>
      </c>
      <c r="BK132" s="184">
        <f>SUM(BK133:BK134)</f>
        <v>0</v>
      </c>
    </row>
    <row r="133" spans="1:65" s="2" customFormat="1" ht="16.5" customHeight="1">
      <c r="A133" s="35"/>
      <c r="B133" s="36"/>
      <c r="C133" s="187" t="s">
        <v>201</v>
      </c>
      <c r="D133" s="187" t="s">
        <v>176</v>
      </c>
      <c r="E133" s="188" t="s">
        <v>202</v>
      </c>
      <c r="F133" s="189" t="s">
        <v>203</v>
      </c>
      <c r="G133" s="190" t="s">
        <v>179</v>
      </c>
      <c r="H133" s="191">
        <v>1</v>
      </c>
      <c r="I133" s="192"/>
      <c r="J133" s="193">
        <f>ROUND(I133*H133,2)</f>
        <v>0</v>
      </c>
      <c r="K133" s="189" t="s">
        <v>1</v>
      </c>
      <c r="L133" s="40"/>
      <c r="M133" s="194" t="s">
        <v>1</v>
      </c>
      <c r="N133" s="195" t="s">
        <v>44</v>
      </c>
      <c r="O133" s="72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180</v>
      </c>
      <c r="AT133" s="198" t="s">
        <v>176</v>
      </c>
      <c r="AU133" s="198" t="s">
        <v>89</v>
      </c>
      <c r="AY133" s="18" t="s">
        <v>173</v>
      </c>
      <c r="BE133" s="199">
        <f>IF(N133="základní",J133,0)</f>
        <v>0</v>
      </c>
      <c r="BF133" s="199">
        <f>IF(N133="snížená",J133,0)</f>
        <v>0</v>
      </c>
      <c r="BG133" s="199">
        <f>IF(N133="zákl. přenesená",J133,0)</f>
        <v>0</v>
      </c>
      <c r="BH133" s="199">
        <f>IF(N133="sníž. přenesená",J133,0)</f>
        <v>0</v>
      </c>
      <c r="BI133" s="199">
        <f>IF(N133="nulová",J133,0)</f>
        <v>0</v>
      </c>
      <c r="BJ133" s="18" t="s">
        <v>87</v>
      </c>
      <c r="BK133" s="199">
        <f>ROUND(I133*H133,2)</f>
        <v>0</v>
      </c>
      <c r="BL133" s="18" t="s">
        <v>180</v>
      </c>
      <c r="BM133" s="198" t="s">
        <v>204</v>
      </c>
    </row>
    <row r="134" spans="1:65" s="2" customFormat="1" ht="16.5" customHeight="1">
      <c r="A134" s="35"/>
      <c r="B134" s="36"/>
      <c r="C134" s="187" t="s">
        <v>205</v>
      </c>
      <c r="D134" s="187" t="s">
        <v>176</v>
      </c>
      <c r="E134" s="188" t="s">
        <v>206</v>
      </c>
      <c r="F134" s="189" t="s">
        <v>207</v>
      </c>
      <c r="G134" s="190" t="s">
        <v>179</v>
      </c>
      <c r="H134" s="191">
        <v>1</v>
      </c>
      <c r="I134" s="192"/>
      <c r="J134" s="193">
        <f>ROUND(I134*H134,2)</f>
        <v>0</v>
      </c>
      <c r="K134" s="189" t="s">
        <v>1</v>
      </c>
      <c r="L134" s="40"/>
      <c r="M134" s="194" t="s">
        <v>1</v>
      </c>
      <c r="N134" s="195" t="s">
        <v>44</v>
      </c>
      <c r="O134" s="72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180</v>
      </c>
      <c r="AT134" s="198" t="s">
        <v>176</v>
      </c>
      <c r="AU134" s="198" t="s">
        <v>89</v>
      </c>
      <c r="AY134" s="18" t="s">
        <v>173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87</v>
      </c>
      <c r="BK134" s="199">
        <f>ROUND(I134*H134,2)</f>
        <v>0</v>
      </c>
      <c r="BL134" s="18" t="s">
        <v>180</v>
      </c>
      <c r="BM134" s="198" t="s">
        <v>208</v>
      </c>
    </row>
    <row r="135" spans="1:65" s="12" customFormat="1" ht="22.9" customHeight="1">
      <c r="B135" s="171"/>
      <c r="C135" s="172"/>
      <c r="D135" s="173" t="s">
        <v>78</v>
      </c>
      <c r="E135" s="185" t="s">
        <v>209</v>
      </c>
      <c r="F135" s="185" t="s">
        <v>210</v>
      </c>
      <c r="G135" s="172"/>
      <c r="H135" s="172"/>
      <c r="I135" s="175"/>
      <c r="J135" s="186">
        <f>BK135</f>
        <v>0</v>
      </c>
      <c r="K135" s="172"/>
      <c r="L135" s="177"/>
      <c r="M135" s="178"/>
      <c r="N135" s="179"/>
      <c r="O135" s="179"/>
      <c r="P135" s="180">
        <f>P136</f>
        <v>0</v>
      </c>
      <c r="Q135" s="179"/>
      <c r="R135" s="180">
        <f>R136</f>
        <v>0</v>
      </c>
      <c r="S135" s="179"/>
      <c r="T135" s="181">
        <f>T136</f>
        <v>0</v>
      </c>
      <c r="AR135" s="182" t="s">
        <v>172</v>
      </c>
      <c r="AT135" s="183" t="s">
        <v>78</v>
      </c>
      <c r="AU135" s="183" t="s">
        <v>87</v>
      </c>
      <c r="AY135" s="182" t="s">
        <v>173</v>
      </c>
      <c r="BK135" s="184">
        <f>BK136</f>
        <v>0</v>
      </c>
    </row>
    <row r="136" spans="1:65" s="2" customFormat="1" ht="16.5" customHeight="1">
      <c r="A136" s="35"/>
      <c r="B136" s="36"/>
      <c r="C136" s="187" t="s">
        <v>211</v>
      </c>
      <c r="D136" s="187" t="s">
        <v>176</v>
      </c>
      <c r="E136" s="188" t="s">
        <v>212</v>
      </c>
      <c r="F136" s="189" t="s">
        <v>213</v>
      </c>
      <c r="G136" s="190" t="s">
        <v>179</v>
      </c>
      <c r="H136" s="191">
        <v>1</v>
      </c>
      <c r="I136" s="192"/>
      <c r="J136" s="193">
        <f>ROUND(I136*H136,2)</f>
        <v>0</v>
      </c>
      <c r="K136" s="189" t="s">
        <v>1</v>
      </c>
      <c r="L136" s="40"/>
      <c r="M136" s="194" t="s">
        <v>1</v>
      </c>
      <c r="N136" s="195" t="s">
        <v>44</v>
      </c>
      <c r="O136" s="72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180</v>
      </c>
      <c r="AT136" s="198" t="s">
        <v>176</v>
      </c>
      <c r="AU136" s="198" t="s">
        <v>89</v>
      </c>
      <c r="AY136" s="18" t="s">
        <v>173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8" t="s">
        <v>87</v>
      </c>
      <c r="BK136" s="199">
        <f>ROUND(I136*H136,2)</f>
        <v>0</v>
      </c>
      <c r="BL136" s="18" t="s">
        <v>180</v>
      </c>
      <c r="BM136" s="198" t="s">
        <v>214</v>
      </c>
    </row>
    <row r="137" spans="1:65" s="12" customFormat="1" ht="22.9" customHeight="1">
      <c r="B137" s="171"/>
      <c r="C137" s="172"/>
      <c r="D137" s="173" t="s">
        <v>78</v>
      </c>
      <c r="E137" s="185" t="s">
        <v>215</v>
      </c>
      <c r="F137" s="185" t="s">
        <v>216</v>
      </c>
      <c r="G137" s="172"/>
      <c r="H137" s="172"/>
      <c r="I137" s="175"/>
      <c r="J137" s="186">
        <f>BK137</f>
        <v>0</v>
      </c>
      <c r="K137" s="172"/>
      <c r="L137" s="177"/>
      <c r="M137" s="178"/>
      <c r="N137" s="179"/>
      <c r="O137" s="179"/>
      <c r="P137" s="180">
        <f>SUM(P138:P140)</f>
        <v>0</v>
      </c>
      <c r="Q137" s="179"/>
      <c r="R137" s="180">
        <f>SUM(R138:R140)</f>
        <v>0</v>
      </c>
      <c r="S137" s="179"/>
      <c r="T137" s="181">
        <f>SUM(T138:T140)</f>
        <v>0</v>
      </c>
      <c r="AR137" s="182" t="s">
        <v>172</v>
      </c>
      <c r="AT137" s="183" t="s">
        <v>78</v>
      </c>
      <c r="AU137" s="183" t="s">
        <v>87</v>
      </c>
      <c r="AY137" s="182" t="s">
        <v>173</v>
      </c>
      <c r="BK137" s="184">
        <f>SUM(BK138:BK140)</f>
        <v>0</v>
      </c>
    </row>
    <row r="138" spans="1:65" s="2" customFormat="1" ht="16.5" customHeight="1">
      <c r="A138" s="35"/>
      <c r="B138" s="36"/>
      <c r="C138" s="187" t="s">
        <v>217</v>
      </c>
      <c r="D138" s="187" t="s">
        <v>176</v>
      </c>
      <c r="E138" s="188" t="s">
        <v>218</v>
      </c>
      <c r="F138" s="189" t="s">
        <v>219</v>
      </c>
      <c r="G138" s="190" t="s">
        <v>179</v>
      </c>
      <c r="H138" s="191">
        <v>1</v>
      </c>
      <c r="I138" s="192"/>
      <c r="J138" s="193">
        <f>ROUND(I138*H138,2)</f>
        <v>0</v>
      </c>
      <c r="K138" s="189" t="s">
        <v>1</v>
      </c>
      <c r="L138" s="40"/>
      <c r="M138" s="194" t="s">
        <v>1</v>
      </c>
      <c r="N138" s="195" t="s">
        <v>44</v>
      </c>
      <c r="O138" s="72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180</v>
      </c>
      <c r="AT138" s="198" t="s">
        <v>176</v>
      </c>
      <c r="AU138" s="198" t="s">
        <v>89</v>
      </c>
      <c r="AY138" s="18" t="s">
        <v>173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8" t="s">
        <v>87</v>
      </c>
      <c r="BK138" s="199">
        <f>ROUND(I138*H138,2)</f>
        <v>0</v>
      </c>
      <c r="BL138" s="18" t="s">
        <v>180</v>
      </c>
      <c r="BM138" s="198" t="s">
        <v>220</v>
      </c>
    </row>
    <row r="139" spans="1:65" s="2" customFormat="1" ht="16.5" customHeight="1">
      <c r="A139" s="35"/>
      <c r="B139" s="36"/>
      <c r="C139" s="187" t="s">
        <v>114</v>
      </c>
      <c r="D139" s="187" t="s">
        <v>176</v>
      </c>
      <c r="E139" s="188" t="s">
        <v>221</v>
      </c>
      <c r="F139" s="189" t="s">
        <v>222</v>
      </c>
      <c r="G139" s="190" t="s">
        <v>179</v>
      </c>
      <c r="H139" s="191">
        <v>1</v>
      </c>
      <c r="I139" s="192"/>
      <c r="J139" s="193">
        <f>ROUND(I139*H139,2)</f>
        <v>0</v>
      </c>
      <c r="K139" s="189" t="s">
        <v>1</v>
      </c>
      <c r="L139" s="40"/>
      <c r="M139" s="194" t="s">
        <v>1</v>
      </c>
      <c r="N139" s="195" t="s">
        <v>44</v>
      </c>
      <c r="O139" s="72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180</v>
      </c>
      <c r="AT139" s="198" t="s">
        <v>176</v>
      </c>
      <c r="AU139" s="198" t="s">
        <v>89</v>
      </c>
      <c r="AY139" s="18" t="s">
        <v>173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8" t="s">
        <v>87</v>
      </c>
      <c r="BK139" s="199">
        <f>ROUND(I139*H139,2)</f>
        <v>0</v>
      </c>
      <c r="BL139" s="18" t="s">
        <v>180</v>
      </c>
      <c r="BM139" s="198" t="s">
        <v>223</v>
      </c>
    </row>
    <row r="140" spans="1:65" s="2" customFormat="1" ht="16.5" customHeight="1">
      <c r="A140" s="35"/>
      <c r="B140" s="36"/>
      <c r="C140" s="187" t="s">
        <v>117</v>
      </c>
      <c r="D140" s="187" t="s">
        <v>176</v>
      </c>
      <c r="E140" s="188" t="s">
        <v>224</v>
      </c>
      <c r="F140" s="189" t="s">
        <v>225</v>
      </c>
      <c r="G140" s="190" t="s">
        <v>179</v>
      </c>
      <c r="H140" s="191">
        <v>1</v>
      </c>
      <c r="I140" s="192"/>
      <c r="J140" s="193">
        <f>ROUND(I140*H140,2)</f>
        <v>0</v>
      </c>
      <c r="K140" s="189" t="s">
        <v>1</v>
      </c>
      <c r="L140" s="40"/>
      <c r="M140" s="205" t="s">
        <v>1</v>
      </c>
      <c r="N140" s="206" t="s">
        <v>44</v>
      </c>
      <c r="O140" s="207"/>
      <c r="P140" s="208">
        <f>O140*H140</f>
        <v>0</v>
      </c>
      <c r="Q140" s="208">
        <v>0</v>
      </c>
      <c r="R140" s="208">
        <f>Q140*H140</f>
        <v>0</v>
      </c>
      <c r="S140" s="208">
        <v>0</v>
      </c>
      <c r="T140" s="20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180</v>
      </c>
      <c r="AT140" s="198" t="s">
        <v>176</v>
      </c>
      <c r="AU140" s="198" t="s">
        <v>89</v>
      </c>
      <c r="AY140" s="18" t="s">
        <v>173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87</v>
      </c>
      <c r="BK140" s="199">
        <f>ROUND(I140*H140,2)</f>
        <v>0</v>
      </c>
      <c r="BL140" s="18" t="s">
        <v>180</v>
      </c>
      <c r="BM140" s="198" t="s">
        <v>226</v>
      </c>
    </row>
    <row r="141" spans="1:65" s="2" customFormat="1" ht="6.95" customHeight="1">
      <c r="A141" s="35"/>
      <c r="B141" s="55"/>
      <c r="C141" s="56"/>
      <c r="D141" s="56"/>
      <c r="E141" s="56"/>
      <c r="F141" s="56"/>
      <c r="G141" s="56"/>
      <c r="H141" s="56"/>
      <c r="I141" s="56"/>
      <c r="J141" s="56"/>
      <c r="K141" s="56"/>
      <c r="L141" s="40"/>
      <c r="M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</sheetData>
  <sheetProtection algorithmName="SHA-512" hashValue="Y13opQ0ZPIAdRfRwwnXT6s6yinEm1Vkacq+ZHtiyiytNybToPlDOzS+vAVvh8R0aoGHrjad4ZxA0L1gg3mrZfw==" saltValue="wnRRAyfx2Z8BgxiVfm5h1xD7E8rkk2kG4HQEg2oNYGDQ84nfTofodkawa7QG3qz90mgTsJTwaW5W2iNC1YIWsA==" spinCount="100000" sheet="1" objects="1" scenarios="1" formatColumns="0" formatRows="0" autoFilter="0"/>
  <autoFilter ref="C121:K140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BM137"/>
  <sheetViews>
    <sheetView showGridLines="0" view="pageBreakPreview" topLeftCell="A107" zoomScaleNormal="100" zoomScaleSheetLayoutView="100" workbookViewId="0">
      <selection activeCell="F129" sqref="F12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142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143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9" t="str">
        <f>'Rekapitulace stavby'!K6</f>
        <v>NÁSTAVBA ZŠ JESENIOVA - ROZŠÍŘENÍ ŠKOLNÍ DRUŽINY</v>
      </c>
      <c r="F7" s="310"/>
      <c r="G7" s="310"/>
      <c r="H7" s="310"/>
      <c r="L7" s="21"/>
    </row>
    <row r="8" spans="1:46" s="2" customFormat="1" ht="12" customHeight="1">
      <c r="A8" s="35"/>
      <c r="B8" s="40"/>
      <c r="C8" s="35"/>
      <c r="D8" s="113" t="s">
        <v>144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1" t="s">
        <v>3665</v>
      </c>
      <c r="F9" s="312"/>
      <c r="G9" s="312"/>
      <c r="H9" s="312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20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</v>
      </c>
      <c r="E12" s="35"/>
      <c r="F12" s="114" t="s">
        <v>23</v>
      </c>
      <c r="G12" s="35"/>
      <c r="H12" s="35"/>
      <c r="I12" s="113" t="s">
        <v>24</v>
      </c>
      <c r="J12" s="115" t="str">
        <f>'Rekapitulace stavby'!AN8</f>
        <v>14. 2. 2022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26</v>
      </c>
      <c r="E14" s="35"/>
      <c r="F14" s="35"/>
      <c r="G14" s="35"/>
      <c r="H14" s="35"/>
      <c r="I14" s="113" t="s">
        <v>27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28</v>
      </c>
      <c r="F15" s="35"/>
      <c r="G15" s="35"/>
      <c r="H15" s="35"/>
      <c r="I15" s="113" t="s">
        <v>29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3" t="str">
        <f>'Rekapitulace stavby'!E14</f>
        <v>Vyplň údaj</v>
      </c>
      <c r="F18" s="314"/>
      <c r="G18" s="314"/>
      <c r="H18" s="314"/>
      <c r="I18" s="113" t="s">
        <v>29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27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29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27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29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5" t="s">
        <v>1</v>
      </c>
      <c r="F27" s="315"/>
      <c r="G27" s="315"/>
      <c r="H27" s="315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ROUND(J119,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ROUND((SUM(BE119:BE136)),  2)</f>
        <v>0</v>
      </c>
      <c r="G33" s="35"/>
      <c r="H33" s="35"/>
      <c r="I33" s="125">
        <v>0.21</v>
      </c>
      <c r="J33" s="124">
        <f>ROUND(((SUM(BE119:BE136))*I33),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ROUND((SUM(BF119:BF136)),  2)</f>
        <v>0</v>
      </c>
      <c r="G34" s="35"/>
      <c r="H34" s="35"/>
      <c r="I34" s="125">
        <v>0.15</v>
      </c>
      <c r="J34" s="124">
        <f>ROUND(((SUM(BF119:BF136))*I34),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ROUND((SUM(BG119:BG136)),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ROUND((SUM(BH119:BH136)),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ROUND((SUM(BI119:BI136)),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146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07" t="str">
        <f>E7</f>
        <v>NÁSTAVBA ZŠ JESENIOVA - ROZŠÍŘENÍ ŠKOLNÍ DRUŽINY</v>
      </c>
      <c r="F85" s="308"/>
      <c r="G85" s="308"/>
      <c r="H85" s="308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144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19 - SADOVÉ ÚPRAVY</v>
      </c>
      <c r="F87" s="306"/>
      <c r="G87" s="306"/>
      <c r="H87" s="30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22</v>
      </c>
      <c r="D89" s="37"/>
      <c r="E89" s="37"/>
      <c r="F89" s="28" t="str">
        <f>F12</f>
        <v>Jeseniova 96/2400, Praha 3</v>
      </c>
      <c r="G89" s="37"/>
      <c r="H89" s="37"/>
      <c r="I89" s="30" t="s">
        <v>24</v>
      </c>
      <c r="J89" s="67" t="str">
        <f>IF(J12="","",J12)</f>
        <v>14. 2. 2022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26</v>
      </c>
      <c r="D91" s="37"/>
      <c r="E91" s="37"/>
      <c r="F91" s="28" t="str">
        <f>E15</f>
        <v>Městská část Praha 3</v>
      </c>
      <c r="G91" s="37"/>
      <c r="H91" s="37"/>
      <c r="I91" s="30" t="s">
        <v>32</v>
      </c>
      <c r="J91" s="33" t="str">
        <f>E21</f>
        <v>ZERO ATELIER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35</v>
      </c>
      <c r="J92" s="33" t="str">
        <f>E24</f>
        <v>Vladimír Mrázek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147</v>
      </c>
      <c r="D94" s="145"/>
      <c r="E94" s="145"/>
      <c r="F94" s="145"/>
      <c r="G94" s="145"/>
      <c r="H94" s="145"/>
      <c r="I94" s="145"/>
      <c r="J94" s="146" t="s">
        <v>148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149</v>
      </c>
      <c r="D96" s="37"/>
      <c r="E96" s="37"/>
      <c r="F96" s="37"/>
      <c r="G96" s="37"/>
      <c r="H96" s="37"/>
      <c r="I96" s="37"/>
      <c r="J96" s="85">
        <f>J119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150</v>
      </c>
    </row>
    <row r="97" spans="1:31" s="9" customFormat="1" ht="24.95" customHeight="1">
      <c r="B97" s="148"/>
      <c r="C97" s="149"/>
      <c r="D97" s="150" t="s">
        <v>228</v>
      </c>
      <c r="E97" s="151"/>
      <c r="F97" s="151"/>
      <c r="G97" s="151"/>
      <c r="H97" s="151"/>
      <c r="I97" s="151"/>
      <c r="J97" s="152">
        <f>J120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3562</v>
      </c>
      <c r="E98" s="157"/>
      <c r="F98" s="157"/>
      <c r="G98" s="157"/>
      <c r="H98" s="157"/>
      <c r="I98" s="157"/>
      <c r="J98" s="158">
        <f>J121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620</v>
      </c>
      <c r="E99" s="157"/>
      <c r="F99" s="157"/>
      <c r="G99" s="157"/>
      <c r="H99" s="157"/>
      <c r="I99" s="157"/>
      <c r="J99" s="158">
        <f>J135</f>
        <v>0</v>
      </c>
      <c r="K99" s="155"/>
      <c r="L99" s="159"/>
    </row>
    <row r="100" spans="1:31" s="2" customFormat="1" ht="21.75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31" s="2" customFormat="1" ht="6.95" customHeight="1">
      <c r="A101" s="35"/>
      <c r="B101" s="55"/>
      <c r="C101" s="56"/>
      <c r="D101" s="56"/>
      <c r="E101" s="56"/>
      <c r="F101" s="56"/>
      <c r="G101" s="56"/>
      <c r="H101" s="56"/>
      <c r="I101" s="56"/>
      <c r="J101" s="56"/>
      <c r="K101" s="56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pans="1:31" s="2" customFormat="1" ht="6.95" customHeight="1">
      <c r="A105" s="35"/>
      <c r="B105" s="57"/>
      <c r="C105" s="58"/>
      <c r="D105" s="58"/>
      <c r="E105" s="58"/>
      <c r="F105" s="58"/>
      <c r="G105" s="58"/>
      <c r="H105" s="58"/>
      <c r="I105" s="58"/>
      <c r="J105" s="58"/>
      <c r="K105" s="58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24.95" customHeight="1">
      <c r="A106" s="35"/>
      <c r="B106" s="36"/>
      <c r="C106" s="24" t="s">
        <v>157</v>
      </c>
      <c r="D106" s="37"/>
      <c r="E106" s="37"/>
      <c r="F106" s="37"/>
      <c r="G106" s="37"/>
      <c r="H106" s="37"/>
      <c r="I106" s="37"/>
      <c r="J106" s="37"/>
      <c r="K106" s="37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6.95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16</v>
      </c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307" t="str">
        <f>E7</f>
        <v>NÁSTAVBA ZŠ JESENIOVA - ROZŠÍŘENÍ ŠKOLNÍ DRUŽINY</v>
      </c>
      <c r="F109" s="308"/>
      <c r="G109" s="308"/>
      <c r="H109" s="308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2" customHeight="1">
      <c r="A110" s="35"/>
      <c r="B110" s="36"/>
      <c r="C110" s="30" t="s">
        <v>144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6.5" customHeight="1">
      <c r="A111" s="35"/>
      <c r="B111" s="36"/>
      <c r="C111" s="37"/>
      <c r="D111" s="37"/>
      <c r="E111" s="302" t="str">
        <f>E9</f>
        <v>19 - SADOVÉ ÚPRAVY</v>
      </c>
      <c r="F111" s="306"/>
      <c r="G111" s="306"/>
      <c r="H111" s="306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22</v>
      </c>
      <c r="D113" s="37"/>
      <c r="E113" s="37"/>
      <c r="F113" s="28" t="str">
        <f>F12</f>
        <v>Jeseniova 96/2400, Praha 3</v>
      </c>
      <c r="G113" s="37"/>
      <c r="H113" s="37"/>
      <c r="I113" s="30" t="s">
        <v>24</v>
      </c>
      <c r="J113" s="67" t="str">
        <f>IF(J12="","",J12)</f>
        <v>14. 2. 2022</v>
      </c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5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2" customHeight="1">
      <c r="A115" s="35"/>
      <c r="B115" s="36"/>
      <c r="C115" s="30" t="s">
        <v>26</v>
      </c>
      <c r="D115" s="37"/>
      <c r="E115" s="37"/>
      <c r="F115" s="28" t="str">
        <f>E15</f>
        <v>Městská část Praha 3</v>
      </c>
      <c r="G115" s="37"/>
      <c r="H115" s="37"/>
      <c r="I115" s="30" t="s">
        <v>32</v>
      </c>
      <c r="J115" s="33" t="str">
        <f>E21</f>
        <v>ZERO ATELIER s.r.o.</v>
      </c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2" customHeight="1">
      <c r="A116" s="35"/>
      <c r="B116" s="36"/>
      <c r="C116" s="30" t="s">
        <v>30</v>
      </c>
      <c r="D116" s="37"/>
      <c r="E116" s="37"/>
      <c r="F116" s="28" t="str">
        <f>IF(E18="","",E18)</f>
        <v>Vyplň údaj</v>
      </c>
      <c r="G116" s="37"/>
      <c r="H116" s="37"/>
      <c r="I116" s="30" t="s">
        <v>35</v>
      </c>
      <c r="J116" s="33" t="str">
        <f>E24</f>
        <v>Vladimír Mrázek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0.3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11" customFormat="1" ht="29.25" customHeight="1">
      <c r="A118" s="160"/>
      <c r="B118" s="161"/>
      <c r="C118" s="162" t="s">
        <v>158</v>
      </c>
      <c r="D118" s="163" t="s">
        <v>64</v>
      </c>
      <c r="E118" s="163" t="s">
        <v>60</v>
      </c>
      <c r="F118" s="163" t="s">
        <v>61</v>
      </c>
      <c r="G118" s="163" t="s">
        <v>159</v>
      </c>
      <c r="H118" s="163" t="s">
        <v>160</v>
      </c>
      <c r="I118" s="163" t="s">
        <v>161</v>
      </c>
      <c r="J118" s="163" t="s">
        <v>148</v>
      </c>
      <c r="K118" s="164" t="s">
        <v>162</v>
      </c>
      <c r="L118" s="165"/>
      <c r="M118" s="76" t="s">
        <v>1</v>
      </c>
      <c r="N118" s="77" t="s">
        <v>43</v>
      </c>
      <c r="O118" s="77" t="s">
        <v>163</v>
      </c>
      <c r="P118" s="77" t="s">
        <v>164</v>
      </c>
      <c r="Q118" s="77" t="s">
        <v>165</v>
      </c>
      <c r="R118" s="77" t="s">
        <v>166</v>
      </c>
      <c r="S118" s="77" t="s">
        <v>167</v>
      </c>
      <c r="T118" s="78" t="s">
        <v>168</v>
      </c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</row>
    <row r="119" spans="1:65" s="2" customFormat="1" ht="22.9" customHeight="1">
      <c r="A119" s="35"/>
      <c r="B119" s="36"/>
      <c r="C119" s="83" t="s">
        <v>169</v>
      </c>
      <c r="D119" s="37"/>
      <c r="E119" s="37"/>
      <c r="F119" s="37"/>
      <c r="G119" s="37"/>
      <c r="H119" s="37"/>
      <c r="I119" s="37"/>
      <c r="J119" s="166">
        <f>BK119</f>
        <v>0</v>
      </c>
      <c r="K119" s="37"/>
      <c r="L119" s="40"/>
      <c r="M119" s="79"/>
      <c r="N119" s="167"/>
      <c r="O119" s="80"/>
      <c r="P119" s="168">
        <f>P120</f>
        <v>0</v>
      </c>
      <c r="Q119" s="80"/>
      <c r="R119" s="168">
        <f>R120</f>
        <v>9.8182679999999998</v>
      </c>
      <c r="S119" s="80"/>
      <c r="T119" s="169">
        <f>T120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78</v>
      </c>
      <c r="AU119" s="18" t="s">
        <v>150</v>
      </c>
      <c r="BK119" s="170">
        <f>BK120</f>
        <v>0</v>
      </c>
    </row>
    <row r="120" spans="1:65" s="12" customFormat="1" ht="25.9" customHeight="1">
      <c r="B120" s="171"/>
      <c r="C120" s="172"/>
      <c r="D120" s="173" t="s">
        <v>78</v>
      </c>
      <c r="E120" s="174" t="s">
        <v>237</v>
      </c>
      <c r="F120" s="174" t="s">
        <v>238</v>
      </c>
      <c r="G120" s="172"/>
      <c r="H120" s="172"/>
      <c r="I120" s="175"/>
      <c r="J120" s="176">
        <f>BK120</f>
        <v>0</v>
      </c>
      <c r="K120" s="172"/>
      <c r="L120" s="177"/>
      <c r="M120" s="178"/>
      <c r="N120" s="179"/>
      <c r="O120" s="179"/>
      <c r="P120" s="180">
        <f>P121+P135</f>
        <v>0</v>
      </c>
      <c r="Q120" s="179"/>
      <c r="R120" s="180">
        <f>R121+R135</f>
        <v>9.8182679999999998</v>
      </c>
      <c r="S120" s="179"/>
      <c r="T120" s="181">
        <f>T121+T135</f>
        <v>0</v>
      </c>
      <c r="AR120" s="182" t="s">
        <v>87</v>
      </c>
      <c r="AT120" s="183" t="s">
        <v>78</v>
      </c>
      <c r="AU120" s="183" t="s">
        <v>79</v>
      </c>
      <c r="AY120" s="182" t="s">
        <v>173</v>
      </c>
      <c r="BK120" s="184">
        <f>BK121+BK135</f>
        <v>0</v>
      </c>
    </row>
    <row r="121" spans="1:65" s="12" customFormat="1" ht="22.9" customHeight="1">
      <c r="B121" s="171"/>
      <c r="C121" s="172"/>
      <c r="D121" s="173" t="s">
        <v>78</v>
      </c>
      <c r="E121" s="185" t="s">
        <v>87</v>
      </c>
      <c r="F121" s="185" t="s">
        <v>3564</v>
      </c>
      <c r="G121" s="172"/>
      <c r="H121" s="172"/>
      <c r="I121" s="175"/>
      <c r="J121" s="186">
        <f>BK121</f>
        <v>0</v>
      </c>
      <c r="K121" s="172"/>
      <c r="L121" s="177"/>
      <c r="M121" s="178"/>
      <c r="N121" s="179"/>
      <c r="O121" s="179"/>
      <c r="P121" s="180">
        <f>SUM(P122:P134)</f>
        <v>0</v>
      </c>
      <c r="Q121" s="179"/>
      <c r="R121" s="180">
        <f>SUM(R122:R134)</f>
        <v>9.8182679999999998</v>
      </c>
      <c r="S121" s="179"/>
      <c r="T121" s="181">
        <f>SUM(T122:T134)</f>
        <v>0</v>
      </c>
      <c r="AR121" s="182" t="s">
        <v>87</v>
      </c>
      <c r="AT121" s="183" t="s">
        <v>78</v>
      </c>
      <c r="AU121" s="183" t="s">
        <v>87</v>
      </c>
      <c r="AY121" s="182" t="s">
        <v>173</v>
      </c>
      <c r="BK121" s="184">
        <f>SUM(BK122:BK134)</f>
        <v>0</v>
      </c>
    </row>
    <row r="122" spans="1:65" s="2" customFormat="1" ht="21.75" customHeight="1">
      <c r="A122" s="35"/>
      <c r="B122" s="36"/>
      <c r="C122" s="187" t="s">
        <v>87</v>
      </c>
      <c r="D122" s="187" t="s">
        <v>176</v>
      </c>
      <c r="E122" s="188" t="s">
        <v>3605</v>
      </c>
      <c r="F122" s="189" t="s">
        <v>3606</v>
      </c>
      <c r="G122" s="190" t="s">
        <v>251</v>
      </c>
      <c r="H122" s="191">
        <v>44.856999999999999</v>
      </c>
      <c r="I122" s="192"/>
      <c r="J122" s="193">
        <f>ROUND(I122*H122,2)</f>
        <v>0</v>
      </c>
      <c r="K122" s="189" t="s">
        <v>263</v>
      </c>
      <c r="L122" s="40"/>
      <c r="M122" s="194" t="s">
        <v>1</v>
      </c>
      <c r="N122" s="195" t="s">
        <v>44</v>
      </c>
      <c r="O122" s="72"/>
      <c r="P122" s="196">
        <f>O122*H122</f>
        <v>0</v>
      </c>
      <c r="Q122" s="196">
        <v>0</v>
      </c>
      <c r="R122" s="196">
        <f>Q122*H122</f>
        <v>0</v>
      </c>
      <c r="S122" s="196">
        <v>0</v>
      </c>
      <c r="T122" s="19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98" t="s">
        <v>191</v>
      </c>
      <c r="AT122" s="198" t="s">
        <v>176</v>
      </c>
      <c r="AU122" s="198" t="s">
        <v>89</v>
      </c>
      <c r="AY122" s="18" t="s">
        <v>173</v>
      </c>
      <c r="BE122" s="199">
        <f>IF(N122="základní",J122,0)</f>
        <v>0</v>
      </c>
      <c r="BF122" s="199">
        <f>IF(N122="snížená",J122,0)</f>
        <v>0</v>
      </c>
      <c r="BG122" s="199">
        <f>IF(N122="zákl. přenesená",J122,0)</f>
        <v>0</v>
      </c>
      <c r="BH122" s="199">
        <f>IF(N122="sníž. přenesená",J122,0)</f>
        <v>0</v>
      </c>
      <c r="BI122" s="199">
        <f>IF(N122="nulová",J122,0)</f>
        <v>0</v>
      </c>
      <c r="BJ122" s="18" t="s">
        <v>87</v>
      </c>
      <c r="BK122" s="199">
        <f>ROUND(I122*H122,2)</f>
        <v>0</v>
      </c>
      <c r="BL122" s="18" t="s">
        <v>191</v>
      </c>
      <c r="BM122" s="198" t="s">
        <v>3666</v>
      </c>
    </row>
    <row r="123" spans="1:65" s="2" customFormat="1" ht="19.5">
      <c r="A123" s="35"/>
      <c r="B123" s="36"/>
      <c r="C123" s="37"/>
      <c r="D123" s="200" t="s">
        <v>194</v>
      </c>
      <c r="E123" s="37"/>
      <c r="F123" s="201" t="s">
        <v>3667</v>
      </c>
      <c r="G123" s="37"/>
      <c r="H123" s="37"/>
      <c r="I123" s="202"/>
      <c r="J123" s="37"/>
      <c r="K123" s="37"/>
      <c r="L123" s="40"/>
      <c r="M123" s="203"/>
      <c r="N123" s="204"/>
      <c r="O123" s="72"/>
      <c r="P123" s="72"/>
      <c r="Q123" s="72"/>
      <c r="R123" s="72"/>
      <c r="S123" s="72"/>
      <c r="T123" s="73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194</v>
      </c>
      <c r="AU123" s="18" t="s">
        <v>89</v>
      </c>
    </row>
    <row r="124" spans="1:65" s="2" customFormat="1" ht="16.5" customHeight="1">
      <c r="A124" s="35"/>
      <c r="B124" s="36"/>
      <c r="C124" s="187" t="s">
        <v>89</v>
      </c>
      <c r="D124" s="187" t="s">
        <v>176</v>
      </c>
      <c r="E124" s="188" t="s">
        <v>3668</v>
      </c>
      <c r="F124" s="189" t="s">
        <v>3669</v>
      </c>
      <c r="G124" s="190" t="s">
        <v>251</v>
      </c>
      <c r="H124" s="191">
        <v>44.856999999999999</v>
      </c>
      <c r="I124" s="192"/>
      <c r="J124" s="193">
        <f t="shared" ref="J124:J133" si="0">ROUND(I124*H124,2)</f>
        <v>0</v>
      </c>
      <c r="K124" s="189" t="s">
        <v>263</v>
      </c>
      <c r="L124" s="40"/>
      <c r="M124" s="194" t="s">
        <v>1</v>
      </c>
      <c r="N124" s="195" t="s">
        <v>44</v>
      </c>
      <c r="O124" s="72"/>
      <c r="P124" s="196">
        <f t="shared" ref="P124:P133" si="1">O124*H124</f>
        <v>0</v>
      </c>
      <c r="Q124" s="196">
        <v>0</v>
      </c>
      <c r="R124" s="196">
        <f t="shared" ref="R124:R133" si="2">Q124*H124</f>
        <v>0</v>
      </c>
      <c r="S124" s="196">
        <v>0</v>
      </c>
      <c r="T124" s="197">
        <f t="shared" ref="T124:T133" si="3"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8" t="s">
        <v>191</v>
      </c>
      <c r="AT124" s="198" t="s">
        <v>176</v>
      </c>
      <c r="AU124" s="198" t="s">
        <v>89</v>
      </c>
      <c r="AY124" s="18" t="s">
        <v>173</v>
      </c>
      <c r="BE124" s="199">
        <f t="shared" ref="BE124:BE133" si="4">IF(N124="základní",J124,0)</f>
        <v>0</v>
      </c>
      <c r="BF124" s="199">
        <f t="shared" ref="BF124:BF133" si="5">IF(N124="snížená",J124,0)</f>
        <v>0</v>
      </c>
      <c r="BG124" s="199">
        <f t="shared" ref="BG124:BG133" si="6">IF(N124="zákl. přenesená",J124,0)</f>
        <v>0</v>
      </c>
      <c r="BH124" s="199">
        <f t="shared" ref="BH124:BH133" si="7">IF(N124="sníž. přenesená",J124,0)</f>
        <v>0</v>
      </c>
      <c r="BI124" s="199">
        <f t="shared" ref="BI124:BI133" si="8">IF(N124="nulová",J124,0)</f>
        <v>0</v>
      </c>
      <c r="BJ124" s="18" t="s">
        <v>87</v>
      </c>
      <c r="BK124" s="199">
        <f t="shared" ref="BK124:BK133" si="9">ROUND(I124*H124,2)</f>
        <v>0</v>
      </c>
      <c r="BL124" s="18" t="s">
        <v>191</v>
      </c>
      <c r="BM124" s="198" t="s">
        <v>3670</v>
      </c>
    </row>
    <row r="125" spans="1:65" s="2" customFormat="1" ht="16.5" customHeight="1">
      <c r="A125" s="35"/>
      <c r="B125" s="36"/>
      <c r="C125" s="187" t="s">
        <v>185</v>
      </c>
      <c r="D125" s="187" t="s">
        <v>176</v>
      </c>
      <c r="E125" s="188" t="s">
        <v>3671</v>
      </c>
      <c r="F125" s="189" t="s">
        <v>3672</v>
      </c>
      <c r="G125" s="190" t="s">
        <v>179</v>
      </c>
      <c r="H125" s="191">
        <v>1</v>
      </c>
      <c r="I125" s="192"/>
      <c r="J125" s="193">
        <f t="shared" si="0"/>
        <v>0</v>
      </c>
      <c r="K125" s="189" t="s">
        <v>1</v>
      </c>
      <c r="L125" s="40"/>
      <c r="M125" s="194" t="s">
        <v>1</v>
      </c>
      <c r="N125" s="195" t="s">
        <v>44</v>
      </c>
      <c r="O125" s="72"/>
      <c r="P125" s="196">
        <f t="shared" si="1"/>
        <v>0</v>
      </c>
      <c r="Q125" s="196">
        <v>0</v>
      </c>
      <c r="R125" s="196">
        <f t="shared" si="2"/>
        <v>0</v>
      </c>
      <c r="S125" s="196">
        <v>0</v>
      </c>
      <c r="T125" s="197">
        <f t="shared" si="3"/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8" t="s">
        <v>191</v>
      </c>
      <c r="AT125" s="198" t="s">
        <v>176</v>
      </c>
      <c r="AU125" s="198" t="s">
        <v>89</v>
      </c>
      <c r="AY125" s="18" t="s">
        <v>173</v>
      </c>
      <c r="BE125" s="199">
        <f t="shared" si="4"/>
        <v>0</v>
      </c>
      <c r="BF125" s="199">
        <f t="shared" si="5"/>
        <v>0</v>
      </c>
      <c r="BG125" s="199">
        <f t="shared" si="6"/>
        <v>0</v>
      </c>
      <c r="BH125" s="199">
        <f t="shared" si="7"/>
        <v>0</v>
      </c>
      <c r="BI125" s="199">
        <f t="shared" si="8"/>
        <v>0</v>
      </c>
      <c r="BJ125" s="18" t="s">
        <v>87</v>
      </c>
      <c r="BK125" s="199">
        <f t="shared" si="9"/>
        <v>0</v>
      </c>
      <c r="BL125" s="18" t="s">
        <v>191</v>
      </c>
      <c r="BM125" s="198" t="s">
        <v>3673</v>
      </c>
    </row>
    <row r="126" spans="1:65" s="2" customFormat="1" ht="16.5" customHeight="1">
      <c r="A126" s="35"/>
      <c r="B126" s="36"/>
      <c r="C126" s="187" t="s">
        <v>191</v>
      </c>
      <c r="D126" s="187" t="s">
        <v>176</v>
      </c>
      <c r="E126" s="188" t="s">
        <v>3674</v>
      </c>
      <c r="F126" s="189" t="s">
        <v>3675</v>
      </c>
      <c r="G126" s="190" t="s">
        <v>245</v>
      </c>
      <c r="H126" s="191">
        <v>871</v>
      </c>
      <c r="I126" s="192"/>
      <c r="J126" s="193">
        <f t="shared" si="0"/>
        <v>0</v>
      </c>
      <c r="K126" s="189" t="s">
        <v>263</v>
      </c>
      <c r="L126" s="40"/>
      <c r="M126" s="194" t="s">
        <v>1</v>
      </c>
      <c r="N126" s="195" t="s">
        <v>44</v>
      </c>
      <c r="O126" s="72"/>
      <c r="P126" s="196">
        <f t="shared" si="1"/>
        <v>0</v>
      </c>
      <c r="Q126" s="196">
        <v>0</v>
      </c>
      <c r="R126" s="196">
        <f t="shared" si="2"/>
        <v>0</v>
      </c>
      <c r="S126" s="196">
        <v>0</v>
      </c>
      <c r="T126" s="197">
        <f t="shared" si="3"/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8" t="s">
        <v>191</v>
      </c>
      <c r="AT126" s="198" t="s">
        <v>176</v>
      </c>
      <c r="AU126" s="198" t="s">
        <v>89</v>
      </c>
      <c r="AY126" s="18" t="s">
        <v>173</v>
      </c>
      <c r="BE126" s="199">
        <f t="shared" si="4"/>
        <v>0</v>
      </c>
      <c r="BF126" s="199">
        <f t="shared" si="5"/>
        <v>0</v>
      </c>
      <c r="BG126" s="199">
        <f t="shared" si="6"/>
        <v>0</v>
      </c>
      <c r="BH126" s="199">
        <f t="shared" si="7"/>
        <v>0</v>
      </c>
      <c r="BI126" s="199">
        <f t="shared" si="8"/>
        <v>0</v>
      </c>
      <c r="BJ126" s="18" t="s">
        <v>87</v>
      </c>
      <c r="BK126" s="199">
        <f t="shared" si="9"/>
        <v>0</v>
      </c>
      <c r="BL126" s="18" t="s">
        <v>191</v>
      </c>
      <c r="BM126" s="198" t="s">
        <v>3676</v>
      </c>
    </row>
    <row r="127" spans="1:65" s="2" customFormat="1" ht="16.5" customHeight="1">
      <c r="A127" s="35"/>
      <c r="B127" s="36"/>
      <c r="C127" s="254" t="s">
        <v>172</v>
      </c>
      <c r="D127" s="254" t="s">
        <v>730</v>
      </c>
      <c r="E127" s="255" t="s">
        <v>3677</v>
      </c>
      <c r="F127" s="256" t="s">
        <v>3678</v>
      </c>
      <c r="G127" s="257" t="s">
        <v>1580</v>
      </c>
      <c r="H127" s="258">
        <v>125.598</v>
      </c>
      <c r="I127" s="259"/>
      <c r="J127" s="260">
        <f t="shared" si="0"/>
        <v>0</v>
      </c>
      <c r="K127" s="256" t="s">
        <v>263</v>
      </c>
      <c r="L127" s="261"/>
      <c r="M127" s="262" t="s">
        <v>1</v>
      </c>
      <c r="N127" s="263" t="s">
        <v>44</v>
      </c>
      <c r="O127" s="72"/>
      <c r="P127" s="196">
        <f t="shared" si="1"/>
        <v>0</v>
      </c>
      <c r="Q127" s="196">
        <v>1E-3</v>
      </c>
      <c r="R127" s="196">
        <f t="shared" si="2"/>
        <v>0.12559800000000002</v>
      </c>
      <c r="S127" s="196">
        <v>0</v>
      </c>
      <c r="T127" s="197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8" t="s">
        <v>211</v>
      </c>
      <c r="AT127" s="198" t="s">
        <v>730</v>
      </c>
      <c r="AU127" s="198" t="s">
        <v>89</v>
      </c>
      <c r="AY127" s="18" t="s">
        <v>173</v>
      </c>
      <c r="BE127" s="199">
        <f t="shared" si="4"/>
        <v>0</v>
      </c>
      <c r="BF127" s="199">
        <f t="shared" si="5"/>
        <v>0</v>
      </c>
      <c r="BG127" s="199">
        <f t="shared" si="6"/>
        <v>0</v>
      </c>
      <c r="BH127" s="199">
        <f t="shared" si="7"/>
        <v>0</v>
      </c>
      <c r="BI127" s="199">
        <f t="shared" si="8"/>
        <v>0</v>
      </c>
      <c r="BJ127" s="18" t="s">
        <v>87</v>
      </c>
      <c r="BK127" s="199">
        <f t="shared" si="9"/>
        <v>0</v>
      </c>
      <c r="BL127" s="18" t="s">
        <v>191</v>
      </c>
      <c r="BM127" s="198" t="s">
        <v>3679</v>
      </c>
    </row>
    <row r="128" spans="1:65" s="2" customFormat="1" ht="21.75" customHeight="1">
      <c r="A128" s="35"/>
      <c r="B128" s="36"/>
      <c r="C128" s="187" t="s">
        <v>201</v>
      </c>
      <c r="D128" s="187" t="s">
        <v>176</v>
      </c>
      <c r="E128" s="188" t="s">
        <v>3680</v>
      </c>
      <c r="F128" s="189" t="s">
        <v>3681</v>
      </c>
      <c r="G128" s="190" t="s">
        <v>245</v>
      </c>
      <c r="H128" s="191">
        <v>871</v>
      </c>
      <c r="I128" s="192"/>
      <c r="J128" s="193">
        <f t="shared" si="0"/>
        <v>0</v>
      </c>
      <c r="K128" s="189" t="s">
        <v>263</v>
      </c>
      <c r="L128" s="40"/>
      <c r="M128" s="194" t="s">
        <v>1</v>
      </c>
      <c r="N128" s="195" t="s">
        <v>44</v>
      </c>
      <c r="O128" s="72"/>
      <c r="P128" s="196">
        <f t="shared" si="1"/>
        <v>0</v>
      </c>
      <c r="Q128" s="196">
        <v>0</v>
      </c>
      <c r="R128" s="196">
        <f t="shared" si="2"/>
        <v>0</v>
      </c>
      <c r="S128" s="196">
        <v>0</v>
      </c>
      <c r="T128" s="19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191</v>
      </c>
      <c r="AT128" s="198" t="s">
        <v>176</v>
      </c>
      <c r="AU128" s="198" t="s">
        <v>89</v>
      </c>
      <c r="AY128" s="18" t="s">
        <v>173</v>
      </c>
      <c r="BE128" s="199">
        <f t="shared" si="4"/>
        <v>0</v>
      </c>
      <c r="BF128" s="199">
        <f t="shared" si="5"/>
        <v>0</v>
      </c>
      <c r="BG128" s="199">
        <f t="shared" si="6"/>
        <v>0</v>
      </c>
      <c r="BH128" s="199">
        <f t="shared" si="7"/>
        <v>0</v>
      </c>
      <c r="BI128" s="199">
        <f t="shared" si="8"/>
        <v>0</v>
      </c>
      <c r="BJ128" s="18" t="s">
        <v>87</v>
      </c>
      <c r="BK128" s="199">
        <f t="shared" si="9"/>
        <v>0</v>
      </c>
      <c r="BL128" s="18" t="s">
        <v>191</v>
      </c>
      <c r="BM128" s="198" t="s">
        <v>3682</v>
      </c>
    </row>
    <row r="129" spans="1:65" s="2" customFormat="1" ht="16.5" customHeight="1">
      <c r="A129" s="35"/>
      <c r="B129" s="36"/>
      <c r="C129" s="254" t="s">
        <v>205</v>
      </c>
      <c r="D129" s="254" t="s">
        <v>730</v>
      </c>
      <c r="E129" s="255" t="s">
        <v>3683</v>
      </c>
      <c r="F129" s="256" t="s">
        <v>3684</v>
      </c>
      <c r="G129" s="257" t="s">
        <v>251</v>
      </c>
      <c r="H129" s="258">
        <v>44.856999999999999</v>
      </c>
      <c r="I129" s="259"/>
      <c r="J129" s="260">
        <f t="shared" si="0"/>
        <v>0</v>
      </c>
      <c r="K129" s="256" t="s">
        <v>263</v>
      </c>
      <c r="L129" s="261"/>
      <c r="M129" s="262" t="s">
        <v>1</v>
      </c>
      <c r="N129" s="263" t="s">
        <v>44</v>
      </c>
      <c r="O129" s="72"/>
      <c r="P129" s="196">
        <f t="shared" si="1"/>
        <v>0</v>
      </c>
      <c r="Q129" s="196">
        <v>0.21</v>
      </c>
      <c r="R129" s="196">
        <f t="shared" si="2"/>
        <v>9.4199699999999993</v>
      </c>
      <c r="S129" s="196">
        <v>0</v>
      </c>
      <c r="T129" s="19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211</v>
      </c>
      <c r="AT129" s="198" t="s">
        <v>730</v>
      </c>
      <c r="AU129" s="198" t="s">
        <v>89</v>
      </c>
      <c r="AY129" s="18" t="s">
        <v>173</v>
      </c>
      <c r="BE129" s="199">
        <f t="shared" si="4"/>
        <v>0</v>
      </c>
      <c r="BF129" s="199">
        <f t="shared" si="5"/>
        <v>0</v>
      </c>
      <c r="BG129" s="199">
        <f t="shared" si="6"/>
        <v>0</v>
      </c>
      <c r="BH129" s="199">
        <f t="shared" si="7"/>
        <v>0</v>
      </c>
      <c r="BI129" s="199">
        <f t="shared" si="8"/>
        <v>0</v>
      </c>
      <c r="BJ129" s="18" t="s">
        <v>87</v>
      </c>
      <c r="BK129" s="199">
        <f t="shared" si="9"/>
        <v>0</v>
      </c>
      <c r="BL129" s="18" t="s">
        <v>191</v>
      </c>
      <c r="BM129" s="198" t="s">
        <v>3685</v>
      </c>
    </row>
    <row r="130" spans="1:65" s="2" customFormat="1" ht="16.5" customHeight="1">
      <c r="A130" s="35"/>
      <c r="B130" s="36"/>
      <c r="C130" s="187" t="s">
        <v>211</v>
      </c>
      <c r="D130" s="187" t="s">
        <v>176</v>
      </c>
      <c r="E130" s="188" t="s">
        <v>3686</v>
      </c>
      <c r="F130" s="189" t="s">
        <v>3687</v>
      </c>
      <c r="G130" s="190" t="s">
        <v>330</v>
      </c>
      <c r="H130" s="191">
        <v>3</v>
      </c>
      <c r="I130" s="192"/>
      <c r="J130" s="193">
        <f t="shared" si="0"/>
        <v>0</v>
      </c>
      <c r="K130" s="189" t="s">
        <v>263</v>
      </c>
      <c r="L130" s="40"/>
      <c r="M130" s="194" t="s">
        <v>1</v>
      </c>
      <c r="N130" s="195" t="s">
        <v>44</v>
      </c>
      <c r="O130" s="72"/>
      <c r="P130" s="196">
        <f t="shared" si="1"/>
        <v>0</v>
      </c>
      <c r="Q130" s="196">
        <v>0</v>
      </c>
      <c r="R130" s="196">
        <f t="shared" si="2"/>
        <v>0</v>
      </c>
      <c r="S130" s="196">
        <v>0</v>
      </c>
      <c r="T130" s="19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8" t="s">
        <v>191</v>
      </c>
      <c r="AT130" s="198" t="s">
        <v>176</v>
      </c>
      <c r="AU130" s="198" t="s">
        <v>89</v>
      </c>
      <c r="AY130" s="18" t="s">
        <v>173</v>
      </c>
      <c r="BE130" s="199">
        <f t="shared" si="4"/>
        <v>0</v>
      </c>
      <c r="BF130" s="199">
        <f t="shared" si="5"/>
        <v>0</v>
      </c>
      <c r="BG130" s="199">
        <f t="shared" si="6"/>
        <v>0</v>
      </c>
      <c r="BH130" s="199">
        <f t="shared" si="7"/>
        <v>0</v>
      </c>
      <c r="BI130" s="199">
        <f t="shared" si="8"/>
        <v>0</v>
      </c>
      <c r="BJ130" s="18" t="s">
        <v>87</v>
      </c>
      <c r="BK130" s="199">
        <f t="shared" si="9"/>
        <v>0</v>
      </c>
      <c r="BL130" s="18" t="s">
        <v>191</v>
      </c>
      <c r="BM130" s="198" t="s">
        <v>3688</v>
      </c>
    </row>
    <row r="131" spans="1:65" s="2" customFormat="1" ht="25.5" customHeight="1">
      <c r="A131" s="35"/>
      <c r="B131" s="36"/>
      <c r="C131" s="187" t="s">
        <v>217</v>
      </c>
      <c r="D131" s="187" t="s">
        <v>176</v>
      </c>
      <c r="E131" s="188" t="s">
        <v>3689</v>
      </c>
      <c r="F131" s="189" t="s">
        <v>3690</v>
      </c>
      <c r="G131" s="190" t="s">
        <v>330</v>
      </c>
      <c r="H131" s="191">
        <v>3</v>
      </c>
      <c r="I131" s="192"/>
      <c r="J131" s="193">
        <f t="shared" si="0"/>
        <v>0</v>
      </c>
      <c r="K131" s="189" t="s">
        <v>263</v>
      </c>
      <c r="L131" s="40"/>
      <c r="M131" s="194" t="s">
        <v>1</v>
      </c>
      <c r="N131" s="195" t="s">
        <v>44</v>
      </c>
      <c r="O131" s="72"/>
      <c r="P131" s="196">
        <f t="shared" si="1"/>
        <v>0</v>
      </c>
      <c r="Q131" s="196">
        <v>0</v>
      </c>
      <c r="R131" s="196">
        <f t="shared" si="2"/>
        <v>0</v>
      </c>
      <c r="S131" s="196">
        <v>0</v>
      </c>
      <c r="T131" s="19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8" t="s">
        <v>191</v>
      </c>
      <c r="AT131" s="198" t="s">
        <v>176</v>
      </c>
      <c r="AU131" s="198" t="s">
        <v>89</v>
      </c>
      <c r="AY131" s="18" t="s">
        <v>173</v>
      </c>
      <c r="BE131" s="199">
        <f t="shared" si="4"/>
        <v>0</v>
      </c>
      <c r="BF131" s="199">
        <f t="shared" si="5"/>
        <v>0</v>
      </c>
      <c r="BG131" s="199">
        <f t="shared" si="6"/>
        <v>0</v>
      </c>
      <c r="BH131" s="199">
        <f t="shared" si="7"/>
        <v>0</v>
      </c>
      <c r="BI131" s="199">
        <f t="shared" si="8"/>
        <v>0</v>
      </c>
      <c r="BJ131" s="18" t="s">
        <v>87</v>
      </c>
      <c r="BK131" s="199">
        <f t="shared" si="9"/>
        <v>0</v>
      </c>
      <c r="BL131" s="18" t="s">
        <v>191</v>
      </c>
      <c r="BM131" s="198" t="s">
        <v>3691</v>
      </c>
    </row>
    <row r="132" spans="1:65" s="2" customFormat="1" ht="16.5" customHeight="1">
      <c r="A132" s="35"/>
      <c r="B132" s="36"/>
      <c r="C132" s="187" t="s">
        <v>114</v>
      </c>
      <c r="D132" s="187" t="s">
        <v>176</v>
      </c>
      <c r="E132" s="188" t="s">
        <v>3692</v>
      </c>
      <c r="F132" s="189" t="s">
        <v>3693</v>
      </c>
      <c r="G132" s="190" t="s">
        <v>330</v>
      </c>
      <c r="H132" s="191">
        <v>3</v>
      </c>
      <c r="I132" s="192"/>
      <c r="J132" s="193">
        <f t="shared" si="0"/>
        <v>0</v>
      </c>
      <c r="K132" s="189" t="s">
        <v>263</v>
      </c>
      <c r="L132" s="40"/>
      <c r="M132" s="194" t="s">
        <v>1</v>
      </c>
      <c r="N132" s="195" t="s">
        <v>44</v>
      </c>
      <c r="O132" s="72"/>
      <c r="P132" s="196">
        <f t="shared" si="1"/>
        <v>0</v>
      </c>
      <c r="Q132" s="196">
        <v>8.9999999999999998E-4</v>
      </c>
      <c r="R132" s="196">
        <f t="shared" si="2"/>
        <v>2.7000000000000001E-3</v>
      </c>
      <c r="S132" s="196">
        <v>0</v>
      </c>
      <c r="T132" s="19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191</v>
      </c>
      <c r="AT132" s="198" t="s">
        <v>176</v>
      </c>
      <c r="AU132" s="198" t="s">
        <v>89</v>
      </c>
      <c r="AY132" s="18" t="s">
        <v>173</v>
      </c>
      <c r="BE132" s="199">
        <f t="shared" si="4"/>
        <v>0</v>
      </c>
      <c r="BF132" s="199">
        <f t="shared" si="5"/>
        <v>0</v>
      </c>
      <c r="BG132" s="199">
        <f t="shared" si="6"/>
        <v>0</v>
      </c>
      <c r="BH132" s="199">
        <f t="shared" si="7"/>
        <v>0</v>
      </c>
      <c r="BI132" s="199">
        <f t="shared" si="8"/>
        <v>0</v>
      </c>
      <c r="BJ132" s="18" t="s">
        <v>87</v>
      </c>
      <c r="BK132" s="199">
        <f t="shared" si="9"/>
        <v>0</v>
      </c>
      <c r="BL132" s="18" t="s">
        <v>191</v>
      </c>
      <c r="BM132" s="198" t="s">
        <v>3694</v>
      </c>
    </row>
    <row r="133" spans="1:65" s="2" customFormat="1" ht="21.75" customHeight="1">
      <c r="A133" s="35"/>
      <c r="B133" s="36"/>
      <c r="C133" s="187" t="s">
        <v>117</v>
      </c>
      <c r="D133" s="187" t="s">
        <v>176</v>
      </c>
      <c r="E133" s="188" t="s">
        <v>3695</v>
      </c>
      <c r="F133" s="189" t="s">
        <v>3696</v>
      </c>
      <c r="G133" s="190" t="s">
        <v>339</v>
      </c>
      <c r="H133" s="191">
        <v>24</v>
      </c>
      <c r="I133" s="192"/>
      <c r="J133" s="193">
        <f t="shared" si="0"/>
        <v>0</v>
      </c>
      <c r="K133" s="189" t="s">
        <v>263</v>
      </c>
      <c r="L133" s="40"/>
      <c r="M133" s="194" t="s">
        <v>1</v>
      </c>
      <c r="N133" s="195" t="s">
        <v>44</v>
      </c>
      <c r="O133" s="72"/>
      <c r="P133" s="196">
        <f t="shared" si="1"/>
        <v>0</v>
      </c>
      <c r="Q133" s="196">
        <v>1.125E-2</v>
      </c>
      <c r="R133" s="196">
        <f t="shared" si="2"/>
        <v>0.27</v>
      </c>
      <c r="S133" s="196">
        <v>0</v>
      </c>
      <c r="T133" s="19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191</v>
      </c>
      <c r="AT133" s="198" t="s">
        <v>176</v>
      </c>
      <c r="AU133" s="198" t="s">
        <v>89</v>
      </c>
      <c r="AY133" s="18" t="s">
        <v>173</v>
      </c>
      <c r="BE133" s="199">
        <f t="shared" si="4"/>
        <v>0</v>
      </c>
      <c r="BF133" s="199">
        <f t="shared" si="5"/>
        <v>0</v>
      </c>
      <c r="BG133" s="199">
        <f t="shared" si="6"/>
        <v>0</v>
      </c>
      <c r="BH133" s="199">
        <f t="shared" si="7"/>
        <v>0</v>
      </c>
      <c r="BI133" s="199">
        <f t="shared" si="8"/>
        <v>0</v>
      </c>
      <c r="BJ133" s="18" t="s">
        <v>87</v>
      </c>
      <c r="BK133" s="199">
        <f t="shared" si="9"/>
        <v>0</v>
      </c>
      <c r="BL133" s="18" t="s">
        <v>191</v>
      </c>
      <c r="BM133" s="198" t="s">
        <v>3697</v>
      </c>
    </row>
    <row r="134" spans="1:65" s="13" customFormat="1">
      <c r="B134" s="210"/>
      <c r="C134" s="211"/>
      <c r="D134" s="200" t="s">
        <v>247</v>
      </c>
      <c r="E134" s="212" t="s">
        <v>3698</v>
      </c>
      <c r="F134" s="213" t="s">
        <v>3699</v>
      </c>
      <c r="G134" s="211"/>
      <c r="H134" s="214">
        <v>24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247</v>
      </c>
      <c r="AU134" s="220" t="s">
        <v>89</v>
      </c>
      <c r="AV134" s="13" t="s">
        <v>89</v>
      </c>
      <c r="AW134" s="13" t="s">
        <v>34</v>
      </c>
      <c r="AX134" s="13" t="s">
        <v>87</v>
      </c>
      <c r="AY134" s="220" t="s">
        <v>173</v>
      </c>
    </row>
    <row r="135" spans="1:65" s="12" customFormat="1" ht="22.9" customHeight="1">
      <c r="B135" s="171"/>
      <c r="C135" s="172"/>
      <c r="D135" s="173" t="s">
        <v>78</v>
      </c>
      <c r="E135" s="185" t="s">
        <v>1078</v>
      </c>
      <c r="F135" s="185" t="s">
        <v>1079</v>
      </c>
      <c r="G135" s="172"/>
      <c r="H135" s="172"/>
      <c r="I135" s="175"/>
      <c r="J135" s="186">
        <f>BK135</f>
        <v>0</v>
      </c>
      <c r="K135" s="172"/>
      <c r="L135" s="177"/>
      <c r="M135" s="178"/>
      <c r="N135" s="179"/>
      <c r="O135" s="179"/>
      <c r="P135" s="180">
        <f>P136</f>
        <v>0</v>
      </c>
      <c r="Q135" s="179"/>
      <c r="R135" s="180">
        <f>R136</f>
        <v>0</v>
      </c>
      <c r="S135" s="179"/>
      <c r="T135" s="181">
        <f>T136</f>
        <v>0</v>
      </c>
      <c r="AR135" s="182" t="s">
        <v>87</v>
      </c>
      <c r="AT135" s="183" t="s">
        <v>78</v>
      </c>
      <c r="AU135" s="183" t="s">
        <v>87</v>
      </c>
      <c r="AY135" s="182" t="s">
        <v>173</v>
      </c>
      <c r="BK135" s="184">
        <f>BK136</f>
        <v>0</v>
      </c>
    </row>
    <row r="136" spans="1:65" s="2" customFormat="1" ht="16.5" customHeight="1">
      <c r="A136" s="35"/>
      <c r="B136" s="36"/>
      <c r="C136" s="187" t="s">
        <v>120</v>
      </c>
      <c r="D136" s="187" t="s">
        <v>176</v>
      </c>
      <c r="E136" s="188" t="s">
        <v>3700</v>
      </c>
      <c r="F136" s="189" t="s">
        <v>3701</v>
      </c>
      <c r="G136" s="190" t="s">
        <v>532</v>
      </c>
      <c r="H136" s="191">
        <v>9.8179999999999996</v>
      </c>
      <c r="I136" s="192"/>
      <c r="J136" s="193">
        <f>ROUND(I136*H136,2)</f>
        <v>0</v>
      </c>
      <c r="K136" s="189" t="s">
        <v>263</v>
      </c>
      <c r="L136" s="40"/>
      <c r="M136" s="205" t="s">
        <v>1</v>
      </c>
      <c r="N136" s="206" t="s">
        <v>44</v>
      </c>
      <c r="O136" s="207"/>
      <c r="P136" s="208">
        <f>O136*H136</f>
        <v>0</v>
      </c>
      <c r="Q136" s="208">
        <v>0</v>
      </c>
      <c r="R136" s="208">
        <f>Q136*H136</f>
        <v>0</v>
      </c>
      <c r="S136" s="208">
        <v>0</v>
      </c>
      <c r="T136" s="20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191</v>
      </c>
      <c r="AT136" s="198" t="s">
        <v>176</v>
      </c>
      <c r="AU136" s="198" t="s">
        <v>89</v>
      </c>
      <c r="AY136" s="18" t="s">
        <v>173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8" t="s">
        <v>87</v>
      </c>
      <c r="BK136" s="199">
        <f>ROUND(I136*H136,2)</f>
        <v>0</v>
      </c>
      <c r="BL136" s="18" t="s">
        <v>191</v>
      </c>
      <c r="BM136" s="198" t="s">
        <v>3702</v>
      </c>
    </row>
    <row r="137" spans="1:65" s="2" customFormat="1" ht="6.95" customHeight="1">
      <c r="A137" s="35"/>
      <c r="B137" s="55"/>
      <c r="C137" s="56"/>
      <c r="D137" s="56"/>
      <c r="E137" s="56"/>
      <c r="F137" s="56"/>
      <c r="G137" s="56"/>
      <c r="H137" s="56"/>
      <c r="I137" s="56"/>
      <c r="J137" s="56"/>
      <c r="K137" s="56"/>
      <c r="L137" s="40"/>
      <c r="M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</sheetData>
  <sheetProtection algorithmName="SHA-512" hashValue="MSNMCViKSPrrJlEKvP2ZpMjjmmAUtXPOEXwjbWBqmvJtHjhS3HNIMd/QDUz+bjOQMC0bewJfkC8a/mhAg2rXgA==" saltValue="Azb8iwKkne5tvYh5RH3S0u41Ugpym+iYFKpWNIOEInu0pMUz1L7/7PFeINiWIWVXh6cFCBG4amFd3jrlDe/ooQ==" spinCount="100000" sheet="1" objects="1" scenarios="1" formatColumns="0" formatRows="0" autoFilter="0"/>
  <autoFilter ref="C118:K136" xr:uid="{00000000-0009-0000-0000-00001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M318"/>
  <sheetViews>
    <sheetView showGridLines="0" view="pageBreakPreview" topLeftCell="A276" zoomScaleNormal="100" zoomScaleSheetLayoutView="10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92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143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9" t="str">
        <f>'Rekapitulace stavby'!K6</f>
        <v>NÁSTAVBA ZŠ JESENIOVA - ROZŠÍŘENÍ ŠKOLNÍ DRUŽINY</v>
      </c>
      <c r="F7" s="310"/>
      <c r="G7" s="310"/>
      <c r="H7" s="310"/>
      <c r="L7" s="21"/>
    </row>
    <row r="8" spans="1:46" s="2" customFormat="1" ht="12" customHeight="1">
      <c r="A8" s="35"/>
      <c r="B8" s="40"/>
      <c r="C8" s="35"/>
      <c r="D8" s="113" t="s">
        <v>144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1" t="s">
        <v>227</v>
      </c>
      <c r="F9" s="312"/>
      <c r="G9" s="312"/>
      <c r="H9" s="312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20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</v>
      </c>
      <c r="E12" s="35"/>
      <c r="F12" s="114" t="s">
        <v>23</v>
      </c>
      <c r="G12" s="35"/>
      <c r="H12" s="35"/>
      <c r="I12" s="113" t="s">
        <v>24</v>
      </c>
      <c r="J12" s="115" t="str">
        <f>'Rekapitulace stavby'!AN8</f>
        <v>14. 2. 2022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26</v>
      </c>
      <c r="E14" s="35"/>
      <c r="F14" s="35"/>
      <c r="G14" s="35"/>
      <c r="H14" s="35"/>
      <c r="I14" s="113" t="s">
        <v>27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28</v>
      </c>
      <c r="F15" s="35"/>
      <c r="G15" s="35"/>
      <c r="H15" s="35"/>
      <c r="I15" s="113" t="s">
        <v>29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3" t="str">
        <f>'Rekapitulace stavby'!E14</f>
        <v>Vyplň údaj</v>
      </c>
      <c r="F18" s="314"/>
      <c r="G18" s="314"/>
      <c r="H18" s="314"/>
      <c r="I18" s="113" t="s">
        <v>29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27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29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27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29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5" t="s">
        <v>1</v>
      </c>
      <c r="F27" s="315"/>
      <c r="G27" s="315"/>
      <c r="H27" s="315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ROUND(J125,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ROUND((SUM(BE125:BE317)),  2)</f>
        <v>0</v>
      </c>
      <c r="G33" s="35"/>
      <c r="H33" s="35"/>
      <c r="I33" s="125">
        <v>0.21</v>
      </c>
      <c r="J33" s="124">
        <f>ROUND(((SUM(BE125:BE317))*I33),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ROUND((SUM(BF125:BF317)),  2)</f>
        <v>0</v>
      </c>
      <c r="G34" s="35"/>
      <c r="H34" s="35"/>
      <c r="I34" s="125">
        <v>0.15</v>
      </c>
      <c r="J34" s="124">
        <f>ROUND(((SUM(BF125:BF317))*I34),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ROUND((SUM(BG125:BG317)),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ROUND((SUM(BH125:BH317)),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ROUND((SUM(BI125:BI317)),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146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07" t="str">
        <f>E7</f>
        <v>NÁSTAVBA ZŠ JESENIOVA - ROZŠÍŘENÍ ŠKOLNÍ DRUŽINY</v>
      </c>
      <c r="F85" s="308"/>
      <c r="G85" s="308"/>
      <c r="H85" s="308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144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02 - BOURACÍ PRÁCE</v>
      </c>
      <c r="F87" s="306"/>
      <c r="G87" s="306"/>
      <c r="H87" s="30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22</v>
      </c>
      <c r="D89" s="37"/>
      <c r="E89" s="37"/>
      <c r="F89" s="28" t="str">
        <f>F12</f>
        <v>Jeseniova 96/2400, Praha 3</v>
      </c>
      <c r="G89" s="37"/>
      <c r="H89" s="37"/>
      <c r="I89" s="30" t="s">
        <v>24</v>
      </c>
      <c r="J89" s="67" t="str">
        <f>IF(J12="","",J12)</f>
        <v>14. 2. 2022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26</v>
      </c>
      <c r="D91" s="37"/>
      <c r="E91" s="37"/>
      <c r="F91" s="28" t="str">
        <f>E15</f>
        <v>Městská část Praha 3</v>
      </c>
      <c r="G91" s="37"/>
      <c r="H91" s="37"/>
      <c r="I91" s="30" t="s">
        <v>32</v>
      </c>
      <c r="J91" s="33" t="str">
        <f>E21</f>
        <v>ZERO ATELIER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35</v>
      </c>
      <c r="J92" s="33" t="str">
        <f>E24</f>
        <v>Vladimír Mrázek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147</v>
      </c>
      <c r="D94" s="145"/>
      <c r="E94" s="145"/>
      <c r="F94" s="145"/>
      <c r="G94" s="145"/>
      <c r="H94" s="145"/>
      <c r="I94" s="145"/>
      <c r="J94" s="146" t="s">
        <v>148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149</v>
      </c>
      <c r="D96" s="37"/>
      <c r="E96" s="37"/>
      <c r="F96" s="37"/>
      <c r="G96" s="37"/>
      <c r="H96" s="37"/>
      <c r="I96" s="37"/>
      <c r="J96" s="85">
        <f>J125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150</v>
      </c>
    </row>
    <row r="97" spans="1:31" s="9" customFormat="1" ht="24.95" customHeight="1">
      <c r="B97" s="148"/>
      <c r="C97" s="149"/>
      <c r="D97" s="150" t="s">
        <v>228</v>
      </c>
      <c r="E97" s="151"/>
      <c r="F97" s="151"/>
      <c r="G97" s="151"/>
      <c r="H97" s="151"/>
      <c r="I97" s="151"/>
      <c r="J97" s="152">
        <f>J126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229</v>
      </c>
      <c r="E98" s="157"/>
      <c r="F98" s="157"/>
      <c r="G98" s="157"/>
      <c r="H98" s="157"/>
      <c r="I98" s="157"/>
      <c r="J98" s="158">
        <f>J127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230</v>
      </c>
      <c r="E99" s="157"/>
      <c r="F99" s="157"/>
      <c r="G99" s="157"/>
      <c r="H99" s="157"/>
      <c r="I99" s="157"/>
      <c r="J99" s="158">
        <f>J273</f>
        <v>0</v>
      </c>
      <c r="K99" s="155"/>
      <c r="L99" s="159"/>
    </row>
    <row r="100" spans="1:31" s="9" customFormat="1" ht="24.95" customHeight="1">
      <c r="B100" s="148"/>
      <c r="C100" s="149"/>
      <c r="D100" s="150" t="s">
        <v>231</v>
      </c>
      <c r="E100" s="151"/>
      <c r="F100" s="151"/>
      <c r="G100" s="151"/>
      <c r="H100" s="151"/>
      <c r="I100" s="151"/>
      <c r="J100" s="152">
        <f>J282</f>
        <v>0</v>
      </c>
      <c r="K100" s="149"/>
      <c r="L100" s="153"/>
    </row>
    <row r="101" spans="1:31" s="10" customFormat="1" ht="19.899999999999999" customHeight="1">
      <c r="B101" s="154"/>
      <c r="C101" s="155"/>
      <c r="D101" s="156" t="s">
        <v>232</v>
      </c>
      <c r="E101" s="157"/>
      <c r="F101" s="157"/>
      <c r="G101" s="157"/>
      <c r="H101" s="157"/>
      <c r="I101" s="157"/>
      <c r="J101" s="158">
        <f>J283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233</v>
      </c>
      <c r="E102" s="157"/>
      <c r="F102" s="157"/>
      <c r="G102" s="157"/>
      <c r="H102" s="157"/>
      <c r="I102" s="157"/>
      <c r="J102" s="158">
        <f>J290</f>
        <v>0</v>
      </c>
      <c r="K102" s="155"/>
      <c r="L102" s="159"/>
    </row>
    <row r="103" spans="1:31" s="10" customFormat="1" ht="19.899999999999999" customHeight="1">
      <c r="B103" s="154"/>
      <c r="C103" s="155"/>
      <c r="D103" s="156" t="s">
        <v>234</v>
      </c>
      <c r="E103" s="157"/>
      <c r="F103" s="157"/>
      <c r="G103" s="157"/>
      <c r="H103" s="157"/>
      <c r="I103" s="157"/>
      <c r="J103" s="158">
        <f>J293</f>
        <v>0</v>
      </c>
      <c r="K103" s="155"/>
      <c r="L103" s="159"/>
    </row>
    <row r="104" spans="1:31" s="10" customFormat="1" ht="19.899999999999999" customHeight="1">
      <c r="B104" s="154"/>
      <c r="C104" s="155"/>
      <c r="D104" s="156" t="s">
        <v>235</v>
      </c>
      <c r="E104" s="157"/>
      <c r="F104" s="157"/>
      <c r="G104" s="157"/>
      <c r="H104" s="157"/>
      <c r="I104" s="157"/>
      <c r="J104" s="158">
        <f>J298</f>
        <v>0</v>
      </c>
      <c r="K104" s="155"/>
      <c r="L104" s="159"/>
    </row>
    <row r="105" spans="1:31" s="10" customFormat="1" ht="19.899999999999999" customHeight="1">
      <c r="B105" s="154"/>
      <c r="C105" s="155"/>
      <c r="D105" s="156" t="s">
        <v>236</v>
      </c>
      <c r="E105" s="157"/>
      <c r="F105" s="157"/>
      <c r="G105" s="157"/>
      <c r="H105" s="157"/>
      <c r="I105" s="157"/>
      <c r="J105" s="158">
        <f>J303</f>
        <v>0</v>
      </c>
      <c r="K105" s="155"/>
      <c r="L105" s="159"/>
    </row>
    <row r="106" spans="1:31" s="2" customFormat="1" ht="21.75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6.95" customHeight="1">
      <c r="A107" s="35"/>
      <c r="B107" s="55"/>
      <c r="C107" s="56"/>
      <c r="D107" s="56"/>
      <c r="E107" s="56"/>
      <c r="F107" s="56"/>
      <c r="G107" s="56"/>
      <c r="H107" s="56"/>
      <c r="I107" s="56"/>
      <c r="J107" s="56"/>
      <c r="K107" s="56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pans="1:31" s="2" customFormat="1" ht="6.95" customHeight="1">
      <c r="A111" s="35"/>
      <c r="B111" s="57"/>
      <c r="C111" s="58"/>
      <c r="D111" s="58"/>
      <c r="E111" s="58"/>
      <c r="F111" s="58"/>
      <c r="G111" s="58"/>
      <c r="H111" s="58"/>
      <c r="I111" s="58"/>
      <c r="J111" s="58"/>
      <c r="K111" s="58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24.95" customHeight="1">
      <c r="A112" s="35"/>
      <c r="B112" s="36"/>
      <c r="C112" s="24" t="s">
        <v>157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5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16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6.5" customHeight="1">
      <c r="A115" s="35"/>
      <c r="B115" s="36"/>
      <c r="C115" s="37"/>
      <c r="D115" s="37"/>
      <c r="E115" s="307" t="str">
        <f>E7</f>
        <v>NÁSTAVBA ZŠ JESENIOVA - ROZŠÍŘENÍ ŠKOLNÍ DRUŽINY</v>
      </c>
      <c r="F115" s="308"/>
      <c r="G115" s="308"/>
      <c r="H115" s="308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144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6.5" customHeight="1">
      <c r="A117" s="35"/>
      <c r="B117" s="36"/>
      <c r="C117" s="37"/>
      <c r="D117" s="37"/>
      <c r="E117" s="302" t="str">
        <f>E9</f>
        <v>02 - BOURACÍ PRÁCE</v>
      </c>
      <c r="F117" s="306"/>
      <c r="G117" s="306"/>
      <c r="H117" s="306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2" customHeight="1">
      <c r="A119" s="35"/>
      <c r="B119" s="36"/>
      <c r="C119" s="30" t="s">
        <v>22</v>
      </c>
      <c r="D119" s="37"/>
      <c r="E119" s="37"/>
      <c r="F119" s="28" t="str">
        <f>F12</f>
        <v>Jeseniova 96/2400, Praha 3</v>
      </c>
      <c r="G119" s="37"/>
      <c r="H119" s="37"/>
      <c r="I119" s="30" t="s">
        <v>24</v>
      </c>
      <c r="J119" s="67" t="str">
        <f>IF(J12="","",J12)</f>
        <v>14. 2. 2022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26</v>
      </c>
      <c r="D121" s="37"/>
      <c r="E121" s="37"/>
      <c r="F121" s="28" t="str">
        <f>E15</f>
        <v>Městská část Praha 3</v>
      </c>
      <c r="G121" s="37"/>
      <c r="H121" s="37"/>
      <c r="I121" s="30" t="s">
        <v>32</v>
      </c>
      <c r="J121" s="33" t="str">
        <f>E21</f>
        <v>ZERO ATELIER s.r.o.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5.2" customHeight="1">
      <c r="A122" s="35"/>
      <c r="B122" s="36"/>
      <c r="C122" s="30" t="s">
        <v>30</v>
      </c>
      <c r="D122" s="37"/>
      <c r="E122" s="37"/>
      <c r="F122" s="28" t="str">
        <f>IF(E18="","",E18)</f>
        <v>Vyplň údaj</v>
      </c>
      <c r="G122" s="37"/>
      <c r="H122" s="37"/>
      <c r="I122" s="30" t="s">
        <v>35</v>
      </c>
      <c r="J122" s="33" t="str">
        <f>E24</f>
        <v>Vladimír Mrázek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10.3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11" customFormat="1" ht="29.25" customHeight="1">
      <c r="A124" s="160"/>
      <c r="B124" s="161"/>
      <c r="C124" s="162" t="s">
        <v>158</v>
      </c>
      <c r="D124" s="163" t="s">
        <v>64</v>
      </c>
      <c r="E124" s="163" t="s">
        <v>60</v>
      </c>
      <c r="F124" s="163" t="s">
        <v>61</v>
      </c>
      <c r="G124" s="163" t="s">
        <v>159</v>
      </c>
      <c r="H124" s="163" t="s">
        <v>160</v>
      </c>
      <c r="I124" s="163" t="s">
        <v>161</v>
      </c>
      <c r="J124" s="163" t="s">
        <v>148</v>
      </c>
      <c r="K124" s="164" t="s">
        <v>162</v>
      </c>
      <c r="L124" s="165"/>
      <c r="M124" s="76" t="s">
        <v>1</v>
      </c>
      <c r="N124" s="77" t="s">
        <v>43</v>
      </c>
      <c r="O124" s="77" t="s">
        <v>163</v>
      </c>
      <c r="P124" s="77" t="s">
        <v>164</v>
      </c>
      <c r="Q124" s="77" t="s">
        <v>165</v>
      </c>
      <c r="R124" s="77" t="s">
        <v>166</v>
      </c>
      <c r="S124" s="77" t="s">
        <v>167</v>
      </c>
      <c r="T124" s="78" t="s">
        <v>168</v>
      </c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</row>
    <row r="125" spans="1:65" s="2" customFormat="1" ht="22.9" customHeight="1">
      <c r="A125" s="35"/>
      <c r="B125" s="36"/>
      <c r="C125" s="83" t="s">
        <v>169</v>
      </c>
      <c r="D125" s="37"/>
      <c r="E125" s="37"/>
      <c r="F125" s="37"/>
      <c r="G125" s="37"/>
      <c r="H125" s="37"/>
      <c r="I125" s="37"/>
      <c r="J125" s="166">
        <f>BK125</f>
        <v>0</v>
      </c>
      <c r="K125" s="37"/>
      <c r="L125" s="40"/>
      <c r="M125" s="79"/>
      <c r="N125" s="167"/>
      <c r="O125" s="80"/>
      <c r="P125" s="168">
        <f>P126+P282</f>
        <v>0</v>
      </c>
      <c r="Q125" s="80"/>
      <c r="R125" s="168">
        <f>R126+R282</f>
        <v>0.43685599999999997</v>
      </c>
      <c r="S125" s="80"/>
      <c r="T125" s="169">
        <f>T126+T282</f>
        <v>351.52985010000009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78</v>
      </c>
      <c r="AU125" s="18" t="s">
        <v>150</v>
      </c>
      <c r="BK125" s="170">
        <f>BK126+BK282</f>
        <v>0</v>
      </c>
    </row>
    <row r="126" spans="1:65" s="12" customFormat="1" ht="25.9" customHeight="1">
      <c r="B126" s="171"/>
      <c r="C126" s="172"/>
      <c r="D126" s="173" t="s">
        <v>78</v>
      </c>
      <c r="E126" s="174" t="s">
        <v>237</v>
      </c>
      <c r="F126" s="174" t="s">
        <v>238</v>
      </c>
      <c r="G126" s="172"/>
      <c r="H126" s="172"/>
      <c r="I126" s="175"/>
      <c r="J126" s="176">
        <f>BK126</f>
        <v>0</v>
      </c>
      <c r="K126" s="172"/>
      <c r="L126" s="177"/>
      <c r="M126" s="178"/>
      <c r="N126" s="179"/>
      <c r="O126" s="179"/>
      <c r="P126" s="180">
        <f>P127+P273</f>
        <v>0</v>
      </c>
      <c r="Q126" s="179"/>
      <c r="R126" s="180">
        <f>R127+R273</f>
        <v>9.8560000000000002E-3</v>
      </c>
      <c r="S126" s="179"/>
      <c r="T126" s="181">
        <f>T127+T273</f>
        <v>344.21238700000009</v>
      </c>
      <c r="AR126" s="182" t="s">
        <v>87</v>
      </c>
      <c r="AT126" s="183" t="s">
        <v>78</v>
      </c>
      <c r="AU126" s="183" t="s">
        <v>79</v>
      </c>
      <c r="AY126" s="182" t="s">
        <v>173</v>
      </c>
      <c r="BK126" s="184">
        <f>BK127+BK273</f>
        <v>0</v>
      </c>
    </row>
    <row r="127" spans="1:65" s="12" customFormat="1" ht="22.9" customHeight="1">
      <c r="B127" s="171"/>
      <c r="C127" s="172"/>
      <c r="D127" s="173" t="s">
        <v>78</v>
      </c>
      <c r="E127" s="185" t="s">
        <v>217</v>
      </c>
      <c r="F127" s="185" t="s">
        <v>239</v>
      </c>
      <c r="G127" s="172"/>
      <c r="H127" s="172"/>
      <c r="I127" s="175"/>
      <c r="J127" s="186">
        <f>BK127</f>
        <v>0</v>
      </c>
      <c r="K127" s="172"/>
      <c r="L127" s="177"/>
      <c r="M127" s="178"/>
      <c r="N127" s="179"/>
      <c r="O127" s="179"/>
      <c r="P127" s="180">
        <f>SUM(P128:P272)</f>
        <v>0</v>
      </c>
      <c r="Q127" s="179"/>
      <c r="R127" s="180">
        <f>SUM(R128:R272)</f>
        <v>9.8560000000000002E-3</v>
      </c>
      <c r="S127" s="179"/>
      <c r="T127" s="181">
        <f>SUM(T128:T272)</f>
        <v>344.21238700000009</v>
      </c>
      <c r="AR127" s="182" t="s">
        <v>87</v>
      </c>
      <c r="AT127" s="183" t="s">
        <v>78</v>
      </c>
      <c r="AU127" s="183" t="s">
        <v>87</v>
      </c>
      <c r="AY127" s="182" t="s">
        <v>173</v>
      </c>
      <c r="BK127" s="184">
        <f>SUM(BK128:BK272)</f>
        <v>0</v>
      </c>
    </row>
    <row r="128" spans="1:65" s="2" customFormat="1" ht="16.5" customHeight="1">
      <c r="A128" s="35"/>
      <c r="B128" s="36"/>
      <c r="C128" s="187" t="s">
        <v>87</v>
      </c>
      <c r="D128" s="187" t="s">
        <v>176</v>
      </c>
      <c r="E128" s="188" t="s">
        <v>240</v>
      </c>
      <c r="F128" s="189" t="s">
        <v>241</v>
      </c>
      <c r="G128" s="190" t="s">
        <v>179</v>
      </c>
      <c r="H128" s="191">
        <v>1</v>
      </c>
      <c r="I128" s="192"/>
      <c r="J128" s="193">
        <f>ROUND(I128*H128,2)</f>
        <v>0</v>
      </c>
      <c r="K128" s="189" t="s">
        <v>1</v>
      </c>
      <c r="L128" s="40"/>
      <c r="M128" s="194" t="s">
        <v>1</v>
      </c>
      <c r="N128" s="195" t="s">
        <v>44</v>
      </c>
      <c r="O128" s="72"/>
      <c r="P128" s="196">
        <f>O128*H128</f>
        <v>0</v>
      </c>
      <c r="Q128" s="196">
        <v>0</v>
      </c>
      <c r="R128" s="196">
        <f>Q128*H128</f>
        <v>0</v>
      </c>
      <c r="S128" s="196">
        <v>1.4999999999999999E-2</v>
      </c>
      <c r="T128" s="197">
        <f>S128*H128</f>
        <v>1.4999999999999999E-2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191</v>
      </c>
      <c r="AT128" s="198" t="s">
        <v>176</v>
      </c>
      <c r="AU128" s="198" t="s">
        <v>89</v>
      </c>
      <c r="AY128" s="18" t="s">
        <v>173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8" t="s">
        <v>87</v>
      </c>
      <c r="BK128" s="199">
        <f>ROUND(I128*H128,2)</f>
        <v>0</v>
      </c>
      <c r="BL128" s="18" t="s">
        <v>191</v>
      </c>
      <c r="BM128" s="198" t="s">
        <v>242</v>
      </c>
    </row>
    <row r="129" spans="1:65" s="2" customFormat="1" ht="16.5" customHeight="1">
      <c r="A129" s="35"/>
      <c r="B129" s="36"/>
      <c r="C129" s="187" t="s">
        <v>89</v>
      </c>
      <c r="D129" s="187" t="s">
        <v>176</v>
      </c>
      <c r="E129" s="188" t="s">
        <v>243</v>
      </c>
      <c r="F129" s="189" t="s">
        <v>244</v>
      </c>
      <c r="G129" s="190" t="s">
        <v>245</v>
      </c>
      <c r="H129" s="191">
        <v>0.27500000000000002</v>
      </c>
      <c r="I129" s="192"/>
      <c r="J129" s="193">
        <f>ROUND(I129*H129,2)</f>
        <v>0</v>
      </c>
      <c r="K129" s="189" t="s">
        <v>1</v>
      </c>
      <c r="L129" s="40"/>
      <c r="M129" s="194" t="s">
        <v>1</v>
      </c>
      <c r="N129" s="195" t="s">
        <v>44</v>
      </c>
      <c r="O129" s="72"/>
      <c r="P129" s="196">
        <f>O129*H129</f>
        <v>0</v>
      </c>
      <c r="Q129" s="196">
        <v>0</v>
      </c>
      <c r="R129" s="196">
        <f>Q129*H129</f>
        <v>0</v>
      </c>
      <c r="S129" s="196">
        <v>1.4999999999999999E-2</v>
      </c>
      <c r="T129" s="197">
        <f>S129*H129</f>
        <v>4.1250000000000002E-3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191</v>
      </c>
      <c r="AT129" s="198" t="s">
        <v>176</v>
      </c>
      <c r="AU129" s="198" t="s">
        <v>89</v>
      </c>
      <c r="AY129" s="18" t="s">
        <v>173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8" t="s">
        <v>87</v>
      </c>
      <c r="BK129" s="199">
        <f>ROUND(I129*H129,2)</f>
        <v>0</v>
      </c>
      <c r="BL129" s="18" t="s">
        <v>191</v>
      </c>
      <c r="BM129" s="198" t="s">
        <v>246</v>
      </c>
    </row>
    <row r="130" spans="1:65" s="13" customFormat="1">
      <c r="B130" s="210"/>
      <c r="C130" s="211"/>
      <c r="D130" s="200" t="s">
        <v>247</v>
      </c>
      <c r="E130" s="212" t="s">
        <v>1</v>
      </c>
      <c r="F130" s="213" t="s">
        <v>248</v>
      </c>
      <c r="G130" s="211"/>
      <c r="H130" s="214">
        <v>0.27500000000000002</v>
      </c>
      <c r="I130" s="215"/>
      <c r="J130" s="211"/>
      <c r="K130" s="211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247</v>
      </c>
      <c r="AU130" s="220" t="s">
        <v>89</v>
      </c>
      <c r="AV130" s="13" t="s">
        <v>89</v>
      </c>
      <c r="AW130" s="13" t="s">
        <v>34</v>
      </c>
      <c r="AX130" s="13" t="s">
        <v>87</v>
      </c>
      <c r="AY130" s="220" t="s">
        <v>173</v>
      </c>
    </row>
    <row r="131" spans="1:65" s="2" customFormat="1" ht="16.5" customHeight="1">
      <c r="A131" s="35"/>
      <c r="B131" s="36"/>
      <c r="C131" s="187" t="s">
        <v>185</v>
      </c>
      <c r="D131" s="187" t="s">
        <v>176</v>
      </c>
      <c r="E131" s="188" t="s">
        <v>249</v>
      </c>
      <c r="F131" s="189" t="s">
        <v>250</v>
      </c>
      <c r="G131" s="190" t="s">
        <v>251</v>
      </c>
      <c r="H131" s="191">
        <v>0.625</v>
      </c>
      <c r="I131" s="192"/>
      <c r="J131" s="193">
        <f>ROUND(I131*H131,2)</f>
        <v>0</v>
      </c>
      <c r="K131" s="189" t="s">
        <v>1</v>
      </c>
      <c r="L131" s="40"/>
      <c r="M131" s="194" t="s">
        <v>1</v>
      </c>
      <c r="N131" s="195" t="s">
        <v>44</v>
      </c>
      <c r="O131" s="72"/>
      <c r="P131" s="196">
        <f>O131*H131</f>
        <v>0</v>
      </c>
      <c r="Q131" s="196">
        <v>0</v>
      </c>
      <c r="R131" s="196">
        <f>Q131*H131</f>
        <v>0</v>
      </c>
      <c r="S131" s="196">
        <v>2.4</v>
      </c>
      <c r="T131" s="197">
        <f>S131*H131</f>
        <v>1.5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8" t="s">
        <v>191</v>
      </c>
      <c r="AT131" s="198" t="s">
        <v>176</v>
      </c>
      <c r="AU131" s="198" t="s">
        <v>89</v>
      </c>
      <c r="AY131" s="18" t="s">
        <v>173</v>
      </c>
      <c r="BE131" s="199">
        <f>IF(N131="základní",J131,0)</f>
        <v>0</v>
      </c>
      <c r="BF131" s="199">
        <f>IF(N131="snížená",J131,0)</f>
        <v>0</v>
      </c>
      <c r="BG131" s="199">
        <f>IF(N131="zákl. přenesená",J131,0)</f>
        <v>0</v>
      </c>
      <c r="BH131" s="199">
        <f>IF(N131="sníž. přenesená",J131,0)</f>
        <v>0</v>
      </c>
      <c r="BI131" s="199">
        <f>IF(N131="nulová",J131,0)</f>
        <v>0</v>
      </c>
      <c r="BJ131" s="18" t="s">
        <v>87</v>
      </c>
      <c r="BK131" s="199">
        <f>ROUND(I131*H131,2)</f>
        <v>0</v>
      </c>
      <c r="BL131" s="18" t="s">
        <v>191</v>
      </c>
      <c r="BM131" s="198" t="s">
        <v>252</v>
      </c>
    </row>
    <row r="132" spans="1:65" s="13" customFormat="1">
      <c r="B132" s="210"/>
      <c r="C132" s="211"/>
      <c r="D132" s="200" t="s">
        <v>247</v>
      </c>
      <c r="E132" s="212" t="s">
        <v>1</v>
      </c>
      <c r="F132" s="213" t="s">
        <v>253</v>
      </c>
      <c r="G132" s="211"/>
      <c r="H132" s="214">
        <v>0.625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247</v>
      </c>
      <c r="AU132" s="220" t="s">
        <v>89</v>
      </c>
      <c r="AV132" s="13" t="s">
        <v>89</v>
      </c>
      <c r="AW132" s="13" t="s">
        <v>34</v>
      </c>
      <c r="AX132" s="13" t="s">
        <v>87</v>
      </c>
      <c r="AY132" s="220" t="s">
        <v>173</v>
      </c>
    </row>
    <row r="133" spans="1:65" s="2" customFormat="1" ht="16.5" customHeight="1">
      <c r="A133" s="35"/>
      <c r="B133" s="36"/>
      <c r="C133" s="187" t="s">
        <v>191</v>
      </c>
      <c r="D133" s="187" t="s">
        <v>176</v>
      </c>
      <c r="E133" s="188" t="s">
        <v>254</v>
      </c>
      <c r="F133" s="189" t="s">
        <v>255</v>
      </c>
      <c r="G133" s="190" t="s">
        <v>251</v>
      </c>
      <c r="H133" s="191">
        <v>2.0680000000000001</v>
      </c>
      <c r="I133" s="192"/>
      <c r="J133" s="193">
        <f>ROUND(I133*H133,2)</f>
        <v>0</v>
      </c>
      <c r="K133" s="189" t="s">
        <v>1</v>
      </c>
      <c r="L133" s="40"/>
      <c r="M133" s="194" t="s">
        <v>1</v>
      </c>
      <c r="N133" s="195" t="s">
        <v>44</v>
      </c>
      <c r="O133" s="72"/>
      <c r="P133" s="196">
        <f>O133*H133</f>
        <v>0</v>
      </c>
      <c r="Q133" s="196">
        <v>0</v>
      </c>
      <c r="R133" s="196">
        <f>Q133*H133</f>
        <v>0</v>
      </c>
      <c r="S133" s="196">
        <v>2.4</v>
      </c>
      <c r="T133" s="197">
        <f>S133*H133</f>
        <v>4.9631999999999996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191</v>
      </c>
      <c r="AT133" s="198" t="s">
        <v>176</v>
      </c>
      <c r="AU133" s="198" t="s">
        <v>89</v>
      </c>
      <c r="AY133" s="18" t="s">
        <v>173</v>
      </c>
      <c r="BE133" s="199">
        <f>IF(N133="základní",J133,0)</f>
        <v>0</v>
      </c>
      <c r="BF133" s="199">
        <f>IF(N133="snížená",J133,0)</f>
        <v>0</v>
      </c>
      <c r="BG133" s="199">
        <f>IF(N133="zákl. přenesená",J133,0)</f>
        <v>0</v>
      </c>
      <c r="BH133" s="199">
        <f>IF(N133="sníž. přenesená",J133,0)</f>
        <v>0</v>
      </c>
      <c r="BI133" s="199">
        <f>IF(N133="nulová",J133,0)</f>
        <v>0</v>
      </c>
      <c r="BJ133" s="18" t="s">
        <v>87</v>
      </c>
      <c r="BK133" s="199">
        <f>ROUND(I133*H133,2)</f>
        <v>0</v>
      </c>
      <c r="BL133" s="18" t="s">
        <v>191</v>
      </c>
      <c r="BM133" s="198" t="s">
        <v>256</v>
      </c>
    </row>
    <row r="134" spans="1:65" s="14" customFormat="1">
      <c r="B134" s="221"/>
      <c r="C134" s="222"/>
      <c r="D134" s="200" t="s">
        <v>247</v>
      </c>
      <c r="E134" s="223" t="s">
        <v>1</v>
      </c>
      <c r="F134" s="224" t="s">
        <v>257</v>
      </c>
      <c r="G134" s="222"/>
      <c r="H134" s="223" t="s">
        <v>1</v>
      </c>
      <c r="I134" s="225"/>
      <c r="J134" s="222"/>
      <c r="K134" s="222"/>
      <c r="L134" s="226"/>
      <c r="M134" s="227"/>
      <c r="N134" s="228"/>
      <c r="O134" s="228"/>
      <c r="P134" s="228"/>
      <c r="Q134" s="228"/>
      <c r="R134" s="228"/>
      <c r="S134" s="228"/>
      <c r="T134" s="229"/>
      <c r="AT134" s="230" t="s">
        <v>247</v>
      </c>
      <c r="AU134" s="230" t="s">
        <v>89</v>
      </c>
      <c r="AV134" s="14" t="s">
        <v>87</v>
      </c>
      <c r="AW134" s="14" t="s">
        <v>34</v>
      </c>
      <c r="AX134" s="14" t="s">
        <v>79</v>
      </c>
      <c r="AY134" s="230" t="s">
        <v>173</v>
      </c>
    </row>
    <row r="135" spans="1:65" s="13" customFormat="1">
      <c r="B135" s="210"/>
      <c r="C135" s="211"/>
      <c r="D135" s="200" t="s">
        <v>247</v>
      </c>
      <c r="E135" s="212" t="s">
        <v>1</v>
      </c>
      <c r="F135" s="213" t="s">
        <v>258</v>
      </c>
      <c r="G135" s="211"/>
      <c r="H135" s="214">
        <v>0.64</v>
      </c>
      <c r="I135" s="215"/>
      <c r="J135" s="211"/>
      <c r="K135" s="211"/>
      <c r="L135" s="216"/>
      <c r="M135" s="217"/>
      <c r="N135" s="218"/>
      <c r="O135" s="218"/>
      <c r="P135" s="218"/>
      <c r="Q135" s="218"/>
      <c r="R135" s="218"/>
      <c r="S135" s="218"/>
      <c r="T135" s="219"/>
      <c r="AT135" s="220" t="s">
        <v>247</v>
      </c>
      <c r="AU135" s="220" t="s">
        <v>89</v>
      </c>
      <c r="AV135" s="13" t="s">
        <v>89</v>
      </c>
      <c r="AW135" s="13" t="s">
        <v>34</v>
      </c>
      <c r="AX135" s="13" t="s">
        <v>79</v>
      </c>
      <c r="AY135" s="220" t="s">
        <v>173</v>
      </c>
    </row>
    <row r="136" spans="1:65" s="13" customFormat="1">
      <c r="B136" s="210"/>
      <c r="C136" s="211"/>
      <c r="D136" s="200" t="s">
        <v>247</v>
      </c>
      <c r="E136" s="212" t="s">
        <v>1</v>
      </c>
      <c r="F136" s="213" t="s">
        <v>259</v>
      </c>
      <c r="G136" s="211"/>
      <c r="H136" s="214">
        <v>1.4279999999999999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247</v>
      </c>
      <c r="AU136" s="220" t="s">
        <v>89</v>
      </c>
      <c r="AV136" s="13" t="s">
        <v>89</v>
      </c>
      <c r="AW136" s="13" t="s">
        <v>34</v>
      </c>
      <c r="AX136" s="13" t="s">
        <v>79</v>
      </c>
      <c r="AY136" s="220" t="s">
        <v>173</v>
      </c>
    </row>
    <row r="137" spans="1:65" s="15" customFormat="1">
      <c r="B137" s="231"/>
      <c r="C137" s="232"/>
      <c r="D137" s="200" t="s">
        <v>247</v>
      </c>
      <c r="E137" s="233" t="s">
        <v>1</v>
      </c>
      <c r="F137" s="234" t="s">
        <v>260</v>
      </c>
      <c r="G137" s="232"/>
      <c r="H137" s="235">
        <v>2.0680000000000001</v>
      </c>
      <c r="I137" s="236"/>
      <c r="J137" s="232"/>
      <c r="K137" s="232"/>
      <c r="L137" s="237"/>
      <c r="M137" s="238"/>
      <c r="N137" s="239"/>
      <c r="O137" s="239"/>
      <c r="P137" s="239"/>
      <c r="Q137" s="239"/>
      <c r="R137" s="239"/>
      <c r="S137" s="239"/>
      <c r="T137" s="240"/>
      <c r="AT137" s="241" t="s">
        <v>247</v>
      </c>
      <c r="AU137" s="241" t="s">
        <v>89</v>
      </c>
      <c r="AV137" s="15" t="s">
        <v>191</v>
      </c>
      <c r="AW137" s="15" t="s">
        <v>34</v>
      </c>
      <c r="AX137" s="15" t="s">
        <v>87</v>
      </c>
      <c r="AY137" s="241" t="s">
        <v>173</v>
      </c>
    </row>
    <row r="138" spans="1:65" s="2" customFormat="1" ht="16.5" customHeight="1">
      <c r="A138" s="35"/>
      <c r="B138" s="36"/>
      <c r="C138" s="187" t="s">
        <v>172</v>
      </c>
      <c r="D138" s="187" t="s">
        <v>176</v>
      </c>
      <c r="E138" s="188" t="s">
        <v>261</v>
      </c>
      <c r="F138" s="189" t="s">
        <v>262</v>
      </c>
      <c r="G138" s="190" t="s">
        <v>245</v>
      </c>
      <c r="H138" s="191">
        <v>136.16999999999999</v>
      </c>
      <c r="I138" s="192"/>
      <c r="J138" s="193">
        <f>ROUND(I138*H138,2)</f>
        <v>0</v>
      </c>
      <c r="K138" s="189" t="s">
        <v>263</v>
      </c>
      <c r="L138" s="40"/>
      <c r="M138" s="194" t="s">
        <v>1</v>
      </c>
      <c r="N138" s="195" t="s">
        <v>44</v>
      </c>
      <c r="O138" s="72"/>
      <c r="P138" s="196">
        <f>O138*H138</f>
        <v>0</v>
      </c>
      <c r="Q138" s="196">
        <v>0</v>
      </c>
      <c r="R138" s="196">
        <f>Q138*H138</f>
        <v>0</v>
      </c>
      <c r="S138" s="196">
        <v>0.13100000000000001</v>
      </c>
      <c r="T138" s="197">
        <f>S138*H138</f>
        <v>17.838269999999998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191</v>
      </c>
      <c r="AT138" s="198" t="s">
        <v>176</v>
      </c>
      <c r="AU138" s="198" t="s">
        <v>89</v>
      </c>
      <c r="AY138" s="18" t="s">
        <v>173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8" t="s">
        <v>87</v>
      </c>
      <c r="BK138" s="199">
        <f>ROUND(I138*H138,2)</f>
        <v>0</v>
      </c>
      <c r="BL138" s="18" t="s">
        <v>191</v>
      </c>
      <c r="BM138" s="198" t="s">
        <v>264</v>
      </c>
    </row>
    <row r="139" spans="1:65" s="14" customFormat="1">
      <c r="B139" s="221"/>
      <c r="C139" s="222"/>
      <c r="D139" s="200" t="s">
        <v>247</v>
      </c>
      <c r="E139" s="223" t="s">
        <v>1</v>
      </c>
      <c r="F139" s="224" t="s">
        <v>265</v>
      </c>
      <c r="G139" s="222"/>
      <c r="H139" s="223" t="s">
        <v>1</v>
      </c>
      <c r="I139" s="225"/>
      <c r="J139" s="222"/>
      <c r="K139" s="222"/>
      <c r="L139" s="226"/>
      <c r="M139" s="227"/>
      <c r="N139" s="228"/>
      <c r="O139" s="228"/>
      <c r="P139" s="228"/>
      <c r="Q139" s="228"/>
      <c r="R139" s="228"/>
      <c r="S139" s="228"/>
      <c r="T139" s="229"/>
      <c r="AT139" s="230" t="s">
        <v>247</v>
      </c>
      <c r="AU139" s="230" t="s">
        <v>89</v>
      </c>
      <c r="AV139" s="14" t="s">
        <v>87</v>
      </c>
      <c r="AW139" s="14" t="s">
        <v>34</v>
      </c>
      <c r="AX139" s="14" t="s">
        <v>79</v>
      </c>
      <c r="AY139" s="230" t="s">
        <v>173</v>
      </c>
    </row>
    <row r="140" spans="1:65" s="13" customFormat="1">
      <c r="B140" s="210"/>
      <c r="C140" s="211"/>
      <c r="D140" s="200" t="s">
        <v>247</v>
      </c>
      <c r="E140" s="212" t="s">
        <v>1</v>
      </c>
      <c r="F140" s="213" t="s">
        <v>266</v>
      </c>
      <c r="G140" s="211"/>
      <c r="H140" s="214">
        <v>18.100000000000001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247</v>
      </c>
      <c r="AU140" s="220" t="s">
        <v>89</v>
      </c>
      <c r="AV140" s="13" t="s">
        <v>89</v>
      </c>
      <c r="AW140" s="13" t="s">
        <v>34</v>
      </c>
      <c r="AX140" s="13" t="s">
        <v>79</v>
      </c>
      <c r="AY140" s="220" t="s">
        <v>173</v>
      </c>
    </row>
    <row r="141" spans="1:65" s="13" customFormat="1">
      <c r="B141" s="210"/>
      <c r="C141" s="211"/>
      <c r="D141" s="200" t="s">
        <v>247</v>
      </c>
      <c r="E141" s="212" t="s">
        <v>1</v>
      </c>
      <c r="F141" s="213" t="s">
        <v>267</v>
      </c>
      <c r="G141" s="211"/>
      <c r="H141" s="214">
        <v>60.75</v>
      </c>
      <c r="I141" s="215"/>
      <c r="J141" s="211"/>
      <c r="K141" s="211"/>
      <c r="L141" s="216"/>
      <c r="M141" s="217"/>
      <c r="N141" s="218"/>
      <c r="O141" s="218"/>
      <c r="P141" s="218"/>
      <c r="Q141" s="218"/>
      <c r="R141" s="218"/>
      <c r="S141" s="218"/>
      <c r="T141" s="219"/>
      <c r="AT141" s="220" t="s">
        <v>247</v>
      </c>
      <c r="AU141" s="220" t="s">
        <v>89</v>
      </c>
      <c r="AV141" s="13" t="s">
        <v>89</v>
      </c>
      <c r="AW141" s="13" t="s">
        <v>34</v>
      </c>
      <c r="AX141" s="13" t="s">
        <v>79</v>
      </c>
      <c r="AY141" s="220" t="s">
        <v>173</v>
      </c>
    </row>
    <row r="142" spans="1:65" s="13" customFormat="1">
      <c r="B142" s="210"/>
      <c r="C142" s="211"/>
      <c r="D142" s="200" t="s">
        <v>247</v>
      </c>
      <c r="E142" s="212" t="s">
        <v>1</v>
      </c>
      <c r="F142" s="213" t="s">
        <v>268</v>
      </c>
      <c r="G142" s="211"/>
      <c r="H142" s="214">
        <v>45</v>
      </c>
      <c r="I142" s="215"/>
      <c r="J142" s="211"/>
      <c r="K142" s="211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247</v>
      </c>
      <c r="AU142" s="220" t="s">
        <v>89</v>
      </c>
      <c r="AV142" s="13" t="s">
        <v>89</v>
      </c>
      <c r="AW142" s="13" t="s">
        <v>34</v>
      </c>
      <c r="AX142" s="13" t="s">
        <v>79</v>
      </c>
      <c r="AY142" s="220" t="s">
        <v>173</v>
      </c>
    </row>
    <row r="143" spans="1:65" s="13" customFormat="1">
      <c r="B143" s="210"/>
      <c r="C143" s="211"/>
      <c r="D143" s="200" t="s">
        <v>247</v>
      </c>
      <c r="E143" s="212" t="s">
        <v>1</v>
      </c>
      <c r="F143" s="213" t="s">
        <v>269</v>
      </c>
      <c r="G143" s="211"/>
      <c r="H143" s="214">
        <v>12.32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247</v>
      </c>
      <c r="AU143" s="220" t="s">
        <v>89</v>
      </c>
      <c r="AV143" s="13" t="s">
        <v>89</v>
      </c>
      <c r="AW143" s="13" t="s">
        <v>34</v>
      </c>
      <c r="AX143" s="13" t="s">
        <v>79</v>
      </c>
      <c r="AY143" s="220" t="s">
        <v>173</v>
      </c>
    </row>
    <row r="144" spans="1:65" s="15" customFormat="1">
      <c r="B144" s="231"/>
      <c r="C144" s="232"/>
      <c r="D144" s="200" t="s">
        <v>247</v>
      </c>
      <c r="E144" s="233" t="s">
        <v>1</v>
      </c>
      <c r="F144" s="234" t="s">
        <v>260</v>
      </c>
      <c r="G144" s="232"/>
      <c r="H144" s="235">
        <v>136.16999999999999</v>
      </c>
      <c r="I144" s="236"/>
      <c r="J144" s="232"/>
      <c r="K144" s="232"/>
      <c r="L144" s="237"/>
      <c r="M144" s="238"/>
      <c r="N144" s="239"/>
      <c r="O144" s="239"/>
      <c r="P144" s="239"/>
      <c r="Q144" s="239"/>
      <c r="R144" s="239"/>
      <c r="S144" s="239"/>
      <c r="T144" s="240"/>
      <c r="AT144" s="241" t="s">
        <v>247</v>
      </c>
      <c r="AU144" s="241" t="s">
        <v>89</v>
      </c>
      <c r="AV144" s="15" t="s">
        <v>191</v>
      </c>
      <c r="AW144" s="15" t="s">
        <v>34</v>
      </c>
      <c r="AX144" s="15" t="s">
        <v>87</v>
      </c>
      <c r="AY144" s="241" t="s">
        <v>173</v>
      </c>
    </row>
    <row r="145" spans="1:65" s="2" customFormat="1" ht="16.5" customHeight="1">
      <c r="A145" s="35"/>
      <c r="B145" s="36"/>
      <c r="C145" s="187" t="s">
        <v>201</v>
      </c>
      <c r="D145" s="187" t="s">
        <v>176</v>
      </c>
      <c r="E145" s="188" t="s">
        <v>270</v>
      </c>
      <c r="F145" s="189" t="s">
        <v>271</v>
      </c>
      <c r="G145" s="190" t="s">
        <v>245</v>
      </c>
      <c r="H145" s="191">
        <v>6.88</v>
      </c>
      <c r="I145" s="192"/>
      <c r="J145" s="193">
        <f>ROUND(I145*H145,2)</f>
        <v>0</v>
      </c>
      <c r="K145" s="189" t="s">
        <v>1</v>
      </c>
      <c r="L145" s="40"/>
      <c r="M145" s="194" t="s">
        <v>1</v>
      </c>
      <c r="N145" s="195" t="s">
        <v>44</v>
      </c>
      <c r="O145" s="72"/>
      <c r="P145" s="196">
        <f>O145*H145</f>
        <v>0</v>
      </c>
      <c r="Q145" s="196">
        <v>0</v>
      </c>
      <c r="R145" s="196">
        <f>Q145*H145</f>
        <v>0</v>
      </c>
      <c r="S145" s="196">
        <v>0.26100000000000001</v>
      </c>
      <c r="T145" s="197">
        <f>S145*H145</f>
        <v>1.7956799999999999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191</v>
      </c>
      <c r="AT145" s="198" t="s">
        <v>176</v>
      </c>
      <c r="AU145" s="198" t="s">
        <v>89</v>
      </c>
      <c r="AY145" s="18" t="s">
        <v>173</v>
      </c>
      <c r="BE145" s="199">
        <f>IF(N145="základní",J145,0)</f>
        <v>0</v>
      </c>
      <c r="BF145" s="199">
        <f>IF(N145="snížená",J145,0)</f>
        <v>0</v>
      </c>
      <c r="BG145" s="199">
        <f>IF(N145="zákl. přenesená",J145,0)</f>
        <v>0</v>
      </c>
      <c r="BH145" s="199">
        <f>IF(N145="sníž. přenesená",J145,0)</f>
        <v>0</v>
      </c>
      <c r="BI145" s="199">
        <f>IF(N145="nulová",J145,0)</f>
        <v>0</v>
      </c>
      <c r="BJ145" s="18" t="s">
        <v>87</v>
      </c>
      <c r="BK145" s="199">
        <f>ROUND(I145*H145,2)</f>
        <v>0</v>
      </c>
      <c r="BL145" s="18" t="s">
        <v>191</v>
      </c>
      <c r="BM145" s="198" t="s">
        <v>272</v>
      </c>
    </row>
    <row r="146" spans="1:65" s="13" customFormat="1">
      <c r="B146" s="210"/>
      <c r="C146" s="211"/>
      <c r="D146" s="200" t="s">
        <v>247</v>
      </c>
      <c r="E146" s="212" t="s">
        <v>1</v>
      </c>
      <c r="F146" s="213" t="s">
        <v>273</v>
      </c>
      <c r="G146" s="211"/>
      <c r="H146" s="214">
        <v>6.88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247</v>
      </c>
      <c r="AU146" s="220" t="s">
        <v>89</v>
      </c>
      <c r="AV146" s="13" t="s">
        <v>89</v>
      </c>
      <c r="AW146" s="13" t="s">
        <v>34</v>
      </c>
      <c r="AX146" s="13" t="s">
        <v>87</v>
      </c>
      <c r="AY146" s="220" t="s">
        <v>173</v>
      </c>
    </row>
    <row r="147" spans="1:65" s="2" customFormat="1" ht="16.5" customHeight="1">
      <c r="A147" s="35"/>
      <c r="B147" s="36"/>
      <c r="C147" s="187" t="s">
        <v>205</v>
      </c>
      <c r="D147" s="187" t="s">
        <v>176</v>
      </c>
      <c r="E147" s="188" t="s">
        <v>274</v>
      </c>
      <c r="F147" s="189" t="s">
        <v>275</v>
      </c>
      <c r="G147" s="190" t="s">
        <v>251</v>
      </c>
      <c r="H147" s="191">
        <v>28.384</v>
      </c>
      <c r="I147" s="192"/>
      <c r="J147" s="193">
        <f>ROUND(I147*H147,2)</f>
        <v>0</v>
      </c>
      <c r="K147" s="189" t="s">
        <v>263</v>
      </c>
      <c r="L147" s="40"/>
      <c r="M147" s="194" t="s">
        <v>1</v>
      </c>
      <c r="N147" s="195" t="s">
        <v>44</v>
      </c>
      <c r="O147" s="72"/>
      <c r="P147" s="196">
        <f>O147*H147</f>
        <v>0</v>
      </c>
      <c r="Q147" s="196">
        <v>0</v>
      </c>
      <c r="R147" s="196">
        <f>Q147*H147</f>
        <v>0</v>
      </c>
      <c r="S147" s="196">
        <v>1.8</v>
      </c>
      <c r="T147" s="197">
        <f>S147*H147</f>
        <v>51.091200000000001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191</v>
      </c>
      <c r="AT147" s="198" t="s">
        <v>176</v>
      </c>
      <c r="AU147" s="198" t="s">
        <v>89</v>
      </c>
      <c r="AY147" s="18" t="s">
        <v>173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87</v>
      </c>
      <c r="BK147" s="199">
        <f>ROUND(I147*H147,2)</f>
        <v>0</v>
      </c>
      <c r="BL147" s="18" t="s">
        <v>191</v>
      </c>
      <c r="BM147" s="198" t="s">
        <v>276</v>
      </c>
    </row>
    <row r="148" spans="1:65" s="14" customFormat="1">
      <c r="B148" s="221"/>
      <c r="C148" s="222"/>
      <c r="D148" s="200" t="s">
        <v>247</v>
      </c>
      <c r="E148" s="223" t="s">
        <v>1</v>
      </c>
      <c r="F148" s="224" t="s">
        <v>277</v>
      </c>
      <c r="G148" s="222"/>
      <c r="H148" s="223" t="s">
        <v>1</v>
      </c>
      <c r="I148" s="225"/>
      <c r="J148" s="222"/>
      <c r="K148" s="222"/>
      <c r="L148" s="226"/>
      <c r="M148" s="227"/>
      <c r="N148" s="228"/>
      <c r="O148" s="228"/>
      <c r="P148" s="228"/>
      <c r="Q148" s="228"/>
      <c r="R148" s="228"/>
      <c r="S148" s="228"/>
      <c r="T148" s="229"/>
      <c r="AT148" s="230" t="s">
        <v>247</v>
      </c>
      <c r="AU148" s="230" t="s">
        <v>89</v>
      </c>
      <c r="AV148" s="14" t="s">
        <v>87</v>
      </c>
      <c r="AW148" s="14" t="s">
        <v>34</v>
      </c>
      <c r="AX148" s="14" t="s">
        <v>79</v>
      </c>
      <c r="AY148" s="230" t="s">
        <v>173</v>
      </c>
    </row>
    <row r="149" spans="1:65" s="13" customFormat="1">
      <c r="B149" s="210"/>
      <c r="C149" s="211"/>
      <c r="D149" s="200" t="s">
        <v>247</v>
      </c>
      <c r="E149" s="212" t="s">
        <v>1</v>
      </c>
      <c r="F149" s="213" t="s">
        <v>278</v>
      </c>
      <c r="G149" s="211"/>
      <c r="H149" s="214">
        <v>9.2750000000000004</v>
      </c>
      <c r="I149" s="215"/>
      <c r="J149" s="211"/>
      <c r="K149" s="211"/>
      <c r="L149" s="216"/>
      <c r="M149" s="217"/>
      <c r="N149" s="218"/>
      <c r="O149" s="218"/>
      <c r="P149" s="218"/>
      <c r="Q149" s="218"/>
      <c r="R149" s="218"/>
      <c r="S149" s="218"/>
      <c r="T149" s="219"/>
      <c r="AT149" s="220" t="s">
        <v>247</v>
      </c>
      <c r="AU149" s="220" t="s">
        <v>89</v>
      </c>
      <c r="AV149" s="13" t="s">
        <v>89</v>
      </c>
      <c r="AW149" s="13" t="s">
        <v>34</v>
      </c>
      <c r="AX149" s="13" t="s">
        <v>79</v>
      </c>
      <c r="AY149" s="220" t="s">
        <v>173</v>
      </c>
    </row>
    <row r="150" spans="1:65" s="14" customFormat="1">
      <c r="B150" s="221"/>
      <c r="C150" s="222"/>
      <c r="D150" s="200" t="s">
        <v>247</v>
      </c>
      <c r="E150" s="223" t="s">
        <v>1</v>
      </c>
      <c r="F150" s="224" t="s">
        <v>279</v>
      </c>
      <c r="G150" s="222"/>
      <c r="H150" s="223" t="s">
        <v>1</v>
      </c>
      <c r="I150" s="225"/>
      <c r="J150" s="222"/>
      <c r="K150" s="222"/>
      <c r="L150" s="226"/>
      <c r="M150" s="227"/>
      <c r="N150" s="228"/>
      <c r="O150" s="228"/>
      <c r="P150" s="228"/>
      <c r="Q150" s="228"/>
      <c r="R150" s="228"/>
      <c r="S150" s="228"/>
      <c r="T150" s="229"/>
      <c r="AT150" s="230" t="s">
        <v>247</v>
      </c>
      <c r="AU150" s="230" t="s">
        <v>89</v>
      </c>
      <c r="AV150" s="14" t="s">
        <v>87</v>
      </c>
      <c r="AW150" s="14" t="s">
        <v>34</v>
      </c>
      <c r="AX150" s="14" t="s">
        <v>79</v>
      </c>
      <c r="AY150" s="230" t="s">
        <v>173</v>
      </c>
    </row>
    <row r="151" spans="1:65" s="13" customFormat="1">
      <c r="B151" s="210"/>
      <c r="C151" s="211"/>
      <c r="D151" s="200" t="s">
        <v>247</v>
      </c>
      <c r="E151" s="212" t="s">
        <v>1</v>
      </c>
      <c r="F151" s="213" t="s">
        <v>280</v>
      </c>
      <c r="G151" s="211"/>
      <c r="H151" s="214">
        <v>9.2159999999999993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247</v>
      </c>
      <c r="AU151" s="220" t="s">
        <v>89</v>
      </c>
      <c r="AV151" s="13" t="s">
        <v>89</v>
      </c>
      <c r="AW151" s="13" t="s">
        <v>34</v>
      </c>
      <c r="AX151" s="13" t="s">
        <v>79</v>
      </c>
      <c r="AY151" s="220" t="s">
        <v>173</v>
      </c>
    </row>
    <row r="152" spans="1:65" s="13" customFormat="1">
      <c r="B152" s="210"/>
      <c r="C152" s="211"/>
      <c r="D152" s="200" t="s">
        <v>247</v>
      </c>
      <c r="E152" s="212" t="s">
        <v>1</v>
      </c>
      <c r="F152" s="213" t="s">
        <v>281</v>
      </c>
      <c r="G152" s="211"/>
      <c r="H152" s="214">
        <v>4.68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247</v>
      </c>
      <c r="AU152" s="220" t="s">
        <v>89</v>
      </c>
      <c r="AV152" s="13" t="s">
        <v>89</v>
      </c>
      <c r="AW152" s="13" t="s">
        <v>34</v>
      </c>
      <c r="AX152" s="13" t="s">
        <v>79</v>
      </c>
      <c r="AY152" s="220" t="s">
        <v>173</v>
      </c>
    </row>
    <row r="153" spans="1:65" s="13" customFormat="1">
      <c r="B153" s="210"/>
      <c r="C153" s="211"/>
      <c r="D153" s="200" t="s">
        <v>247</v>
      </c>
      <c r="E153" s="212" t="s">
        <v>1</v>
      </c>
      <c r="F153" s="213" t="s">
        <v>282</v>
      </c>
      <c r="G153" s="211"/>
      <c r="H153" s="214">
        <v>3.645</v>
      </c>
      <c r="I153" s="215"/>
      <c r="J153" s="211"/>
      <c r="K153" s="211"/>
      <c r="L153" s="216"/>
      <c r="M153" s="217"/>
      <c r="N153" s="218"/>
      <c r="O153" s="218"/>
      <c r="P153" s="218"/>
      <c r="Q153" s="218"/>
      <c r="R153" s="218"/>
      <c r="S153" s="218"/>
      <c r="T153" s="219"/>
      <c r="AT153" s="220" t="s">
        <v>247</v>
      </c>
      <c r="AU153" s="220" t="s">
        <v>89</v>
      </c>
      <c r="AV153" s="13" t="s">
        <v>89</v>
      </c>
      <c r="AW153" s="13" t="s">
        <v>34</v>
      </c>
      <c r="AX153" s="13" t="s">
        <v>79</v>
      </c>
      <c r="AY153" s="220" t="s">
        <v>173</v>
      </c>
    </row>
    <row r="154" spans="1:65" s="13" customFormat="1">
      <c r="B154" s="210"/>
      <c r="C154" s="211"/>
      <c r="D154" s="200" t="s">
        <v>247</v>
      </c>
      <c r="E154" s="212" t="s">
        <v>1</v>
      </c>
      <c r="F154" s="213" t="s">
        <v>283</v>
      </c>
      <c r="G154" s="211"/>
      <c r="H154" s="214">
        <v>1.5680000000000001</v>
      </c>
      <c r="I154" s="215"/>
      <c r="J154" s="211"/>
      <c r="K154" s="211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247</v>
      </c>
      <c r="AU154" s="220" t="s">
        <v>89</v>
      </c>
      <c r="AV154" s="13" t="s">
        <v>89</v>
      </c>
      <c r="AW154" s="13" t="s">
        <v>34</v>
      </c>
      <c r="AX154" s="13" t="s">
        <v>79</v>
      </c>
      <c r="AY154" s="220" t="s">
        <v>173</v>
      </c>
    </row>
    <row r="155" spans="1:65" s="15" customFormat="1">
      <c r="B155" s="231"/>
      <c r="C155" s="232"/>
      <c r="D155" s="200" t="s">
        <v>247</v>
      </c>
      <c r="E155" s="233" t="s">
        <v>1</v>
      </c>
      <c r="F155" s="234" t="s">
        <v>260</v>
      </c>
      <c r="G155" s="232"/>
      <c r="H155" s="235">
        <v>28.384</v>
      </c>
      <c r="I155" s="236"/>
      <c r="J155" s="232"/>
      <c r="K155" s="232"/>
      <c r="L155" s="237"/>
      <c r="M155" s="238"/>
      <c r="N155" s="239"/>
      <c r="O155" s="239"/>
      <c r="P155" s="239"/>
      <c r="Q155" s="239"/>
      <c r="R155" s="239"/>
      <c r="S155" s="239"/>
      <c r="T155" s="240"/>
      <c r="AT155" s="241" t="s">
        <v>247</v>
      </c>
      <c r="AU155" s="241" t="s">
        <v>89</v>
      </c>
      <c r="AV155" s="15" t="s">
        <v>191</v>
      </c>
      <c r="AW155" s="15" t="s">
        <v>34</v>
      </c>
      <c r="AX155" s="15" t="s">
        <v>87</v>
      </c>
      <c r="AY155" s="241" t="s">
        <v>173</v>
      </c>
    </row>
    <row r="156" spans="1:65" s="2" customFormat="1" ht="16.5" customHeight="1">
      <c r="A156" s="35"/>
      <c r="B156" s="36"/>
      <c r="C156" s="187" t="s">
        <v>211</v>
      </c>
      <c r="D156" s="187" t="s">
        <v>176</v>
      </c>
      <c r="E156" s="188" t="s">
        <v>284</v>
      </c>
      <c r="F156" s="189" t="s">
        <v>285</v>
      </c>
      <c r="G156" s="190" t="s">
        <v>251</v>
      </c>
      <c r="H156" s="191">
        <v>0.15</v>
      </c>
      <c r="I156" s="192"/>
      <c r="J156" s="193">
        <f>ROUND(I156*H156,2)</f>
        <v>0</v>
      </c>
      <c r="K156" s="189" t="s">
        <v>263</v>
      </c>
      <c r="L156" s="40"/>
      <c r="M156" s="194" t="s">
        <v>1</v>
      </c>
      <c r="N156" s="195" t="s">
        <v>44</v>
      </c>
      <c r="O156" s="72"/>
      <c r="P156" s="196">
        <f>O156*H156</f>
        <v>0</v>
      </c>
      <c r="Q156" s="196">
        <v>0</v>
      </c>
      <c r="R156" s="196">
        <f>Q156*H156</f>
        <v>0</v>
      </c>
      <c r="S156" s="196">
        <v>1.5940000000000001</v>
      </c>
      <c r="T156" s="197">
        <f>S156*H156</f>
        <v>0.23910000000000001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191</v>
      </c>
      <c r="AT156" s="198" t="s">
        <v>176</v>
      </c>
      <c r="AU156" s="198" t="s">
        <v>89</v>
      </c>
      <c r="AY156" s="18" t="s">
        <v>173</v>
      </c>
      <c r="BE156" s="199">
        <f>IF(N156="základní",J156,0)</f>
        <v>0</v>
      </c>
      <c r="BF156" s="199">
        <f>IF(N156="snížená",J156,0)</f>
        <v>0</v>
      </c>
      <c r="BG156" s="199">
        <f>IF(N156="zákl. přenesená",J156,0)</f>
        <v>0</v>
      </c>
      <c r="BH156" s="199">
        <f>IF(N156="sníž. přenesená",J156,0)</f>
        <v>0</v>
      </c>
      <c r="BI156" s="199">
        <f>IF(N156="nulová",J156,0)</f>
        <v>0</v>
      </c>
      <c r="BJ156" s="18" t="s">
        <v>87</v>
      </c>
      <c r="BK156" s="199">
        <f>ROUND(I156*H156,2)</f>
        <v>0</v>
      </c>
      <c r="BL156" s="18" t="s">
        <v>191</v>
      </c>
      <c r="BM156" s="198" t="s">
        <v>286</v>
      </c>
    </row>
    <row r="157" spans="1:65" s="13" customFormat="1">
      <c r="B157" s="210"/>
      <c r="C157" s="211"/>
      <c r="D157" s="200" t="s">
        <v>247</v>
      </c>
      <c r="E157" s="212" t="s">
        <v>1</v>
      </c>
      <c r="F157" s="213" t="s">
        <v>287</v>
      </c>
      <c r="G157" s="211"/>
      <c r="H157" s="214">
        <v>0.15</v>
      </c>
      <c r="I157" s="215"/>
      <c r="J157" s="211"/>
      <c r="K157" s="211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247</v>
      </c>
      <c r="AU157" s="220" t="s">
        <v>89</v>
      </c>
      <c r="AV157" s="13" t="s">
        <v>89</v>
      </c>
      <c r="AW157" s="13" t="s">
        <v>34</v>
      </c>
      <c r="AX157" s="13" t="s">
        <v>87</v>
      </c>
      <c r="AY157" s="220" t="s">
        <v>173</v>
      </c>
    </row>
    <row r="158" spans="1:65" s="2" customFormat="1" ht="16.5" customHeight="1">
      <c r="A158" s="35"/>
      <c r="B158" s="36"/>
      <c r="C158" s="187" t="s">
        <v>217</v>
      </c>
      <c r="D158" s="187" t="s">
        <v>176</v>
      </c>
      <c r="E158" s="188" t="s">
        <v>288</v>
      </c>
      <c r="F158" s="189" t="s">
        <v>289</v>
      </c>
      <c r="G158" s="190" t="s">
        <v>245</v>
      </c>
      <c r="H158" s="191">
        <v>10.1</v>
      </c>
      <c r="I158" s="192"/>
      <c r="J158" s="193">
        <f>ROUND(I158*H158,2)</f>
        <v>0</v>
      </c>
      <c r="K158" s="189" t="s">
        <v>1</v>
      </c>
      <c r="L158" s="40"/>
      <c r="M158" s="194" t="s">
        <v>1</v>
      </c>
      <c r="N158" s="195" t="s">
        <v>44</v>
      </c>
      <c r="O158" s="72"/>
      <c r="P158" s="196">
        <f>O158*H158</f>
        <v>0</v>
      </c>
      <c r="Q158" s="196">
        <v>0</v>
      </c>
      <c r="R158" s="196">
        <f>Q158*H158</f>
        <v>0</v>
      </c>
      <c r="S158" s="196">
        <v>0.36</v>
      </c>
      <c r="T158" s="197">
        <f>S158*H158</f>
        <v>3.6359999999999997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191</v>
      </c>
      <c r="AT158" s="198" t="s">
        <v>176</v>
      </c>
      <c r="AU158" s="198" t="s">
        <v>89</v>
      </c>
      <c r="AY158" s="18" t="s">
        <v>173</v>
      </c>
      <c r="BE158" s="199">
        <f>IF(N158="základní",J158,0)</f>
        <v>0</v>
      </c>
      <c r="BF158" s="199">
        <f>IF(N158="snížená",J158,0)</f>
        <v>0</v>
      </c>
      <c r="BG158" s="199">
        <f>IF(N158="zákl. přenesená",J158,0)</f>
        <v>0</v>
      </c>
      <c r="BH158" s="199">
        <f>IF(N158="sníž. přenesená",J158,0)</f>
        <v>0</v>
      </c>
      <c r="BI158" s="199">
        <f>IF(N158="nulová",J158,0)</f>
        <v>0</v>
      </c>
      <c r="BJ158" s="18" t="s">
        <v>87</v>
      </c>
      <c r="BK158" s="199">
        <f>ROUND(I158*H158,2)</f>
        <v>0</v>
      </c>
      <c r="BL158" s="18" t="s">
        <v>191</v>
      </c>
      <c r="BM158" s="198" t="s">
        <v>290</v>
      </c>
    </row>
    <row r="159" spans="1:65" s="14" customFormat="1">
      <c r="B159" s="221"/>
      <c r="C159" s="222"/>
      <c r="D159" s="200" t="s">
        <v>247</v>
      </c>
      <c r="E159" s="223" t="s">
        <v>1</v>
      </c>
      <c r="F159" s="224" t="s">
        <v>291</v>
      </c>
      <c r="G159" s="222"/>
      <c r="H159" s="223" t="s">
        <v>1</v>
      </c>
      <c r="I159" s="225"/>
      <c r="J159" s="222"/>
      <c r="K159" s="222"/>
      <c r="L159" s="226"/>
      <c r="M159" s="227"/>
      <c r="N159" s="228"/>
      <c r="O159" s="228"/>
      <c r="P159" s="228"/>
      <c r="Q159" s="228"/>
      <c r="R159" s="228"/>
      <c r="S159" s="228"/>
      <c r="T159" s="229"/>
      <c r="AT159" s="230" t="s">
        <v>247</v>
      </c>
      <c r="AU159" s="230" t="s">
        <v>89</v>
      </c>
      <c r="AV159" s="14" t="s">
        <v>87</v>
      </c>
      <c r="AW159" s="14" t="s">
        <v>34</v>
      </c>
      <c r="AX159" s="14" t="s">
        <v>79</v>
      </c>
      <c r="AY159" s="230" t="s">
        <v>173</v>
      </c>
    </row>
    <row r="160" spans="1:65" s="13" customFormat="1">
      <c r="B160" s="210"/>
      <c r="C160" s="211"/>
      <c r="D160" s="200" t="s">
        <v>247</v>
      </c>
      <c r="E160" s="212" t="s">
        <v>1</v>
      </c>
      <c r="F160" s="213" t="s">
        <v>292</v>
      </c>
      <c r="G160" s="211"/>
      <c r="H160" s="214">
        <v>1.64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247</v>
      </c>
      <c r="AU160" s="220" t="s">
        <v>89</v>
      </c>
      <c r="AV160" s="13" t="s">
        <v>89</v>
      </c>
      <c r="AW160" s="13" t="s">
        <v>34</v>
      </c>
      <c r="AX160" s="13" t="s">
        <v>79</v>
      </c>
      <c r="AY160" s="220" t="s">
        <v>173</v>
      </c>
    </row>
    <row r="161" spans="1:65" s="13" customFormat="1">
      <c r="B161" s="210"/>
      <c r="C161" s="211"/>
      <c r="D161" s="200" t="s">
        <v>247</v>
      </c>
      <c r="E161" s="212" t="s">
        <v>1</v>
      </c>
      <c r="F161" s="213" t="s">
        <v>293</v>
      </c>
      <c r="G161" s="211"/>
      <c r="H161" s="214">
        <v>8.4600000000000009</v>
      </c>
      <c r="I161" s="215"/>
      <c r="J161" s="211"/>
      <c r="K161" s="211"/>
      <c r="L161" s="216"/>
      <c r="M161" s="217"/>
      <c r="N161" s="218"/>
      <c r="O161" s="218"/>
      <c r="P161" s="218"/>
      <c r="Q161" s="218"/>
      <c r="R161" s="218"/>
      <c r="S161" s="218"/>
      <c r="T161" s="219"/>
      <c r="AT161" s="220" t="s">
        <v>247</v>
      </c>
      <c r="AU161" s="220" t="s">
        <v>89</v>
      </c>
      <c r="AV161" s="13" t="s">
        <v>89</v>
      </c>
      <c r="AW161" s="13" t="s">
        <v>34</v>
      </c>
      <c r="AX161" s="13" t="s">
        <v>79</v>
      </c>
      <c r="AY161" s="220" t="s">
        <v>173</v>
      </c>
    </row>
    <row r="162" spans="1:65" s="15" customFormat="1">
      <c r="B162" s="231"/>
      <c r="C162" s="232"/>
      <c r="D162" s="200" t="s">
        <v>247</v>
      </c>
      <c r="E162" s="233" t="s">
        <v>1</v>
      </c>
      <c r="F162" s="234" t="s">
        <v>260</v>
      </c>
      <c r="G162" s="232"/>
      <c r="H162" s="235">
        <v>10.1</v>
      </c>
      <c r="I162" s="236"/>
      <c r="J162" s="232"/>
      <c r="K162" s="232"/>
      <c r="L162" s="237"/>
      <c r="M162" s="238"/>
      <c r="N162" s="239"/>
      <c r="O162" s="239"/>
      <c r="P162" s="239"/>
      <c r="Q162" s="239"/>
      <c r="R162" s="239"/>
      <c r="S162" s="239"/>
      <c r="T162" s="240"/>
      <c r="AT162" s="241" t="s">
        <v>247</v>
      </c>
      <c r="AU162" s="241" t="s">
        <v>89</v>
      </c>
      <c r="AV162" s="15" t="s">
        <v>191</v>
      </c>
      <c r="AW162" s="15" t="s">
        <v>34</v>
      </c>
      <c r="AX162" s="15" t="s">
        <v>87</v>
      </c>
      <c r="AY162" s="241" t="s">
        <v>173</v>
      </c>
    </row>
    <row r="163" spans="1:65" s="2" customFormat="1" ht="16.5" customHeight="1">
      <c r="A163" s="35"/>
      <c r="B163" s="36"/>
      <c r="C163" s="187" t="s">
        <v>114</v>
      </c>
      <c r="D163" s="187" t="s">
        <v>176</v>
      </c>
      <c r="E163" s="188" t="s">
        <v>294</v>
      </c>
      <c r="F163" s="189" t="s">
        <v>295</v>
      </c>
      <c r="G163" s="190" t="s">
        <v>245</v>
      </c>
      <c r="H163" s="191">
        <v>2.04</v>
      </c>
      <c r="I163" s="192"/>
      <c r="J163" s="193">
        <f>ROUND(I163*H163,2)</f>
        <v>0</v>
      </c>
      <c r="K163" s="189" t="s">
        <v>1</v>
      </c>
      <c r="L163" s="40"/>
      <c r="M163" s="194" t="s">
        <v>1</v>
      </c>
      <c r="N163" s="195" t="s">
        <v>44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0.4</v>
      </c>
      <c r="T163" s="197">
        <f>S163*H163</f>
        <v>0.81600000000000006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191</v>
      </c>
      <c r="AT163" s="198" t="s">
        <v>176</v>
      </c>
      <c r="AU163" s="198" t="s">
        <v>89</v>
      </c>
      <c r="AY163" s="18" t="s">
        <v>173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87</v>
      </c>
      <c r="BK163" s="199">
        <f>ROUND(I163*H163,2)</f>
        <v>0</v>
      </c>
      <c r="BL163" s="18" t="s">
        <v>191</v>
      </c>
      <c r="BM163" s="198" t="s">
        <v>296</v>
      </c>
    </row>
    <row r="164" spans="1:65" s="13" customFormat="1">
      <c r="B164" s="210"/>
      <c r="C164" s="211"/>
      <c r="D164" s="200" t="s">
        <v>247</v>
      </c>
      <c r="E164" s="212" t="s">
        <v>1</v>
      </c>
      <c r="F164" s="213" t="s">
        <v>297</v>
      </c>
      <c r="G164" s="211"/>
      <c r="H164" s="214">
        <v>2.04</v>
      </c>
      <c r="I164" s="215"/>
      <c r="J164" s="211"/>
      <c r="K164" s="211"/>
      <c r="L164" s="216"/>
      <c r="M164" s="217"/>
      <c r="N164" s="218"/>
      <c r="O164" s="218"/>
      <c r="P164" s="218"/>
      <c r="Q164" s="218"/>
      <c r="R164" s="218"/>
      <c r="S164" s="218"/>
      <c r="T164" s="219"/>
      <c r="AT164" s="220" t="s">
        <v>247</v>
      </c>
      <c r="AU164" s="220" t="s">
        <v>89</v>
      </c>
      <c r="AV164" s="13" t="s">
        <v>89</v>
      </c>
      <c r="AW164" s="13" t="s">
        <v>34</v>
      </c>
      <c r="AX164" s="13" t="s">
        <v>87</v>
      </c>
      <c r="AY164" s="220" t="s">
        <v>173</v>
      </c>
    </row>
    <row r="165" spans="1:65" s="2" customFormat="1" ht="16.5" customHeight="1">
      <c r="A165" s="35"/>
      <c r="B165" s="36"/>
      <c r="C165" s="187" t="s">
        <v>117</v>
      </c>
      <c r="D165" s="187" t="s">
        <v>176</v>
      </c>
      <c r="E165" s="188" t="s">
        <v>298</v>
      </c>
      <c r="F165" s="189" t="s">
        <v>299</v>
      </c>
      <c r="G165" s="190" t="s">
        <v>251</v>
      </c>
      <c r="H165" s="191">
        <v>104.214</v>
      </c>
      <c r="I165" s="192"/>
      <c r="J165" s="193">
        <f>ROUND(I165*H165,2)</f>
        <v>0</v>
      </c>
      <c r="K165" s="189" t="s">
        <v>263</v>
      </c>
      <c r="L165" s="40"/>
      <c r="M165" s="194" t="s">
        <v>1</v>
      </c>
      <c r="N165" s="195" t="s">
        <v>44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1.6</v>
      </c>
      <c r="T165" s="197">
        <f>S165*H165</f>
        <v>166.7424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191</v>
      </c>
      <c r="AT165" s="198" t="s">
        <v>176</v>
      </c>
      <c r="AU165" s="198" t="s">
        <v>89</v>
      </c>
      <c r="AY165" s="18" t="s">
        <v>173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87</v>
      </c>
      <c r="BK165" s="199">
        <f>ROUND(I165*H165,2)</f>
        <v>0</v>
      </c>
      <c r="BL165" s="18" t="s">
        <v>191</v>
      </c>
      <c r="BM165" s="198" t="s">
        <v>300</v>
      </c>
    </row>
    <row r="166" spans="1:65" s="13" customFormat="1">
      <c r="B166" s="210"/>
      <c r="C166" s="211"/>
      <c r="D166" s="200" t="s">
        <v>247</v>
      </c>
      <c r="E166" s="212" t="s">
        <v>1</v>
      </c>
      <c r="F166" s="213" t="s">
        <v>301</v>
      </c>
      <c r="G166" s="211"/>
      <c r="H166" s="214">
        <v>104.214</v>
      </c>
      <c r="I166" s="215"/>
      <c r="J166" s="211"/>
      <c r="K166" s="211"/>
      <c r="L166" s="216"/>
      <c r="M166" s="217"/>
      <c r="N166" s="218"/>
      <c r="O166" s="218"/>
      <c r="P166" s="218"/>
      <c r="Q166" s="218"/>
      <c r="R166" s="218"/>
      <c r="S166" s="218"/>
      <c r="T166" s="219"/>
      <c r="AT166" s="220" t="s">
        <v>247</v>
      </c>
      <c r="AU166" s="220" t="s">
        <v>89</v>
      </c>
      <c r="AV166" s="13" t="s">
        <v>89</v>
      </c>
      <c r="AW166" s="13" t="s">
        <v>34</v>
      </c>
      <c r="AX166" s="13" t="s">
        <v>87</v>
      </c>
      <c r="AY166" s="220" t="s">
        <v>173</v>
      </c>
    </row>
    <row r="167" spans="1:65" s="2" customFormat="1" ht="16.5" customHeight="1">
      <c r="A167" s="35"/>
      <c r="B167" s="36"/>
      <c r="C167" s="187" t="s">
        <v>120</v>
      </c>
      <c r="D167" s="187" t="s">
        <v>176</v>
      </c>
      <c r="E167" s="188" t="s">
        <v>302</v>
      </c>
      <c r="F167" s="189" t="s">
        <v>303</v>
      </c>
      <c r="G167" s="190" t="s">
        <v>251</v>
      </c>
      <c r="H167" s="191">
        <v>0.23400000000000001</v>
      </c>
      <c r="I167" s="192"/>
      <c r="J167" s="193">
        <f>ROUND(I167*H167,2)</f>
        <v>0</v>
      </c>
      <c r="K167" s="189" t="s">
        <v>1</v>
      </c>
      <c r="L167" s="40"/>
      <c r="M167" s="194" t="s">
        <v>1</v>
      </c>
      <c r="N167" s="195" t="s">
        <v>44</v>
      </c>
      <c r="O167" s="72"/>
      <c r="P167" s="196">
        <f>O167*H167</f>
        <v>0</v>
      </c>
      <c r="Q167" s="196">
        <v>0</v>
      </c>
      <c r="R167" s="196">
        <f>Q167*H167</f>
        <v>0</v>
      </c>
      <c r="S167" s="196">
        <v>2.2000000000000002</v>
      </c>
      <c r="T167" s="197">
        <f>S167*H167</f>
        <v>0.51480000000000004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191</v>
      </c>
      <c r="AT167" s="198" t="s">
        <v>176</v>
      </c>
      <c r="AU167" s="198" t="s">
        <v>89</v>
      </c>
      <c r="AY167" s="18" t="s">
        <v>173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8" t="s">
        <v>87</v>
      </c>
      <c r="BK167" s="199">
        <f>ROUND(I167*H167,2)</f>
        <v>0</v>
      </c>
      <c r="BL167" s="18" t="s">
        <v>191</v>
      </c>
      <c r="BM167" s="198" t="s">
        <v>304</v>
      </c>
    </row>
    <row r="168" spans="1:65" s="13" customFormat="1">
      <c r="B168" s="210"/>
      <c r="C168" s="211"/>
      <c r="D168" s="200" t="s">
        <v>247</v>
      </c>
      <c r="E168" s="212" t="s">
        <v>1</v>
      </c>
      <c r="F168" s="213" t="s">
        <v>305</v>
      </c>
      <c r="G168" s="211"/>
      <c r="H168" s="214">
        <v>0.18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247</v>
      </c>
      <c r="AU168" s="220" t="s">
        <v>89</v>
      </c>
      <c r="AV168" s="13" t="s">
        <v>89</v>
      </c>
      <c r="AW168" s="13" t="s">
        <v>34</v>
      </c>
      <c r="AX168" s="13" t="s">
        <v>79</v>
      </c>
      <c r="AY168" s="220" t="s">
        <v>173</v>
      </c>
    </row>
    <row r="169" spans="1:65" s="13" customFormat="1">
      <c r="B169" s="210"/>
      <c r="C169" s="211"/>
      <c r="D169" s="200" t="s">
        <v>247</v>
      </c>
      <c r="E169" s="212" t="s">
        <v>1</v>
      </c>
      <c r="F169" s="213" t="s">
        <v>306</v>
      </c>
      <c r="G169" s="211"/>
      <c r="H169" s="214">
        <v>5.3999999999999999E-2</v>
      </c>
      <c r="I169" s="215"/>
      <c r="J169" s="211"/>
      <c r="K169" s="211"/>
      <c r="L169" s="216"/>
      <c r="M169" s="217"/>
      <c r="N169" s="218"/>
      <c r="O169" s="218"/>
      <c r="P169" s="218"/>
      <c r="Q169" s="218"/>
      <c r="R169" s="218"/>
      <c r="S169" s="218"/>
      <c r="T169" s="219"/>
      <c r="AT169" s="220" t="s">
        <v>247</v>
      </c>
      <c r="AU169" s="220" t="s">
        <v>89</v>
      </c>
      <c r="AV169" s="13" t="s">
        <v>89</v>
      </c>
      <c r="AW169" s="13" t="s">
        <v>34</v>
      </c>
      <c r="AX169" s="13" t="s">
        <v>79</v>
      </c>
      <c r="AY169" s="220" t="s">
        <v>173</v>
      </c>
    </row>
    <row r="170" spans="1:65" s="15" customFormat="1">
      <c r="B170" s="231"/>
      <c r="C170" s="232"/>
      <c r="D170" s="200" t="s">
        <v>247</v>
      </c>
      <c r="E170" s="233" t="s">
        <v>1</v>
      </c>
      <c r="F170" s="234" t="s">
        <v>260</v>
      </c>
      <c r="G170" s="232"/>
      <c r="H170" s="235">
        <v>0.23400000000000001</v>
      </c>
      <c r="I170" s="236"/>
      <c r="J170" s="232"/>
      <c r="K170" s="232"/>
      <c r="L170" s="237"/>
      <c r="M170" s="238"/>
      <c r="N170" s="239"/>
      <c r="O170" s="239"/>
      <c r="P170" s="239"/>
      <c r="Q170" s="239"/>
      <c r="R170" s="239"/>
      <c r="S170" s="239"/>
      <c r="T170" s="240"/>
      <c r="AT170" s="241" t="s">
        <v>247</v>
      </c>
      <c r="AU170" s="241" t="s">
        <v>89</v>
      </c>
      <c r="AV170" s="15" t="s">
        <v>191</v>
      </c>
      <c r="AW170" s="15" t="s">
        <v>34</v>
      </c>
      <c r="AX170" s="15" t="s">
        <v>87</v>
      </c>
      <c r="AY170" s="241" t="s">
        <v>173</v>
      </c>
    </row>
    <row r="171" spans="1:65" s="2" customFormat="1" ht="16.5" customHeight="1">
      <c r="A171" s="35"/>
      <c r="B171" s="36"/>
      <c r="C171" s="187" t="s">
        <v>123</v>
      </c>
      <c r="D171" s="187" t="s">
        <v>176</v>
      </c>
      <c r="E171" s="188" t="s">
        <v>307</v>
      </c>
      <c r="F171" s="189" t="s">
        <v>308</v>
      </c>
      <c r="G171" s="190" t="s">
        <v>245</v>
      </c>
      <c r="H171" s="191">
        <v>521.07000000000005</v>
      </c>
      <c r="I171" s="192"/>
      <c r="J171" s="193">
        <f>ROUND(I171*H171,2)</f>
        <v>0</v>
      </c>
      <c r="K171" s="189" t="s">
        <v>263</v>
      </c>
      <c r="L171" s="40"/>
      <c r="M171" s="194" t="s">
        <v>1</v>
      </c>
      <c r="N171" s="195" t="s">
        <v>44</v>
      </c>
      <c r="O171" s="72"/>
      <c r="P171" s="196">
        <f>O171*H171</f>
        <v>0</v>
      </c>
      <c r="Q171" s="196">
        <v>0</v>
      </c>
      <c r="R171" s="196">
        <f>Q171*H171</f>
        <v>0</v>
      </c>
      <c r="S171" s="196">
        <v>0.09</v>
      </c>
      <c r="T171" s="197">
        <f>S171*H171</f>
        <v>46.896300000000004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191</v>
      </c>
      <c r="AT171" s="198" t="s">
        <v>176</v>
      </c>
      <c r="AU171" s="198" t="s">
        <v>89</v>
      </c>
      <c r="AY171" s="18" t="s">
        <v>173</v>
      </c>
      <c r="BE171" s="199">
        <f>IF(N171="základní",J171,0)</f>
        <v>0</v>
      </c>
      <c r="BF171" s="199">
        <f>IF(N171="snížená",J171,0)</f>
        <v>0</v>
      </c>
      <c r="BG171" s="199">
        <f>IF(N171="zákl. přenesená",J171,0)</f>
        <v>0</v>
      </c>
      <c r="BH171" s="199">
        <f>IF(N171="sníž. přenesená",J171,0)</f>
        <v>0</v>
      </c>
      <c r="BI171" s="199">
        <f>IF(N171="nulová",J171,0)</f>
        <v>0</v>
      </c>
      <c r="BJ171" s="18" t="s">
        <v>87</v>
      </c>
      <c r="BK171" s="199">
        <f>ROUND(I171*H171,2)</f>
        <v>0</v>
      </c>
      <c r="BL171" s="18" t="s">
        <v>191</v>
      </c>
      <c r="BM171" s="198" t="s">
        <v>309</v>
      </c>
    </row>
    <row r="172" spans="1:65" s="13" customFormat="1">
      <c r="B172" s="210"/>
      <c r="C172" s="211"/>
      <c r="D172" s="200" t="s">
        <v>247</v>
      </c>
      <c r="E172" s="212" t="s">
        <v>1</v>
      </c>
      <c r="F172" s="213" t="s">
        <v>310</v>
      </c>
      <c r="G172" s="211"/>
      <c r="H172" s="214">
        <v>521.07000000000005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247</v>
      </c>
      <c r="AU172" s="220" t="s">
        <v>89</v>
      </c>
      <c r="AV172" s="13" t="s">
        <v>89</v>
      </c>
      <c r="AW172" s="13" t="s">
        <v>34</v>
      </c>
      <c r="AX172" s="13" t="s">
        <v>87</v>
      </c>
      <c r="AY172" s="220" t="s">
        <v>173</v>
      </c>
    </row>
    <row r="173" spans="1:65" s="2" customFormat="1" ht="16.5" customHeight="1">
      <c r="A173" s="35"/>
      <c r="B173" s="36"/>
      <c r="C173" s="187" t="s">
        <v>126</v>
      </c>
      <c r="D173" s="187" t="s">
        <v>176</v>
      </c>
      <c r="E173" s="188" t="s">
        <v>311</v>
      </c>
      <c r="F173" s="189" t="s">
        <v>312</v>
      </c>
      <c r="G173" s="190" t="s">
        <v>245</v>
      </c>
      <c r="H173" s="191">
        <v>521.07000000000005</v>
      </c>
      <c r="I173" s="192"/>
      <c r="J173" s="193">
        <f>ROUND(I173*H173,2)</f>
        <v>0</v>
      </c>
      <c r="K173" s="189" t="s">
        <v>1</v>
      </c>
      <c r="L173" s="40"/>
      <c r="M173" s="194" t="s">
        <v>1</v>
      </c>
      <c r="N173" s="195" t="s">
        <v>44</v>
      </c>
      <c r="O173" s="72"/>
      <c r="P173" s="196">
        <f>O173*H173</f>
        <v>0</v>
      </c>
      <c r="Q173" s="196">
        <v>0</v>
      </c>
      <c r="R173" s="196">
        <f>Q173*H173</f>
        <v>0</v>
      </c>
      <c r="S173" s="196">
        <v>7.0000000000000007E-2</v>
      </c>
      <c r="T173" s="197">
        <f>S173*H173</f>
        <v>36.474900000000005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191</v>
      </c>
      <c r="AT173" s="198" t="s">
        <v>176</v>
      </c>
      <c r="AU173" s="198" t="s">
        <v>89</v>
      </c>
      <c r="AY173" s="18" t="s">
        <v>173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87</v>
      </c>
      <c r="BK173" s="199">
        <f>ROUND(I173*H173,2)</f>
        <v>0</v>
      </c>
      <c r="BL173" s="18" t="s">
        <v>191</v>
      </c>
      <c r="BM173" s="198" t="s">
        <v>313</v>
      </c>
    </row>
    <row r="174" spans="1:65" s="13" customFormat="1">
      <c r="B174" s="210"/>
      <c r="C174" s="211"/>
      <c r="D174" s="200" t="s">
        <v>247</v>
      </c>
      <c r="E174" s="212" t="s">
        <v>1</v>
      </c>
      <c r="F174" s="213" t="s">
        <v>310</v>
      </c>
      <c r="G174" s="211"/>
      <c r="H174" s="214">
        <v>521.07000000000005</v>
      </c>
      <c r="I174" s="215"/>
      <c r="J174" s="211"/>
      <c r="K174" s="211"/>
      <c r="L174" s="216"/>
      <c r="M174" s="217"/>
      <c r="N174" s="218"/>
      <c r="O174" s="218"/>
      <c r="P174" s="218"/>
      <c r="Q174" s="218"/>
      <c r="R174" s="218"/>
      <c r="S174" s="218"/>
      <c r="T174" s="219"/>
      <c r="AT174" s="220" t="s">
        <v>247</v>
      </c>
      <c r="AU174" s="220" t="s">
        <v>89</v>
      </c>
      <c r="AV174" s="13" t="s">
        <v>89</v>
      </c>
      <c r="AW174" s="13" t="s">
        <v>34</v>
      </c>
      <c r="AX174" s="13" t="s">
        <v>87</v>
      </c>
      <c r="AY174" s="220" t="s">
        <v>173</v>
      </c>
    </row>
    <row r="175" spans="1:65" s="2" customFormat="1" ht="16.5" customHeight="1">
      <c r="A175" s="35"/>
      <c r="B175" s="36"/>
      <c r="C175" s="187" t="s">
        <v>8</v>
      </c>
      <c r="D175" s="187" t="s">
        <v>176</v>
      </c>
      <c r="E175" s="188" t="s">
        <v>314</v>
      </c>
      <c r="F175" s="189" t="s">
        <v>315</v>
      </c>
      <c r="G175" s="190" t="s">
        <v>245</v>
      </c>
      <c r="H175" s="191">
        <v>124.6</v>
      </c>
      <c r="I175" s="192"/>
      <c r="J175" s="193">
        <f>ROUND(I175*H175,2)</f>
        <v>0</v>
      </c>
      <c r="K175" s="189" t="s">
        <v>263</v>
      </c>
      <c r="L175" s="40"/>
      <c r="M175" s="194" t="s">
        <v>1</v>
      </c>
      <c r="N175" s="195" t="s">
        <v>44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1.4E-2</v>
      </c>
      <c r="T175" s="197">
        <f>S175*H175</f>
        <v>1.7444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191</v>
      </c>
      <c r="AT175" s="198" t="s">
        <v>176</v>
      </c>
      <c r="AU175" s="198" t="s">
        <v>89</v>
      </c>
      <c r="AY175" s="18" t="s">
        <v>173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87</v>
      </c>
      <c r="BK175" s="199">
        <f>ROUND(I175*H175,2)</f>
        <v>0</v>
      </c>
      <c r="BL175" s="18" t="s">
        <v>191</v>
      </c>
      <c r="BM175" s="198" t="s">
        <v>316</v>
      </c>
    </row>
    <row r="176" spans="1:65" s="13" customFormat="1">
      <c r="B176" s="210"/>
      <c r="C176" s="211"/>
      <c r="D176" s="200" t="s">
        <v>247</v>
      </c>
      <c r="E176" s="212" t="s">
        <v>1</v>
      </c>
      <c r="F176" s="213" t="s">
        <v>317</v>
      </c>
      <c r="G176" s="211"/>
      <c r="H176" s="214">
        <v>43.4</v>
      </c>
      <c r="I176" s="215"/>
      <c r="J176" s="211"/>
      <c r="K176" s="211"/>
      <c r="L176" s="216"/>
      <c r="M176" s="217"/>
      <c r="N176" s="218"/>
      <c r="O176" s="218"/>
      <c r="P176" s="218"/>
      <c r="Q176" s="218"/>
      <c r="R176" s="218"/>
      <c r="S176" s="218"/>
      <c r="T176" s="219"/>
      <c r="AT176" s="220" t="s">
        <v>247</v>
      </c>
      <c r="AU176" s="220" t="s">
        <v>89</v>
      </c>
      <c r="AV176" s="13" t="s">
        <v>89</v>
      </c>
      <c r="AW176" s="13" t="s">
        <v>34</v>
      </c>
      <c r="AX176" s="13" t="s">
        <v>79</v>
      </c>
      <c r="AY176" s="220" t="s">
        <v>173</v>
      </c>
    </row>
    <row r="177" spans="1:65" s="13" customFormat="1">
      <c r="B177" s="210"/>
      <c r="C177" s="211"/>
      <c r="D177" s="200" t="s">
        <v>247</v>
      </c>
      <c r="E177" s="212" t="s">
        <v>1</v>
      </c>
      <c r="F177" s="213" t="s">
        <v>318</v>
      </c>
      <c r="G177" s="211"/>
      <c r="H177" s="214">
        <v>46.8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247</v>
      </c>
      <c r="AU177" s="220" t="s">
        <v>89</v>
      </c>
      <c r="AV177" s="13" t="s">
        <v>89</v>
      </c>
      <c r="AW177" s="13" t="s">
        <v>34</v>
      </c>
      <c r="AX177" s="13" t="s">
        <v>79</v>
      </c>
      <c r="AY177" s="220" t="s">
        <v>173</v>
      </c>
    </row>
    <row r="178" spans="1:65" s="13" customFormat="1">
      <c r="B178" s="210"/>
      <c r="C178" s="211"/>
      <c r="D178" s="200" t="s">
        <v>247</v>
      </c>
      <c r="E178" s="212" t="s">
        <v>1</v>
      </c>
      <c r="F178" s="213" t="s">
        <v>319</v>
      </c>
      <c r="G178" s="211"/>
      <c r="H178" s="214">
        <v>34.4</v>
      </c>
      <c r="I178" s="215"/>
      <c r="J178" s="211"/>
      <c r="K178" s="211"/>
      <c r="L178" s="216"/>
      <c r="M178" s="217"/>
      <c r="N178" s="218"/>
      <c r="O178" s="218"/>
      <c r="P178" s="218"/>
      <c r="Q178" s="218"/>
      <c r="R178" s="218"/>
      <c r="S178" s="218"/>
      <c r="T178" s="219"/>
      <c r="AT178" s="220" t="s">
        <v>247</v>
      </c>
      <c r="AU178" s="220" t="s">
        <v>89</v>
      </c>
      <c r="AV178" s="13" t="s">
        <v>89</v>
      </c>
      <c r="AW178" s="13" t="s">
        <v>34</v>
      </c>
      <c r="AX178" s="13" t="s">
        <v>79</v>
      </c>
      <c r="AY178" s="220" t="s">
        <v>173</v>
      </c>
    </row>
    <row r="179" spans="1:65" s="15" customFormat="1">
      <c r="B179" s="231"/>
      <c r="C179" s="232"/>
      <c r="D179" s="200" t="s">
        <v>247</v>
      </c>
      <c r="E179" s="233" t="s">
        <v>1</v>
      </c>
      <c r="F179" s="234" t="s">
        <v>260</v>
      </c>
      <c r="G179" s="232"/>
      <c r="H179" s="235">
        <v>124.6</v>
      </c>
      <c r="I179" s="236"/>
      <c r="J179" s="232"/>
      <c r="K179" s="232"/>
      <c r="L179" s="237"/>
      <c r="M179" s="238"/>
      <c r="N179" s="239"/>
      <c r="O179" s="239"/>
      <c r="P179" s="239"/>
      <c r="Q179" s="239"/>
      <c r="R179" s="239"/>
      <c r="S179" s="239"/>
      <c r="T179" s="240"/>
      <c r="AT179" s="241" t="s">
        <v>247</v>
      </c>
      <c r="AU179" s="241" t="s">
        <v>89</v>
      </c>
      <c r="AV179" s="15" t="s">
        <v>191</v>
      </c>
      <c r="AW179" s="15" t="s">
        <v>34</v>
      </c>
      <c r="AX179" s="15" t="s">
        <v>87</v>
      </c>
      <c r="AY179" s="241" t="s">
        <v>173</v>
      </c>
    </row>
    <row r="180" spans="1:65" s="2" customFormat="1" ht="16.5" customHeight="1">
      <c r="A180" s="35"/>
      <c r="B180" s="36"/>
      <c r="C180" s="187" t="s">
        <v>131</v>
      </c>
      <c r="D180" s="187" t="s">
        <v>176</v>
      </c>
      <c r="E180" s="188" t="s">
        <v>320</v>
      </c>
      <c r="F180" s="189" t="s">
        <v>321</v>
      </c>
      <c r="G180" s="190" t="s">
        <v>245</v>
      </c>
      <c r="H180" s="191">
        <v>14.4</v>
      </c>
      <c r="I180" s="192"/>
      <c r="J180" s="193">
        <f>ROUND(I180*H180,2)</f>
        <v>0</v>
      </c>
      <c r="K180" s="189" t="s">
        <v>263</v>
      </c>
      <c r="L180" s="40"/>
      <c r="M180" s="194" t="s">
        <v>1</v>
      </c>
      <c r="N180" s="195" t="s">
        <v>44</v>
      </c>
      <c r="O180" s="72"/>
      <c r="P180" s="196">
        <f>O180*H180</f>
        <v>0</v>
      </c>
      <c r="Q180" s="196">
        <v>0</v>
      </c>
      <c r="R180" s="196">
        <f>Q180*H180</f>
        <v>0</v>
      </c>
      <c r="S180" s="196">
        <v>4.2999999999999997E-2</v>
      </c>
      <c r="T180" s="197">
        <f>S180*H180</f>
        <v>0.61919999999999997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191</v>
      </c>
      <c r="AT180" s="198" t="s">
        <v>176</v>
      </c>
      <c r="AU180" s="198" t="s">
        <v>89</v>
      </c>
      <c r="AY180" s="18" t="s">
        <v>173</v>
      </c>
      <c r="BE180" s="199">
        <f>IF(N180="základní",J180,0)</f>
        <v>0</v>
      </c>
      <c r="BF180" s="199">
        <f>IF(N180="snížená",J180,0)</f>
        <v>0</v>
      </c>
      <c r="BG180" s="199">
        <f>IF(N180="zákl. přenesená",J180,0)</f>
        <v>0</v>
      </c>
      <c r="BH180" s="199">
        <f>IF(N180="sníž. přenesená",J180,0)</f>
        <v>0</v>
      </c>
      <c r="BI180" s="199">
        <f>IF(N180="nulová",J180,0)</f>
        <v>0</v>
      </c>
      <c r="BJ180" s="18" t="s">
        <v>87</v>
      </c>
      <c r="BK180" s="199">
        <f>ROUND(I180*H180,2)</f>
        <v>0</v>
      </c>
      <c r="BL180" s="18" t="s">
        <v>191</v>
      </c>
      <c r="BM180" s="198" t="s">
        <v>322</v>
      </c>
    </row>
    <row r="181" spans="1:65" s="13" customFormat="1">
      <c r="B181" s="210"/>
      <c r="C181" s="211"/>
      <c r="D181" s="200" t="s">
        <v>247</v>
      </c>
      <c r="E181" s="212" t="s">
        <v>1</v>
      </c>
      <c r="F181" s="213" t="s">
        <v>323</v>
      </c>
      <c r="G181" s="211"/>
      <c r="H181" s="214">
        <v>14.4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247</v>
      </c>
      <c r="AU181" s="220" t="s">
        <v>89</v>
      </c>
      <c r="AV181" s="13" t="s">
        <v>89</v>
      </c>
      <c r="AW181" s="13" t="s">
        <v>34</v>
      </c>
      <c r="AX181" s="13" t="s">
        <v>87</v>
      </c>
      <c r="AY181" s="220" t="s">
        <v>173</v>
      </c>
    </row>
    <row r="182" spans="1:65" s="2" customFormat="1" ht="16.5" customHeight="1">
      <c r="A182" s="35"/>
      <c r="B182" s="36"/>
      <c r="C182" s="187" t="s">
        <v>134</v>
      </c>
      <c r="D182" s="187" t="s">
        <v>176</v>
      </c>
      <c r="E182" s="188" t="s">
        <v>324</v>
      </c>
      <c r="F182" s="189" t="s">
        <v>325</v>
      </c>
      <c r="G182" s="190" t="s">
        <v>251</v>
      </c>
      <c r="H182" s="191">
        <v>0.35699999999999998</v>
      </c>
      <c r="I182" s="192"/>
      <c r="J182" s="193">
        <f>ROUND(I182*H182,2)</f>
        <v>0</v>
      </c>
      <c r="K182" s="189" t="s">
        <v>1</v>
      </c>
      <c r="L182" s="40"/>
      <c r="M182" s="194" t="s">
        <v>1</v>
      </c>
      <c r="N182" s="195" t="s">
        <v>44</v>
      </c>
      <c r="O182" s="72"/>
      <c r="P182" s="196">
        <f>O182*H182</f>
        <v>0</v>
      </c>
      <c r="Q182" s="196">
        <v>0</v>
      </c>
      <c r="R182" s="196">
        <f>Q182*H182</f>
        <v>0</v>
      </c>
      <c r="S182" s="196">
        <v>1.8</v>
      </c>
      <c r="T182" s="197">
        <f>S182*H182</f>
        <v>0.64259999999999995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191</v>
      </c>
      <c r="AT182" s="198" t="s">
        <v>176</v>
      </c>
      <c r="AU182" s="198" t="s">
        <v>89</v>
      </c>
      <c r="AY182" s="18" t="s">
        <v>173</v>
      </c>
      <c r="BE182" s="199">
        <f>IF(N182="základní",J182,0)</f>
        <v>0</v>
      </c>
      <c r="BF182" s="199">
        <f>IF(N182="snížená",J182,0)</f>
        <v>0</v>
      </c>
      <c r="BG182" s="199">
        <f>IF(N182="zákl. přenesená",J182,0)</f>
        <v>0</v>
      </c>
      <c r="BH182" s="199">
        <f>IF(N182="sníž. přenesená",J182,0)</f>
        <v>0</v>
      </c>
      <c r="BI182" s="199">
        <f>IF(N182="nulová",J182,0)</f>
        <v>0</v>
      </c>
      <c r="BJ182" s="18" t="s">
        <v>87</v>
      </c>
      <c r="BK182" s="199">
        <f>ROUND(I182*H182,2)</f>
        <v>0</v>
      </c>
      <c r="BL182" s="18" t="s">
        <v>191</v>
      </c>
      <c r="BM182" s="198" t="s">
        <v>326</v>
      </c>
    </row>
    <row r="183" spans="1:65" s="14" customFormat="1">
      <c r="B183" s="221"/>
      <c r="C183" s="222"/>
      <c r="D183" s="200" t="s">
        <v>247</v>
      </c>
      <c r="E183" s="223" t="s">
        <v>1</v>
      </c>
      <c r="F183" s="224" t="s">
        <v>279</v>
      </c>
      <c r="G183" s="222"/>
      <c r="H183" s="223" t="s">
        <v>1</v>
      </c>
      <c r="I183" s="225"/>
      <c r="J183" s="222"/>
      <c r="K183" s="222"/>
      <c r="L183" s="226"/>
      <c r="M183" s="227"/>
      <c r="N183" s="228"/>
      <c r="O183" s="228"/>
      <c r="P183" s="228"/>
      <c r="Q183" s="228"/>
      <c r="R183" s="228"/>
      <c r="S183" s="228"/>
      <c r="T183" s="229"/>
      <c r="AT183" s="230" t="s">
        <v>247</v>
      </c>
      <c r="AU183" s="230" t="s">
        <v>89</v>
      </c>
      <c r="AV183" s="14" t="s">
        <v>87</v>
      </c>
      <c r="AW183" s="14" t="s">
        <v>34</v>
      </c>
      <c r="AX183" s="14" t="s">
        <v>79</v>
      </c>
      <c r="AY183" s="230" t="s">
        <v>173</v>
      </c>
    </row>
    <row r="184" spans="1:65" s="13" customFormat="1">
      <c r="B184" s="210"/>
      <c r="C184" s="211"/>
      <c r="D184" s="200" t="s">
        <v>247</v>
      </c>
      <c r="E184" s="212" t="s">
        <v>1</v>
      </c>
      <c r="F184" s="213" t="s">
        <v>327</v>
      </c>
      <c r="G184" s="211"/>
      <c r="H184" s="214">
        <v>0.35699999999999998</v>
      </c>
      <c r="I184" s="215"/>
      <c r="J184" s="211"/>
      <c r="K184" s="211"/>
      <c r="L184" s="216"/>
      <c r="M184" s="217"/>
      <c r="N184" s="218"/>
      <c r="O184" s="218"/>
      <c r="P184" s="218"/>
      <c r="Q184" s="218"/>
      <c r="R184" s="218"/>
      <c r="S184" s="218"/>
      <c r="T184" s="219"/>
      <c r="AT184" s="220" t="s">
        <v>247</v>
      </c>
      <c r="AU184" s="220" t="s">
        <v>89</v>
      </c>
      <c r="AV184" s="13" t="s">
        <v>89</v>
      </c>
      <c r="AW184" s="13" t="s">
        <v>34</v>
      </c>
      <c r="AX184" s="13" t="s">
        <v>87</v>
      </c>
      <c r="AY184" s="220" t="s">
        <v>173</v>
      </c>
    </row>
    <row r="185" spans="1:65" s="2" customFormat="1" ht="16.5" customHeight="1">
      <c r="A185" s="35"/>
      <c r="B185" s="36"/>
      <c r="C185" s="187" t="s">
        <v>137</v>
      </c>
      <c r="D185" s="187" t="s">
        <v>176</v>
      </c>
      <c r="E185" s="188" t="s">
        <v>328</v>
      </c>
      <c r="F185" s="189" t="s">
        <v>329</v>
      </c>
      <c r="G185" s="190" t="s">
        <v>330</v>
      </c>
      <c r="H185" s="191">
        <v>1</v>
      </c>
      <c r="I185" s="192"/>
      <c r="J185" s="193">
        <f>ROUND(I185*H185,2)</f>
        <v>0</v>
      </c>
      <c r="K185" s="189" t="s">
        <v>263</v>
      </c>
      <c r="L185" s="40"/>
      <c r="M185" s="194" t="s">
        <v>1</v>
      </c>
      <c r="N185" s="195" t="s">
        <v>44</v>
      </c>
      <c r="O185" s="72"/>
      <c r="P185" s="196">
        <f>O185*H185</f>
        <v>0</v>
      </c>
      <c r="Q185" s="196">
        <v>0</v>
      </c>
      <c r="R185" s="196">
        <f>Q185*H185</f>
        <v>0</v>
      </c>
      <c r="S185" s="196">
        <v>4.9000000000000002E-2</v>
      </c>
      <c r="T185" s="197">
        <f>S185*H185</f>
        <v>4.9000000000000002E-2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191</v>
      </c>
      <c r="AT185" s="198" t="s">
        <v>176</v>
      </c>
      <c r="AU185" s="198" t="s">
        <v>89</v>
      </c>
      <c r="AY185" s="18" t="s">
        <v>173</v>
      </c>
      <c r="BE185" s="199">
        <f>IF(N185="základní",J185,0)</f>
        <v>0</v>
      </c>
      <c r="BF185" s="199">
        <f>IF(N185="snížená",J185,0)</f>
        <v>0</v>
      </c>
      <c r="BG185" s="199">
        <f>IF(N185="zákl. přenesená",J185,0)</f>
        <v>0</v>
      </c>
      <c r="BH185" s="199">
        <f>IF(N185="sníž. přenesená",J185,0)</f>
        <v>0</v>
      </c>
      <c r="BI185" s="199">
        <f>IF(N185="nulová",J185,0)</f>
        <v>0</v>
      </c>
      <c r="BJ185" s="18" t="s">
        <v>87</v>
      </c>
      <c r="BK185" s="199">
        <f>ROUND(I185*H185,2)</f>
        <v>0</v>
      </c>
      <c r="BL185" s="18" t="s">
        <v>191</v>
      </c>
      <c r="BM185" s="198" t="s">
        <v>331</v>
      </c>
    </row>
    <row r="186" spans="1:65" s="2" customFormat="1" ht="16.5" customHeight="1">
      <c r="A186" s="35"/>
      <c r="B186" s="36"/>
      <c r="C186" s="187" t="s">
        <v>140</v>
      </c>
      <c r="D186" s="187" t="s">
        <v>176</v>
      </c>
      <c r="E186" s="188" t="s">
        <v>332</v>
      </c>
      <c r="F186" s="189" t="s">
        <v>333</v>
      </c>
      <c r="G186" s="190" t="s">
        <v>251</v>
      </c>
      <c r="H186" s="191">
        <v>0.19400000000000001</v>
      </c>
      <c r="I186" s="192"/>
      <c r="J186" s="193">
        <f>ROUND(I186*H186,2)</f>
        <v>0</v>
      </c>
      <c r="K186" s="189" t="s">
        <v>263</v>
      </c>
      <c r="L186" s="40"/>
      <c r="M186" s="194" t="s">
        <v>1</v>
      </c>
      <c r="N186" s="195" t="s">
        <v>44</v>
      </c>
      <c r="O186" s="72"/>
      <c r="P186" s="196">
        <f>O186*H186</f>
        <v>0</v>
      </c>
      <c r="Q186" s="196">
        <v>0</v>
      </c>
      <c r="R186" s="196">
        <f>Q186*H186</f>
        <v>0</v>
      </c>
      <c r="S186" s="196">
        <v>2.2000000000000002</v>
      </c>
      <c r="T186" s="197">
        <f>S186*H186</f>
        <v>0.42680000000000007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191</v>
      </c>
      <c r="AT186" s="198" t="s">
        <v>176</v>
      </c>
      <c r="AU186" s="198" t="s">
        <v>89</v>
      </c>
      <c r="AY186" s="18" t="s">
        <v>173</v>
      </c>
      <c r="BE186" s="199">
        <f>IF(N186="základní",J186,0)</f>
        <v>0</v>
      </c>
      <c r="BF186" s="199">
        <f>IF(N186="snížená",J186,0)</f>
        <v>0</v>
      </c>
      <c r="BG186" s="199">
        <f>IF(N186="zákl. přenesená",J186,0)</f>
        <v>0</v>
      </c>
      <c r="BH186" s="199">
        <f>IF(N186="sníž. přenesená",J186,0)</f>
        <v>0</v>
      </c>
      <c r="BI186" s="199">
        <f>IF(N186="nulová",J186,0)</f>
        <v>0</v>
      </c>
      <c r="BJ186" s="18" t="s">
        <v>87</v>
      </c>
      <c r="BK186" s="199">
        <f>ROUND(I186*H186,2)</f>
        <v>0</v>
      </c>
      <c r="BL186" s="18" t="s">
        <v>191</v>
      </c>
      <c r="BM186" s="198" t="s">
        <v>334</v>
      </c>
    </row>
    <row r="187" spans="1:65" s="14" customFormat="1">
      <c r="B187" s="221"/>
      <c r="C187" s="222"/>
      <c r="D187" s="200" t="s">
        <v>247</v>
      </c>
      <c r="E187" s="223" t="s">
        <v>1</v>
      </c>
      <c r="F187" s="224" t="s">
        <v>277</v>
      </c>
      <c r="G187" s="222"/>
      <c r="H187" s="223" t="s">
        <v>1</v>
      </c>
      <c r="I187" s="225"/>
      <c r="J187" s="222"/>
      <c r="K187" s="222"/>
      <c r="L187" s="226"/>
      <c r="M187" s="227"/>
      <c r="N187" s="228"/>
      <c r="O187" s="228"/>
      <c r="P187" s="228"/>
      <c r="Q187" s="228"/>
      <c r="R187" s="228"/>
      <c r="S187" s="228"/>
      <c r="T187" s="229"/>
      <c r="AT187" s="230" t="s">
        <v>247</v>
      </c>
      <c r="AU187" s="230" t="s">
        <v>89</v>
      </c>
      <c r="AV187" s="14" t="s">
        <v>87</v>
      </c>
      <c r="AW187" s="14" t="s">
        <v>34</v>
      </c>
      <c r="AX187" s="14" t="s">
        <v>79</v>
      </c>
      <c r="AY187" s="230" t="s">
        <v>173</v>
      </c>
    </row>
    <row r="188" spans="1:65" s="13" customFormat="1">
      <c r="B188" s="210"/>
      <c r="C188" s="211"/>
      <c r="D188" s="200" t="s">
        <v>247</v>
      </c>
      <c r="E188" s="212" t="s">
        <v>1</v>
      </c>
      <c r="F188" s="213" t="s">
        <v>335</v>
      </c>
      <c r="G188" s="211"/>
      <c r="H188" s="214">
        <v>0.19400000000000001</v>
      </c>
      <c r="I188" s="215"/>
      <c r="J188" s="211"/>
      <c r="K188" s="211"/>
      <c r="L188" s="216"/>
      <c r="M188" s="217"/>
      <c r="N188" s="218"/>
      <c r="O188" s="218"/>
      <c r="P188" s="218"/>
      <c r="Q188" s="218"/>
      <c r="R188" s="218"/>
      <c r="S188" s="218"/>
      <c r="T188" s="219"/>
      <c r="AT188" s="220" t="s">
        <v>247</v>
      </c>
      <c r="AU188" s="220" t="s">
        <v>89</v>
      </c>
      <c r="AV188" s="13" t="s">
        <v>89</v>
      </c>
      <c r="AW188" s="13" t="s">
        <v>34</v>
      </c>
      <c r="AX188" s="13" t="s">
        <v>87</v>
      </c>
      <c r="AY188" s="220" t="s">
        <v>173</v>
      </c>
    </row>
    <row r="189" spans="1:65" s="2" customFormat="1" ht="16.5" customHeight="1">
      <c r="A189" s="35"/>
      <c r="B189" s="36"/>
      <c r="C189" s="187" t="s">
        <v>336</v>
      </c>
      <c r="D189" s="187" t="s">
        <v>176</v>
      </c>
      <c r="E189" s="188" t="s">
        <v>337</v>
      </c>
      <c r="F189" s="189" t="s">
        <v>338</v>
      </c>
      <c r="G189" s="190" t="s">
        <v>339</v>
      </c>
      <c r="H189" s="191">
        <v>40</v>
      </c>
      <c r="I189" s="192"/>
      <c r="J189" s="193">
        <f>ROUND(I189*H189,2)</f>
        <v>0</v>
      </c>
      <c r="K189" s="189" t="s">
        <v>1</v>
      </c>
      <c r="L189" s="40"/>
      <c r="M189" s="194" t="s">
        <v>1</v>
      </c>
      <c r="N189" s="195" t="s">
        <v>44</v>
      </c>
      <c r="O189" s="72"/>
      <c r="P189" s="196">
        <f>O189*H189</f>
        <v>0</v>
      </c>
      <c r="Q189" s="196">
        <v>0</v>
      </c>
      <c r="R189" s="196">
        <f>Q189*H189</f>
        <v>0</v>
      </c>
      <c r="S189" s="196">
        <v>1E-3</v>
      </c>
      <c r="T189" s="197">
        <f>S189*H189</f>
        <v>0.04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191</v>
      </c>
      <c r="AT189" s="198" t="s">
        <v>176</v>
      </c>
      <c r="AU189" s="198" t="s">
        <v>89</v>
      </c>
      <c r="AY189" s="18" t="s">
        <v>173</v>
      </c>
      <c r="BE189" s="199">
        <f>IF(N189="základní",J189,0)</f>
        <v>0</v>
      </c>
      <c r="BF189" s="199">
        <f>IF(N189="snížená",J189,0)</f>
        <v>0</v>
      </c>
      <c r="BG189" s="199">
        <f>IF(N189="zákl. přenesená",J189,0)</f>
        <v>0</v>
      </c>
      <c r="BH189" s="199">
        <f>IF(N189="sníž. přenesená",J189,0)</f>
        <v>0</v>
      </c>
      <c r="BI189" s="199">
        <f>IF(N189="nulová",J189,0)</f>
        <v>0</v>
      </c>
      <c r="BJ189" s="18" t="s">
        <v>87</v>
      </c>
      <c r="BK189" s="199">
        <f>ROUND(I189*H189,2)</f>
        <v>0</v>
      </c>
      <c r="BL189" s="18" t="s">
        <v>191</v>
      </c>
      <c r="BM189" s="198" t="s">
        <v>340</v>
      </c>
    </row>
    <row r="190" spans="1:65" s="2" customFormat="1" ht="16.5" customHeight="1">
      <c r="A190" s="35"/>
      <c r="B190" s="36"/>
      <c r="C190" s="187" t="s">
        <v>7</v>
      </c>
      <c r="D190" s="187" t="s">
        <v>176</v>
      </c>
      <c r="E190" s="188" t="s">
        <v>341</v>
      </c>
      <c r="F190" s="189" t="s">
        <v>342</v>
      </c>
      <c r="G190" s="190" t="s">
        <v>339</v>
      </c>
      <c r="H190" s="191">
        <v>2.2999999999999998</v>
      </c>
      <c r="I190" s="192"/>
      <c r="J190" s="193">
        <f>ROUND(I190*H190,2)</f>
        <v>0</v>
      </c>
      <c r="K190" s="189" t="s">
        <v>263</v>
      </c>
      <c r="L190" s="40"/>
      <c r="M190" s="194" t="s">
        <v>1</v>
      </c>
      <c r="N190" s="195" t="s">
        <v>44</v>
      </c>
      <c r="O190" s="72"/>
      <c r="P190" s="196">
        <f>O190*H190</f>
        <v>0</v>
      </c>
      <c r="Q190" s="196">
        <v>7.6000000000000004E-4</v>
      </c>
      <c r="R190" s="196">
        <f>Q190*H190</f>
        <v>1.748E-3</v>
      </c>
      <c r="S190" s="196">
        <v>2.0999999999999999E-3</v>
      </c>
      <c r="T190" s="197">
        <f>S190*H190</f>
        <v>4.8299999999999992E-3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191</v>
      </c>
      <c r="AT190" s="198" t="s">
        <v>176</v>
      </c>
      <c r="AU190" s="198" t="s">
        <v>89</v>
      </c>
      <c r="AY190" s="18" t="s">
        <v>173</v>
      </c>
      <c r="BE190" s="199">
        <f>IF(N190="základní",J190,0)</f>
        <v>0</v>
      </c>
      <c r="BF190" s="199">
        <f>IF(N190="snížená",J190,0)</f>
        <v>0</v>
      </c>
      <c r="BG190" s="199">
        <f>IF(N190="zákl. přenesená",J190,0)</f>
        <v>0</v>
      </c>
      <c r="BH190" s="199">
        <f>IF(N190="sníž. přenesená",J190,0)</f>
        <v>0</v>
      </c>
      <c r="BI190" s="199">
        <f>IF(N190="nulová",J190,0)</f>
        <v>0</v>
      </c>
      <c r="BJ190" s="18" t="s">
        <v>87</v>
      </c>
      <c r="BK190" s="199">
        <f>ROUND(I190*H190,2)</f>
        <v>0</v>
      </c>
      <c r="BL190" s="18" t="s">
        <v>191</v>
      </c>
      <c r="BM190" s="198" t="s">
        <v>343</v>
      </c>
    </row>
    <row r="191" spans="1:65" s="13" customFormat="1">
      <c r="B191" s="210"/>
      <c r="C191" s="211"/>
      <c r="D191" s="200" t="s">
        <v>247</v>
      </c>
      <c r="E191" s="212" t="s">
        <v>1</v>
      </c>
      <c r="F191" s="213" t="s">
        <v>344</v>
      </c>
      <c r="G191" s="211"/>
      <c r="H191" s="214">
        <v>0.7</v>
      </c>
      <c r="I191" s="215"/>
      <c r="J191" s="211"/>
      <c r="K191" s="211"/>
      <c r="L191" s="216"/>
      <c r="M191" s="217"/>
      <c r="N191" s="218"/>
      <c r="O191" s="218"/>
      <c r="P191" s="218"/>
      <c r="Q191" s="218"/>
      <c r="R191" s="218"/>
      <c r="S191" s="218"/>
      <c r="T191" s="219"/>
      <c r="AT191" s="220" t="s">
        <v>247</v>
      </c>
      <c r="AU191" s="220" t="s">
        <v>89</v>
      </c>
      <c r="AV191" s="13" t="s">
        <v>89</v>
      </c>
      <c r="AW191" s="13" t="s">
        <v>34</v>
      </c>
      <c r="AX191" s="13" t="s">
        <v>79</v>
      </c>
      <c r="AY191" s="220" t="s">
        <v>173</v>
      </c>
    </row>
    <row r="192" spans="1:65" s="13" customFormat="1">
      <c r="B192" s="210"/>
      <c r="C192" s="211"/>
      <c r="D192" s="200" t="s">
        <v>247</v>
      </c>
      <c r="E192" s="212" t="s">
        <v>1</v>
      </c>
      <c r="F192" s="213" t="s">
        <v>345</v>
      </c>
      <c r="G192" s="211"/>
      <c r="H192" s="214">
        <v>1.2</v>
      </c>
      <c r="I192" s="215"/>
      <c r="J192" s="211"/>
      <c r="K192" s="211"/>
      <c r="L192" s="216"/>
      <c r="M192" s="217"/>
      <c r="N192" s="218"/>
      <c r="O192" s="218"/>
      <c r="P192" s="218"/>
      <c r="Q192" s="218"/>
      <c r="R192" s="218"/>
      <c r="S192" s="218"/>
      <c r="T192" s="219"/>
      <c r="AT192" s="220" t="s">
        <v>247</v>
      </c>
      <c r="AU192" s="220" t="s">
        <v>89</v>
      </c>
      <c r="AV192" s="13" t="s">
        <v>89</v>
      </c>
      <c r="AW192" s="13" t="s">
        <v>34</v>
      </c>
      <c r="AX192" s="13" t="s">
        <v>79</v>
      </c>
      <c r="AY192" s="220" t="s">
        <v>173</v>
      </c>
    </row>
    <row r="193" spans="1:65" s="13" customFormat="1">
      <c r="B193" s="210"/>
      <c r="C193" s="211"/>
      <c r="D193" s="200" t="s">
        <v>247</v>
      </c>
      <c r="E193" s="212" t="s">
        <v>1</v>
      </c>
      <c r="F193" s="213" t="s">
        <v>346</v>
      </c>
      <c r="G193" s="211"/>
      <c r="H193" s="214">
        <v>0.4</v>
      </c>
      <c r="I193" s="215"/>
      <c r="J193" s="211"/>
      <c r="K193" s="211"/>
      <c r="L193" s="216"/>
      <c r="M193" s="217"/>
      <c r="N193" s="218"/>
      <c r="O193" s="218"/>
      <c r="P193" s="218"/>
      <c r="Q193" s="218"/>
      <c r="R193" s="218"/>
      <c r="S193" s="218"/>
      <c r="T193" s="219"/>
      <c r="AT193" s="220" t="s">
        <v>247</v>
      </c>
      <c r="AU193" s="220" t="s">
        <v>89</v>
      </c>
      <c r="AV193" s="13" t="s">
        <v>89</v>
      </c>
      <c r="AW193" s="13" t="s">
        <v>34</v>
      </c>
      <c r="AX193" s="13" t="s">
        <v>79</v>
      </c>
      <c r="AY193" s="220" t="s">
        <v>173</v>
      </c>
    </row>
    <row r="194" spans="1:65" s="15" customFormat="1">
      <c r="B194" s="231"/>
      <c r="C194" s="232"/>
      <c r="D194" s="200" t="s">
        <v>247</v>
      </c>
      <c r="E194" s="233" t="s">
        <v>1</v>
      </c>
      <c r="F194" s="234" t="s">
        <v>260</v>
      </c>
      <c r="G194" s="232"/>
      <c r="H194" s="235">
        <v>2.2999999999999998</v>
      </c>
      <c r="I194" s="236"/>
      <c r="J194" s="232"/>
      <c r="K194" s="232"/>
      <c r="L194" s="237"/>
      <c r="M194" s="238"/>
      <c r="N194" s="239"/>
      <c r="O194" s="239"/>
      <c r="P194" s="239"/>
      <c r="Q194" s="239"/>
      <c r="R194" s="239"/>
      <c r="S194" s="239"/>
      <c r="T194" s="240"/>
      <c r="AT194" s="241" t="s">
        <v>247</v>
      </c>
      <c r="AU194" s="241" t="s">
        <v>89</v>
      </c>
      <c r="AV194" s="15" t="s">
        <v>191</v>
      </c>
      <c r="AW194" s="15" t="s">
        <v>34</v>
      </c>
      <c r="AX194" s="15" t="s">
        <v>87</v>
      </c>
      <c r="AY194" s="241" t="s">
        <v>173</v>
      </c>
    </row>
    <row r="195" spans="1:65" s="2" customFormat="1" ht="16.5" customHeight="1">
      <c r="A195" s="35"/>
      <c r="B195" s="36"/>
      <c r="C195" s="187" t="s">
        <v>347</v>
      </c>
      <c r="D195" s="187" t="s">
        <v>176</v>
      </c>
      <c r="E195" s="188" t="s">
        <v>348</v>
      </c>
      <c r="F195" s="189" t="s">
        <v>349</v>
      </c>
      <c r="G195" s="190" t="s">
        <v>339</v>
      </c>
      <c r="H195" s="191">
        <v>2.1</v>
      </c>
      <c r="I195" s="192"/>
      <c r="J195" s="193">
        <f>ROUND(I195*H195,2)</f>
        <v>0</v>
      </c>
      <c r="K195" s="189" t="s">
        <v>263</v>
      </c>
      <c r="L195" s="40"/>
      <c r="M195" s="194" t="s">
        <v>1</v>
      </c>
      <c r="N195" s="195" t="s">
        <v>44</v>
      </c>
      <c r="O195" s="72"/>
      <c r="P195" s="196">
        <f>O195*H195</f>
        <v>0</v>
      </c>
      <c r="Q195" s="196">
        <v>9.7000000000000005E-4</v>
      </c>
      <c r="R195" s="196">
        <f>Q195*H195</f>
        <v>2.0370000000000002E-3</v>
      </c>
      <c r="S195" s="196">
        <v>4.3E-3</v>
      </c>
      <c r="T195" s="197">
        <f>S195*H195</f>
        <v>9.0299999999999998E-3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8" t="s">
        <v>191</v>
      </c>
      <c r="AT195" s="198" t="s">
        <v>176</v>
      </c>
      <c r="AU195" s="198" t="s">
        <v>89</v>
      </c>
      <c r="AY195" s="18" t="s">
        <v>173</v>
      </c>
      <c r="BE195" s="199">
        <f>IF(N195="základní",J195,0)</f>
        <v>0</v>
      </c>
      <c r="BF195" s="199">
        <f>IF(N195="snížená",J195,0)</f>
        <v>0</v>
      </c>
      <c r="BG195" s="199">
        <f>IF(N195="zákl. přenesená",J195,0)</f>
        <v>0</v>
      </c>
      <c r="BH195" s="199">
        <f>IF(N195="sníž. přenesená",J195,0)</f>
        <v>0</v>
      </c>
      <c r="BI195" s="199">
        <f>IF(N195="nulová",J195,0)</f>
        <v>0</v>
      </c>
      <c r="BJ195" s="18" t="s">
        <v>87</v>
      </c>
      <c r="BK195" s="199">
        <f>ROUND(I195*H195,2)</f>
        <v>0</v>
      </c>
      <c r="BL195" s="18" t="s">
        <v>191</v>
      </c>
      <c r="BM195" s="198" t="s">
        <v>350</v>
      </c>
    </row>
    <row r="196" spans="1:65" s="13" customFormat="1">
      <c r="B196" s="210"/>
      <c r="C196" s="211"/>
      <c r="D196" s="200" t="s">
        <v>247</v>
      </c>
      <c r="E196" s="212" t="s">
        <v>1</v>
      </c>
      <c r="F196" s="213" t="s">
        <v>351</v>
      </c>
      <c r="G196" s="211"/>
      <c r="H196" s="214">
        <v>1.2</v>
      </c>
      <c r="I196" s="215"/>
      <c r="J196" s="211"/>
      <c r="K196" s="211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247</v>
      </c>
      <c r="AU196" s="220" t="s">
        <v>89</v>
      </c>
      <c r="AV196" s="13" t="s">
        <v>89</v>
      </c>
      <c r="AW196" s="13" t="s">
        <v>34</v>
      </c>
      <c r="AX196" s="13" t="s">
        <v>79</v>
      </c>
      <c r="AY196" s="220" t="s">
        <v>173</v>
      </c>
    </row>
    <row r="197" spans="1:65" s="13" customFormat="1">
      <c r="B197" s="210"/>
      <c r="C197" s="211"/>
      <c r="D197" s="200" t="s">
        <v>247</v>
      </c>
      <c r="E197" s="212" t="s">
        <v>1</v>
      </c>
      <c r="F197" s="213" t="s">
        <v>352</v>
      </c>
      <c r="G197" s="211"/>
      <c r="H197" s="214">
        <v>0.3</v>
      </c>
      <c r="I197" s="215"/>
      <c r="J197" s="211"/>
      <c r="K197" s="211"/>
      <c r="L197" s="216"/>
      <c r="M197" s="217"/>
      <c r="N197" s="218"/>
      <c r="O197" s="218"/>
      <c r="P197" s="218"/>
      <c r="Q197" s="218"/>
      <c r="R197" s="218"/>
      <c r="S197" s="218"/>
      <c r="T197" s="219"/>
      <c r="AT197" s="220" t="s">
        <v>247</v>
      </c>
      <c r="AU197" s="220" t="s">
        <v>89</v>
      </c>
      <c r="AV197" s="13" t="s">
        <v>89</v>
      </c>
      <c r="AW197" s="13" t="s">
        <v>34</v>
      </c>
      <c r="AX197" s="13" t="s">
        <v>79</v>
      </c>
      <c r="AY197" s="220" t="s">
        <v>173</v>
      </c>
    </row>
    <row r="198" spans="1:65" s="13" customFormat="1">
      <c r="B198" s="210"/>
      <c r="C198" s="211"/>
      <c r="D198" s="200" t="s">
        <v>247</v>
      </c>
      <c r="E198" s="212" t="s">
        <v>1</v>
      </c>
      <c r="F198" s="213" t="s">
        <v>353</v>
      </c>
      <c r="G198" s="211"/>
      <c r="H198" s="214">
        <v>0.6</v>
      </c>
      <c r="I198" s="215"/>
      <c r="J198" s="211"/>
      <c r="K198" s="211"/>
      <c r="L198" s="216"/>
      <c r="M198" s="217"/>
      <c r="N198" s="218"/>
      <c r="O198" s="218"/>
      <c r="P198" s="218"/>
      <c r="Q198" s="218"/>
      <c r="R198" s="218"/>
      <c r="S198" s="218"/>
      <c r="T198" s="219"/>
      <c r="AT198" s="220" t="s">
        <v>247</v>
      </c>
      <c r="AU198" s="220" t="s">
        <v>89</v>
      </c>
      <c r="AV198" s="13" t="s">
        <v>89</v>
      </c>
      <c r="AW198" s="13" t="s">
        <v>34</v>
      </c>
      <c r="AX198" s="13" t="s">
        <v>79</v>
      </c>
      <c r="AY198" s="220" t="s">
        <v>173</v>
      </c>
    </row>
    <row r="199" spans="1:65" s="15" customFormat="1">
      <c r="B199" s="231"/>
      <c r="C199" s="232"/>
      <c r="D199" s="200" t="s">
        <v>247</v>
      </c>
      <c r="E199" s="233" t="s">
        <v>1</v>
      </c>
      <c r="F199" s="234" t="s">
        <v>260</v>
      </c>
      <c r="G199" s="232"/>
      <c r="H199" s="235">
        <v>2.1</v>
      </c>
      <c r="I199" s="236"/>
      <c r="J199" s="232"/>
      <c r="K199" s="232"/>
      <c r="L199" s="237"/>
      <c r="M199" s="238"/>
      <c r="N199" s="239"/>
      <c r="O199" s="239"/>
      <c r="P199" s="239"/>
      <c r="Q199" s="239"/>
      <c r="R199" s="239"/>
      <c r="S199" s="239"/>
      <c r="T199" s="240"/>
      <c r="AT199" s="241" t="s">
        <v>247</v>
      </c>
      <c r="AU199" s="241" t="s">
        <v>89</v>
      </c>
      <c r="AV199" s="15" t="s">
        <v>191</v>
      </c>
      <c r="AW199" s="15" t="s">
        <v>34</v>
      </c>
      <c r="AX199" s="15" t="s">
        <v>87</v>
      </c>
      <c r="AY199" s="241" t="s">
        <v>173</v>
      </c>
    </row>
    <row r="200" spans="1:65" s="2" customFormat="1" ht="16.5" customHeight="1">
      <c r="A200" s="35"/>
      <c r="B200" s="36"/>
      <c r="C200" s="187" t="s">
        <v>354</v>
      </c>
      <c r="D200" s="187" t="s">
        <v>176</v>
      </c>
      <c r="E200" s="188" t="s">
        <v>355</v>
      </c>
      <c r="F200" s="189" t="s">
        <v>356</v>
      </c>
      <c r="G200" s="190" t="s">
        <v>339</v>
      </c>
      <c r="H200" s="191">
        <v>0.6</v>
      </c>
      <c r="I200" s="192"/>
      <c r="J200" s="193">
        <f>ROUND(I200*H200,2)</f>
        <v>0</v>
      </c>
      <c r="K200" s="189" t="s">
        <v>263</v>
      </c>
      <c r="L200" s="40"/>
      <c r="M200" s="194" t="s">
        <v>1</v>
      </c>
      <c r="N200" s="195" t="s">
        <v>44</v>
      </c>
      <c r="O200" s="72"/>
      <c r="P200" s="196">
        <f>O200*H200</f>
        <v>0</v>
      </c>
      <c r="Q200" s="196">
        <v>1.0499999999999999E-3</v>
      </c>
      <c r="R200" s="196">
        <f>Q200*H200</f>
        <v>6.2999999999999992E-4</v>
      </c>
      <c r="S200" s="196">
        <v>6.1999999999999998E-3</v>
      </c>
      <c r="T200" s="197">
        <f>S200*H200</f>
        <v>3.7199999999999998E-3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191</v>
      </c>
      <c r="AT200" s="198" t="s">
        <v>176</v>
      </c>
      <c r="AU200" s="198" t="s">
        <v>89</v>
      </c>
      <c r="AY200" s="18" t="s">
        <v>173</v>
      </c>
      <c r="BE200" s="199">
        <f>IF(N200="základní",J200,0)</f>
        <v>0</v>
      </c>
      <c r="BF200" s="199">
        <f>IF(N200="snížená",J200,0)</f>
        <v>0</v>
      </c>
      <c r="BG200" s="199">
        <f>IF(N200="zákl. přenesená",J200,0)</f>
        <v>0</v>
      </c>
      <c r="BH200" s="199">
        <f>IF(N200="sníž. přenesená",J200,0)</f>
        <v>0</v>
      </c>
      <c r="BI200" s="199">
        <f>IF(N200="nulová",J200,0)</f>
        <v>0</v>
      </c>
      <c r="BJ200" s="18" t="s">
        <v>87</v>
      </c>
      <c r="BK200" s="199">
        <f>ROUND(I200*H200,2)</f>
        <v>0</v>
      </c>
      <c r="BL200" s="18" t="s">
        <v>191</v>
      </c>
      <c r="BM200" s="198" t="s">
        <v>357</v>
      </c>
    </row>
    <row r="201" spans="1:65" s="13" customFormat="1">
      <c r="B201" s="210"/>
      <c r="C201" s="211"/>
      <c r="D201" s="200" t="s">
        <v>247</v>
      </c>
      <c r="E201" s="212" t="s">
        <v>1</v>
      </c>
      <c r="F201" s="213" t="s">
        <v>358</v>
      </c>
      <c r="G201" s="211"/>
      <c r="H201" s="214">
        <v>0.6</v>
      </c>
      <c r="I201" s="215"/>
      <c r="J201" s="211"/>
      <c r="K201" s="211"/>
      <c r="L201" s="216"/>
      <c r="M201" s="217"/>
      <c r="N201" s="218"/>
      <c r="O201" s="218"/>
      <c r="P201" s="218"/>
      <c r="Q201" s="218"/>
      <c r="R201" s="218"/>
      <c r="S201" s="218"/>
      <c r="T201" s="219"/>
      <c r="AT201" s="220" t="s">
        <v>247</v>
      </c>
      <c r="AU201" s="220" t="s">
        <v>89</v>
      </c>
      <c r="AV201" s="13" t="s">
        <v>89</v>
      </c>
      <c r="AW201" s="13" t="s">
        <v>34</v>
      </c>
      <c r="AX201" s="13" t="s">
        <v>87</v>
      </c>
      <c r="AY201" s="220" t="s">
        <v>173</v>
      </c>
    </row>
    <row r="202" spans="1:65" s="2" customFormat="1" ht="16.5" customHeight="1">
      <c r="A202" s="35"/>
      <c r="B202" s="36"/>
      <c r="C202" s="187" t="s">
        <v>359</v>
      </c>
      <c r="D202" s="187" t="s">
        <v>176</v>
      </c>
      <c r="E202" s="188" t="s">
        <v>360</v>
      </c>
      <c r="F202" s="189" t="s">
        <v>361</v>
      </c>
      <c r="G202" s="190" t="s">
        <v>339</v>
      </c>
      <c r="H202" s="191">
        <v>2.2999999999999998</v>
      </c>
      <c r="I202" s="192"/>
      <c r="J202" s="193">
        <f>ROUND(I202*H202,2)</f>
        <v>0</v>
      </c>
      <c r="K202" s="189" t="s">
        <v>263</v>
      </c>
      <c r="L202" s="40"/>
      <c r="M202" s="194" t="s">
        <v>1</v>
      </c>
      <c r="N202" s="195" t="s">
        <v>44</v>
      </c>
      <c r="O202" s="72"/>
      <c r="P202" s="196">
        <f>O202*H202</f>
        <v>0</v>
      </c>
      <c r="Q202" s="196">
        <v>1.08E-3</v>
      </c>
      <c r="R202" s="196">
        <f>Q202*H202</f>
        <v>2.4839999999999997E-3</v>
      </c>
      <c r="S202" s="196">
        <v>8.5000000000000006E-3</v>
      </c>
      <c r="T202" s="197">
        <f>S202*H202</f>
        <v>1.9550000000000001E-2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191</v>
      </c>
      <c r="AT202" s="198" t="s">
        <v>176</v>
      </c>
      <c r="AU202" s="198" t="s">
        <v>89</v>
      </c>
      <c r="AY202" s="18" t="s">
        <v>173</v>
      </c>
      <c r="BE202" s="199">
        <f>IF(N202="základní",J202,0)</f>
        <v>0</v>
      </c>
      <c r="BF202" s="199">
        <f>IF(N202="snížená",J202,0)</f>
        <v>0</v>
      </c>
      <c r="BG202" s="199">
        <f>IF(N202="zákl. přenesená",J202,0)</f>
        <v>0</v>
      </c>
      <c r="BH202" s="199">
        <f>IF(N202="sníž. přenesená",J202,0)</f>
        <v>0</v>
      </c>
      <c r="BI202" s="199">
        <f>IF(N202="nulová",J202,0)</f>
        <v>0</v>
      </c>
      <c r="BJ202" s="18" t="s">
        <v>87</v>
      </c>
      <c r="BK202" s="199">
        <f>ROUND(I202*H202,2)</f>
        <v>0</v>
      </c>
      <c r="BL202" s="18" t="s">
        <v>191</v>
      </c>
      <c r="BM202" s="198" t="s">
        <v>362</v>
      </c>
    </row>
    <row r="203" spans="1:65" s="13" customFormat="1">
      <c r="B203" s="210"/>
      <c r="C203" s="211"/>
      <c r="D203" s="200" t="s">
        <v>247</v>
      </c>
      <c r="E203" s="212" t="s">
        <v>1</v>
      </c>
      <c r="F203" s="213" t="s">
        <v>363</v>
      </c>
      <c r="G203" s="211"/>
      <c r="H203" s="214">
        <v>0.5</v>
      </c>
      <c r="I203" s="215"/>
      <c r="J203" s="211"/>
      <c r="K203" s="211"/>
      <c r="L203" s="216"/>
      <c r="M203" s="217"/>
      <c r="N203" s="218"/>
      <c r="O203" s="218"/>
      <c r="P203" s="218"/>
      <c r="Q203" s="218"/>
      <c r="R203" s="218"/>
      <c r="S203" s="218"/>
      <c r="T203" s="219"/>
      <c r="AT203" s="220" t="s">
        <v>247</v>
      </c>
      <c r="AU203" s="220" t="s">
        <v>89</v>
      </c>
      <c r="AV203" s="13" t="s">
        <v>89</v>
      </c>
      <c r="AW203" s="13" t="s">
        <v>34</v>
      </c>
      <c r="AX203" s="13" t="s">
        <v>79</v>
      </c>
      <c r="AY203" s="220" t="s">
        <v>173</v>
      </c>
    </row>
    <row r="204" spans="1:65" s="13" customFormat="1">
      <c r="B204" s="210"/>
      <c r="C204" s="211"/>
      <c r="D204" s="200" t="s">
        <v>247</v>
      </c>
      <c r="E204" s="212" t="s">
        <v>1</v>
      </c>
      <c r="F204" s="213" t="s">
        <v>364</v>
      </c>
      <c r="G204" s="211"/>
      <c r="H204" s="214">
        <v>0.9</v>
      </c>
      <c r="I204" s="215"/>
      <c r="J204" s="211"/>
      <c r="K204" s="211"/>
      <c r="L204" s="216"/>
      <c r="M204" s="217"/>
      <c r="N204" s="218"/>
      <c r="O204" s="218"/>
      <c r="P204" s="218"/>
      <c r="Q204" s="218"/>
      <c r="R204" s="218"/>
      <c r="S204" s="218"/>
      <c r="T204" s="219"/>
      <c r="AT204" s="220" t="s">
        <v>247</v>
      </c>
      <c r="AU204" s="220" t="s">
        <v>89</v>
      </c>
      <c r="AV204" s="13" t="s">
        <v>89</v>
      </c>
      <c r="AW204" s="13" t="s">
        <v>34</v>
      </c>
      <c r="AX204" s="13" t="s">
        <v>79</v>
      </c>
      <c r="AY204" s="220" t="s">
        <v>173</v>
      </c>
    </row>
    <row r="205" spans="1:65" s="13" customFormat="1">
      <c r="B205" s="210"/>
      <c r="C205" s="211"/>
      <c r="D205" s="200" t="s">
        <v>247</v>
      </c>
      <c r="E205" s="212" t="s">
        <v>1</v>
      </c>
      <c r="F205" s="213" t="s">
        <v>365</v>
      </c>
      <c r="G205" s="211"/>
      <c r="H205" s="214">
        <v>0.9</v>
      </c>
      <c r="I205" s="215"/>
      <c r="J205" s="211"/>
      <c r="K205" s="211"/>
      <c r="L205" s="216"/>
      <c r="M205" s="217"/>
      <c r="N205" s="218"/>
      <c r="O205" s="218"/>
      <c r="P205" s="218"/>
      <c r="Q205" s="218"/>
      <c r="R205" s="218"/>
      <c r="S205" s="218"/>
      <c r="T205" s="219"/>
      <c r="AT205" s="220" t="s">
        <v>247</v>
      </c>
      <c r="AU205" s="220" t="s">
        <v>89</v>
      </c>
      <c r="AV205" s="13" t="s">
        <v>89</v>
      </c>
      <c r="AW205" s="13" t="s">
        <v>34</v>
      </c>
      <c r="AX205" s="13" t="s">
        <v>79</v>
      </c>
      <c r="AY205" s="220" t="s">
        <v>173</v>
      </c>
    </row>
    <row r="206" spans="1:65" s="15" customFormat="1">
      <c r="B206" s="231"/>
      <c r="C206" s="232"/>
      <c r="D206" s="200" t="s">
        <v>247</v>
      </c>
      <c r="E206" s="233" t="s">
        <v>1</v>
      </c>
      <c r="F206" s="234" t="s">
        <v>260</v>
      </c>
      <c r="G206" s="232"/>
      <c r="H206" s="235">
        <v>2.2999999999999998</v>
      </c>
      <c r="I206" s="236"/>
      <c r="J206" s="232"/>
      <c r="K206" s="232"/>
      <c r="L206" s="237"/>
      <c r="M206" s="238"/>
      <c r="N206" s="239"/>
      <c r="O206" s="239"/>
      <c r="P206" s="239"/>
      <c r="Q206" s="239"/>
      <c r="R206" s="239"/>
      <c r="S206" s="239"/>
      <c r="T206" s="240"/>
      <c r="AT206" s="241" t="s">
        <v>247</v>
      </c>
      <c r="AU206" s="241" t="s">
        <v>89</v>
      </c>
      <c r="AV206" s="15" t="s">
        <v>191</v>
      </c>
      <c r="AW206" s="15" t="s">
        <v>34</v>
      </c>
      <c r="AX206" s="15" t="s">
        <v>87</v>
      </c>
      <c r="AY206" s="241" t="s">
        <v>173</v>
      </c>
    </row>
    <row r="207" spans="1:65" s="2" customFormat="1" ht="16.5" customHeight="1">
      <c r="A207" s="35"/>
      <c r="B207" s="36"/>
      <c r="C207" s="187" t="s">
        <v>366</v>
      </c>
      <c r="D207" s="187" t="s">
        <v>176</v>
      </c>
      <c r="E207" s="188" t="s">
        <v>367</v>
      </c>
      <c r="F207" s="189" t="s">
        <v>368</v>
      </c>
      <c r="G207" s="190" t="s">
        <v>339</v>
      </c>
      <c r="H207" s="191">
        <v>1</v>
      </c>
      <c r="I207" s="192"/>
      <c r="J207" s="193">
        <f>ROUND(I207*H207,2)</f>
        <v>0</v>
      </c>
      <c r="K207" s="189" t="s">
        <v>263</v>
      </c>
      <c r="L207" s="40"/>
      <c r="M207" s="194" t="s">
        <v>1</v>
      </c>
      <c r="N207" s="195" t="s">
        <v>44</v>
      </c>
      <c r="O207" s="72"/>
      <c r="P207" s="196">
        <f>O207*H207</f>
        <v>0</v>
      </c>
      <c r="Q207" s="196">
        <v>1.23E-3</v>
      </c>
      <c r="R207" s="196">
        <f>Q207*H207</f>
        <v>1.23E-3</v>
      </c>
      <c r="S207" s="196">
        <v>1.7000000000000001E-2</v>
      </c>
      <c r="T207" s="197">
        <f>S207*H207</f>
        <v>1.7000000000000001E-2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8" t="s">
        <v>191</v>
      </c>
      <c r="AT207" s="198" t="s">
        <v>176</v>
      </c>
      <c r="AU207" s="198" t="s">
        <v>89</v>
      </c>
      <c r="AY207" s="18" t="s">
        <v>173</v>
      </c>
      <c r="BE207" s="199">
        <f>IF(N207="základní",J207,0)</f>
        <v>0</v>
      </c>
      <c r="BF207" s="199">
        <f>IF(N207="snížená",J207,0)</f>
        <v>0</v>
      </c>
      <c r="BG207" s="199">
        <f>IF(N207="zákl. přenesená",J207,0)</f>
        <v>0</v>
      </c>
      <c r="BH207" s="199">
        <f>IF(N207="sníž. přenesená",J207,0)</f>
        <v>0</v>
      </c>
      <c r="BI207" s="199">
        <f>IF(N207="nulová",J207,0)</f>
        <v>0</v>
      </c>
      <c r="BJ207" s="18" t="s">
        <v>87</v>
      </c>
      <c r="BK207" s="199">
        <f>ROUND(I207*H207,2)</f>
        <v>0</v>
      </c>
      <c r="BL207" s="18" t="s">
        <v>191</v>
      </c>
      <c r="BM207" s="198" t="s">
        <v>369</v>
      </c>
    </row>
    <row r="208" spans="1:65" s="13" customFormat="1">
      <c r="B208" s="210"/>
      <c r="C208" s="211"/>
      <c r="D208" s="200" t="s">
        <v>247</v>
      </c>
      <c r="E208" s="212" t="s">
        <v>1</v>
      </c>
      <c r="F208" s="213" t="s">
        <v>370</v>
      </c>
      <c r="G208" s="211"/>
      <c r="H208" s="214">
        <v>0.3</v>
      </c>
      <c r="I208" s="215"/>
      <c r="J208" s="211"/>
      <c r="K208" s="211"/>
      <c r="L208" s="216"/>
      <c r="M208" s="217"/>
      <c r="N208" s="218"/>
      <c r="O208" s="218"/>
      <c r="P208" s="218"/>
      <c r="Q208" s="218"/>
      <c r="R208" s="218"/>
      <c r="S208" s="218"/>
      <c r="T208" s="219"/>
      <c r="AT208" s="220" t="s">
        <v>247</v>
      </c>
      <c r="AU208" s="220" t="s">
        <v>89</v>
      </c>
      <c r="AV208" s="13" t="s">
        <v>89</v>
      </c>
      <c r="AW208" s="13" t="s">
        <v>34</v>
      </c>
      <c r="AX208" s="13" t="s">
        <v>79</v>
      </c>
      <c r="AY208" s="220" t="s">
        <v>173</v>
      </c>
    </row>
    <row r="209" spans="1:65" s="13" customFormat="1">
      <c r="B209" s="210"/>
      <c r="C209" s="211"/>
      <c r="D209" s="200" t="s">
        <v>247</v>
      </c>
      <c r="E209" s="212" t="s">
        <v>1</v>
      </c>
      <c r="F209" s="213" t="s">
        <v>352</v>
      </c>
      <c r="G209" s="211"/>
      <c r="H209" s="214">
        <v>0.3</v>
      </c>
      <c r="I209" s="215"/>
      <c r="J209" s="211"/>
      <c r="K209" s="211"/>
      <c r="L209" s="216"/>
      <c r="M209" s="217"/>
      <c r="N209" s="218"/>
      <c r="O209" s="218"/>
      <c r="P209" s="218"/>
      <c r="Q209" s="218"/>
      <c r="R209" s="218"/>
      <c r="S209" s="218"/>
      <c r="T209" s="219"/>
      <c r="AT209" s="220" t="s">
        <v>247</v>
      </c>
      <c r="AU209" s="220" t="s">
        <v>89</v>
      </c>
      <c r="AV209" s="13" t="s">
        <v>89</v>
      </c>
      <c r="AW209" s="13" t="s">
        <v>34</v>
      </c>
      <c r="AX209" s="13" t="s">
        <v>79</v>
      </c>
      <c r="AY209" s="220" t="s">
        <v>173</v>
      </c>
    </row>
    <row r="210" spans="1:65" s="13" customFormat="1">
      <c r="B210" s="210"/>
      <c r="C210" s="211"/>
      <c r="D210" s="200" t="s">
        <v>247</v>
      </c>
      <c r="E210" s="212" t="s">
        <v>1</v>
      </c>
      <c r="F210" s="213" t="s">
        <v>371</v>
      </c>
      <c r="G210" s="211"/>
      <c r="H210" s="214">
        <v>0.4</v>
      </c>
      <c r="I210" s="215"/>
      <c r="J210" s="211"/>
      <c r="K210" s="211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247</v>
      </c>
      <c r="AU210" s="220" t="s">
        <v>89</v>
      </c>
      <c r="AV210" s="13" t="s">
        <v>89</v>
      </c>
      <c r="AW210" s="13" t="s">
        <v>34</v>
      </c>
      <c r="AX210" s="13" t="s">
        <v>79</v>
      </c>
      <c r="AY210" s="220" t="s">
        <v>173</v>
      </c>
    </row>
    <row r="211" spans="1:65" s="15" customFormat="1">
      <c r="B211" s="231"/>
      <c r="C211" s="232"/>
      <c r="D211" s="200" t="s">
        <v>247</v>
      </c>
      <c r="E211" s="233" t="s">
        <v>1</v>
      </c>
      <c r="F211" s="234" t="s">
        <v>260</v>
      </c>
      <c r="G211" s="232"/>
      <c r="H211" s="235">
        <v>1</v>
      </c>
      <c r="I211" s="236"/>
      <c r="J211" s="232"/>
      <c r="K211" s="232"/>
      <c r="L211" s="237"/>
      <c r="M211" s="238"/>
      <c r="N211" s="239"/>
      <c r="O211" s="239"/>
      <c r="P211" s="239"/>
      <c r="Q211" s="239"/>
      <c r="R211" s="239"/>
      <c r="S211" s="239"/>
      <c r="T211" s="240"/>
      <c r="AT211" s="241" t="s">
        <v>247</v>
      </c>
      <c r="AU211" s="241" t="s">
        <v>89</v>
      </c>
      <c r="AV211" s="15" t="s">
        <v>191</v>
      </c>
      <c r="AW211" s="15" t="s">
        <v>34</v>
      </c>
      <c r="AX211" s="15" t="s">
        <v>87</v>
      </c>
      <c r="AY211" s="241" t="s">
        <v>173</v>
      </c>
    </row>
    <row r="212" spans="1:65" s="2" customFormat="1" ht="16.5" customHeight="1">
      <c r="A212" s="35"/>
      <c r="B212" s="36"/>
      <c r="C212" s="187" t="s">
        <v>372</v>
      </c>
      <c r="D212" s="187" t="s">
        <v>176</v>
      </c>
      <c r="E212" s="188" t="s">
        <v>373</v>
      </c>
      <c r="F212" s="189" t="s">
        <v>374</v>
      </c>
      <c r="G212" s="190" t="s">
        <v>339</v>
      </c>
      <c r="H212" s="191">
        <v>0.2</v>
      </c>
      <c r="I212" s="192"/>
      <c r="J212" s="193">
        <f>ROUND(I212*H212,2)</f>
        <v>0</v>
      </c>
      <c r="K212" s="189" t="s">
        <v>263</v>
      </c>
      <c r="L212" s="40"/>
      <c r="M212" s="194" t="s">
        <v>1</v>
      </c>
      <c r="N212" s="195" t="s">
        <v>44</v>
      </c>
      <c r="O212" s="72"/>
      <c r="P212" s="196">
        <f>O212*H212</f>
        <v>0</v>
      </c>
      <c r="Q212" s="196">
        <v>1.32E-3</v>
      </c>
      <c r="R212" s="196">
        <f>Q212*H212</f>
        <v>2.6400000000000002E-4</v>
      </c>
      <c r="S212" s="196">
        <v>2.5000000000000001E-2</v>
      </c>
      <c r="T212" s="197">
        <f>S212*H212</f>
        <v>5.000000000000001E-3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8" t="s">
        <v>191</v>
      </c>
      <c r="AT212" s="198" t="s">
        <v>176</v>
      </c>
      <c r="AU212" s="198" t="s">
        <v>89</v>
      </c>
      <c r="AY212" s="18" t="s">
        <v>173</v>
      </c>
      <c r="BE212" s="199">
        <f>IF(N212="základní",J212,0)</f>
        <v>0</v>
      </c>
      <c r="BF212" s="199">
        <f>IF(N212="snížená",J212,0)</f>
        <v>0</v>
      </c>
      <c r="BG212" s="199">
        <f>IF(N212="zákl. přenesená",J212,0)</f>
        <v>0</v>
      </c>
      <c r="BH212" s="199">
        <f>IF(N212="sníž. přenesená",J212,0)</f>
        <v>0</v>
      </c>
      <c r="BI212" s="199">
        <f>IF(N212="nulová",J212,0)</f>
        <v>0</v>
      </c>
      <c r="BJ212" s="18" t="s">
        <v>87</v>
      </c>
      <c r="BK212" s="199">
        <f>ROUND(I212*H212,2)</f>
        <v>0</v>
      </c>
      <c r="BL212" s="18" t="s">
        <v>191</v>
      </c>
      <c r="BM212" s="198" t="s">
        <v>375</v>
      </c>
    </row>
    <row r="213" spans="1:65" s="13" customFormat="1">
      <c r="B213" s="210"/>
      <c r="C213" s="211"/>
      <c r="D213" s="200" t="s">
        <v>247</v>
      </c>
      <c r="E213" s="212" t="s">
        <v>1</v>
      </c>
      <c r="F213" s="213" t="s">
        <v>376</v>
      </c>
      <c r="G213" s="211"/>
      <c r="H213" s="214">
        <v>0.2</v>
      </c>
      <c r="I213" s="215"/>
      <c r="J213" s="211"/>
      <c r="K213" s="211"/>
      <c r="L213" s="216"/>
      <c r="M213" s="217"/>
      <c r="N213" s="218"/>
      <c r="O213" s="218"/>
      <c r="P213" s="218"/>
      <c r="Q213" s="218"/>
      <c r="R213" s="218"/>
      <c r="S213" s="218"/>
      <c r="T213" s="219"/>
      <c r="AT213" s="220" t="s">
        <v>247</v>
      </c>
      <c r="AU213" s="220" t="s">
        <v>89</v>
      </c>
      <c r="AV213" s="13" t="s">
        <v>89</v>
      </c>
      <c r="AW213" s="13" t="s">
        <v>34</v>
      </c>
      <c r="AX213" s="13" t="s">
        <v>87</v>
      </c>
      <c r="AY213" s="220" t="s">
        <v>173</v>
      </c>
    </row>
    <row r="214" spans="1:65" s="2" customFormat="1" ht="16.5" customHeight="1">
      <c r="A214" s="35"/>
      <c r="B214" s="36"/>
      <c r="C214" s="187" t="s">
        <v>377</v>
      </c>
      <c r="D214" s="187" t="s">
        <v>176</v>
      </c>
      <c r="E214" s="188" t="s">
        <v>378</v>
      </c>
      <c r="F214" s="189" t="s">
        <v>379</v>
      </c>
      <c r="G214" s="190" t="s">
        <v>339</v>
      </c>
      <c r="H214" s="191">
        <v>0.7</v>
      </c>
      <c r="I214" s="192"/>
      <c r="J214" s="193">
        <f>ROUND(I214*H214,2)</f>
        <v>0</v>
      </c>
      <c r="K214" s="189" t="s">
        <v>263</v>
      </c>
      <c r="L214" s="40"/>
      <c r="M214" s="194" t="s">
        <v>1</v>
      </c>
      <c r="N214" s="195" t="s">
        <v>44</v>
      </c>
      <c r="O214" s="72"/>
      <c r="P214" s="196">
        <f>O214*H214</f>
        <v>0</v>
      </c>
      <c r="Q214" s="196">
        <v>1.3699999999999999E-3</v>
      </c>
      <c r="R214" s="196">
        <f>Q214*H214</f>
        <v>9.5899999999999989E-4</v>
      </c>
      <c r="S214" s="196">
        <v>2.9000000000000001E-2</v>
      </c>
      <c r="T214" s="197">
        <f>S214*H214</f>
        <v>2.0299999999999999E-2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191</v>
      </c>
      <c r="AT214" s="198" t="s">
        <v>176</v>
      </c>
      <c r="AU214" s="198" t="s">
        <v>89</v>
      </c>
      <c r="AY214" s="18" t="s">
        <v>173</v>
      </c>
      <c r="BE214" s="199">
        <f>IF(N214="základní",J214,0)</f>
        <v>0</v>
      </c>
      <c r="BF214" s="199">
        <f>IF(N214="snížená",J214,0)</f>
        <v>0</v>
      </c>
      <c r="BG214" s="199">
        <f>IF(N214="zákl. přenesená",J214,0)</f>
        <v>0</v>
      </c>
      <c r="BH214" s="199">
        <f>IF(N214="sníž. přenesená",J214,0)</f>
        <v>0</v>
      </c>
      <c r="BI214" s="199">
        <f>IF(N214="nulová",J214,0)</f>
        <v>0</v>
      </c>
      <c r="BJ214" s="18" t="s">
        <v>87</v>
      </c>
      <c r="BK214" s="199">
        <f>ROUND(I214*H214,2)</f>
        <v>0</v>
      </c>
      <c r="BL214" s="18" t="s">
        <v>191</v>
      </c>
      <c r="BM214" s="198" t="s">
        <v>380</v>
      </c>
    </row>
    <row r="215" spans="1:65" s="13" customFormat="1">
      <c r="B215" s="210"/>
      <c r="C215" s="211"/>
      <c r="D215" s="200" t="s">
        <v>247</v>
      </c>
      <c r="E215" s="212" t="s">
        <v>1</v>
      </c>
      <c r="F215" s="213" t="s">
        <v>344</v>
      </c>
      <c r="G215" s="211"/>
      <c r="H215" s="214">
        <v>0.7</v>
      </c>
      <c r="I215" s="215"/>
      <c r="J215" s="211"/>
      <c r="K215" s="211"/>
      <c r="L215" s="216"/>
      <c r="M215" s="217"/>
      <c r="N215" s="218"/>
      <c r="O215" s="218"/>
      <c r="P215" s="218"/>
      <c r="Q215" s="218"/>
      <c r="R215" s="218"/>
      <c r="S215" s="218"/>
      <c r="T215" s="219"/>
      <c r="AT215" s="220" t="s">
        <v>247</v>
      </c>
      <c r="AU215" s="220" t="s">
        <v>89</v>
      </c>
      <c r="AV215" s="13" t="s">
        <v>89</v>
      </c>
      <c r="AW215" s="13" t="s">
        <v>34</v>
      </c>
      <c r="AX215" s="13" t="s">
        <v>87</v>
      </c>
      <c r="AY215" s="220" t="s">
        <v>173</v>
      </c>
    </row>
    <row r="216" spans="1:65" s="2" customFormat="1" ht="16.5" customHeight="1">
      <c r="A216" s="35"/>
      <c r="B216" s="36"/>
      <c r="C216" s="187" t="s">
        <v>381</v>
      </c>
      <c r="D216" s="187" t="s">
        <v>176</v>
      </c>
      <c r="E216" s="188" t="s">
        <v>382</v>
      </c>
      <c r="F216" s="189" t="s">
        <v>383</v>
      </c>
      <c r="G216" s="190" t="s">
        <v>339</v>
      </c>
      <c r="H216" s="191">
        <v>6.3</v>
      </c>
      <c r="I216" s="192"/>
      <c r="J216" s="193">
        <f>ROUND(I216*H216,2)</f>
        <v>0</v>
      </c>
      <c r="K216" s="189" t="s">
        <v>263</v>
      </c>
      <c r="L216" s="40"/>
      <c r="M216" s="194" t="s">
        <v>1</v>
      </c>
      <c r="N216" s="195" t="s">
        <v>44</v>
      </c>
      <c r="O216" s="72"/>
      <c r="P216" s="196">
        <f>O216*H216</f>
        <v>0</v>
      </c>
      <c r="Q216" s="196">
        <v>8.0000000000000007E-5</v>
      </c>
      <c r="R216" s="196">
        <f>Q216*H216</f>
        <v>5.04E-4</v>
      </c>
      <c r="S216" s="196">
        <v>0</v>
      </c>
      <c r="T216" s="19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8" t="s">
        <v>191</v>
      </c>
      <c r="AT216" s="198" t="s">
        <v>176</v>
      </c>
      <c r="AU216" s="198" t="s">
        <v>89</v>
      </c>
      <c r="AY216" s="18" t="s">
        <v>173</v>
      </c>
      <c r="BE216" s="199">
        <f>IF(N216="základní",J216,0)</f>
        <v>0</v>
      </c>
      <c r="BF216" s="199">
        <f>IF(N216="snížená",J216,0)</f>
        <v>0</v>
      </c>
      <c r="BG216" s="199">
        <f>IF(N216="zákl. přenesená",J216,0)</f>
        <v>0</v>
      </c>
      <c r="BH216" s="199">
        <f>IF(N216="sníž. přenesená",J216,0)</f>
        <v>0</v>
      </c>
      <c r="BI216" s="199">
        <f>IF(N216="nulová",J216,0)</f>
        <v>0</v>
      </c>
      <c r="BJ216" s="18" t="s">
        <v>87</v>
      </c>
      <c r="BK216" s="199">
        <f>ROUND(I216*H216,2)</f>
        <v>0</v>
      </c>
      <c r="BL216" s="18" t="s">
        <v>191</v>
      </c>
      <c r="BM216" s="198" t="s">
        <v>384</v>
      </c>
    </row>
    <row r="217" spans="1:65" s="13" customFormat="1">
      <c r="B217" s="210"/>
      <c r="C217" s="211"/>
      <c r="D217" s="200" t="s">
        <v>247</v>
      </c>
      <c r="E217" s="212" t="s">
        <v>1</v>
      </c>
      <c r="F217" s="213" t="s">
        <v>385</v>
      </c>
      <c r="G217" s="211"/>
      <c r="H217" s="214">
        <v>6.3</v>
      </c>
      <c r="I217" s="215"/>
      <c r="J217" s="211"/>
      <c r="K217" s="211"/>
      <c r="L217" s="216"/>
      <c r="M217" s="217"/>
      <c r="N217" s="218"/>
      <c r="O217" s="218"/>
      <c r="P217" s="218"/>
      <c r="Q217" s="218"/>
      <c r="R217" s="218"/>
      <c r="S217" s="218"/>
      <c r="T217" s="219"/>
      <c r="AT217" s="220" t="s">
        <v>247</v>
      </c>
      <c r="AU217" s="220" t="s">
        <v>89</v>
      </c>
      <c r="AV217" s="13" t="s">
        <v>89</v>
      </c>
      <c r="AW217" s="13" t="s">
        <v>34</v>
      </c>
      <c r="AX217" s="13" t="s">
        <v>87</v>
      </c>
      <c r="AY217" s="220" t="s">
        <v>173</v>
      </c>
    </row>
    <row r="218" spans="1:65" s="2" customFormat="1" ht="16.5" customHeight="1">
      <c r="A218" s="35"/>
      <c r="B218" s="36"/>
      <c r="C218" s="187" t="s">
        <v>386</v>
      </c>
      <c r="D218" s="187" t="s">
        <v>176</v>
      </c>
      <c r="E218" s="188" t="s">
        <v>387</v>
      </c>
      <c r="F218" s="189" t="s">
        <v>388</v>
      </c>
      <c r="G218" s="190" t="s">
        <v>339</v>
      </c>
      <c r="H218" s="191">
        <v>15.9</v>
      </c>
      <c r="I218" s="192"/>
      <c r="J218" s="193">
        <f>ROUND(I218*H218,2)</f>
        <v>0</v>
      </c>
      <c r="K218" s="189" t="s">
        <v>263</v>
      </c>
      <c r="L218" s="40"/>
      <c r="M218" s="194" t="s">
        <v>1</v>
      </c>
      <c r="N218" s="195" t="s">
        <v>44</v>
      </c>
      <c r="O218" s="72"/>
      <c r="P218" s="196">
        <f>O218*H218</f>
        <v>0</v>
      </c>
      <c r="Q218" s="196">
        <v>0</v>
      </c>
      <c r="R218" s="196">
        <f>Q218*H218</f>
        <v>0</v>
      </c>
      <c r="S218" s="196">
        <v>0</v>
      </c>
      <c r="T218" s="19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8" t="s">
        <v>191</v>
      </c>
      <c r="AT218" s="198" t="s">
        <v>176</v>
      </c>
      <c r="AU218" s="198" t="s">
        <v>89</v>
      </c>
      <c r="AY218" s="18" t="s">
        <v>173</v>
      </c>
      <c r="BE218" s="199">
        <f>IF(N218="základní",J218,0)</f>
        <v>0</v>
      </c>
      <c r="BF218" s="199">
        <f>IF(N218="snížená",J218,0)</f>
        <v>0</v>
      </c>
      <c r="BG218" s="199">
        <f>IF(N218="zákl. přenesená",J218,0)</f>
        <v>0</v>
      </c>
      <c r="BH218" s="199">
        <f>IF(N218="sníž. přenesená",J218,0)</f>
        <v>0</v>
      </c>
      <c r="BI218" s="199">
        <f>IF(N218="nulová",J218,0)</f>
        <v>0</v>
      </c>
      <c r="BJ218" s="18" t="s">
        <v>87</v>
      </c>
      <c r="BK218" s="199">
        <f>ROUND(I218*H218,2)</f>
        <v>0</v>
      </c>
      <c r="BL218" s="18" t="s">
        <v>191</v>
      </c>
      <c r="BM218" s="198" t="s">
        <v>389</v>
      </c>
    </row>
    <row r="219" spans="1:65" s="13" customFormat="1">
      <c r="B219" s="210"/>
      <c r="C219" s="211"/>
      <c r="D219" s="200" t="s">
        <v>247</v>
      </c>
      <c r="E219" s="212" t="s">
        <v>1</v>
      </c>
      <c r="F219" s="213" t="s">
        <v>390</v>
      </c>
      <c r="G219" s="211"/>
      <c r="H219" s="214">
        <v>12.3</v>
      </c>
      <c r="I219" s="215"/>
      <c r="J219" s="211"/>
      <c r="K219" s="211"/>
      <c r="L219" s="216"/>
      <c r="M219" s="217"/>
      <c r="N219" s="218"/>
      <c r="O219" s="218"/>
      <c r="P219" s="218"/>
      <c r="Q219" s="218"/>
      <c r="R219" s="218"/>
      <c r="S219" s="218"/>
      <c r="T219" s="219"/>
      <c r="AT219" s="220" t="s">
        <v>247</v>
      </c>
      <c r="AU219" s="220" t="s">
        <v>89</v>
      </c>
      <c r="AV219" s="13" t="s">
        <v>89</v>
      </c>
      <c r="AW219" s="13" t="s">
        <v>34</v>
      </c>
      <c r="AX219" s="13" t="s">
        <v>79</v>
      </c>
      <c r="AY219" s="220" t="s">
        <v>173</v>
      </c>
    </row>
    <row r="220" spans="1:65" s="13" customFormat="1">
      <c r="B220" s="210"/>
      <c r="C220" s="211"/>
      <c r="D220" s="200" t="s">
        <v>247</v>
      </c>
      <c r="E220" s="212" t="s">
        <v>1</v>
      </c>
      <c r="F220" s="213" t="s">
        <v>391</v>
      </c>
      <c r="G220" s="211"/>
      <c r="H220" s="214">
        <v>3.6</v>
      </c>
      <c r="I220" s="215"/>
      <c r="J220" s="211"/>
      <c r="K220" s="211"/>
      <c r="L220" s="216"/>
      <c r="M220" s="217"/>
      <c r="N220" s="218"/>
      <c r="O220" s="218"/>
      <c r="P220" s="218"/>
      <c r="Q220" s="218"/>
      <c r="R220" s="218"/>
      <c r="S220" s="218"/>
      <c r="T220" s="219"/>
      <c r="AT220" s="220" t="s">
        <v>247</v>
      </c>
      <c r="AU220" s="220" t="s">
        <v>89</v>
      </c>
      <c r="AV220" s="13" t="s">
        <v>89</v>
      </c>
      <c r="AW220" s="13" t="s">
        <v>34</v>
      </c>
      <c r="AX220" s="13" t="s">
        <v>79</v>
      </c>
      <c r="AY220" s="220" t="s">
        <v>173</v>
      </c>
    </row>
    <row r="221" spans="1:65" s="15" customFormat="1">
      <c r="B221" s="231"/>
      <c r="C221" s="232"/>
      <c r="D221" s="200" t="s">
        <v>247</v>
      </c>
      <c r="E221" s="233" t="s">
        <v>1</v>
      </c>
      <c r="F221" s="234" t="s">
        <v>260</v>
      </c>
      <c r="G221" s="232"/>
      <c r="H221" s="235">
        <v>15.9</v>
      </c>
      <c r="I221" s="236"/>
      <c r="J221" s="232"/>
      <c r="K221" s="232"/>
      <c r="L221" s="237"/>
      <c r="M221" s="238"/>
      <c r="N221" s="239"/>
      <c r="O221" s="239"/>
      <c r="P221" s="239"/>
      <c r="Q221" s="239"/>
      <c r="R221" s="239"/>
      <c r="S221" s="239"/>
      <c r="T221" s="240"/>
      <c r="AT221" s="241" t="s">
        <v>247</v>
      </c>
      <c r="AU221" s="241" t="s">
        <v>89</v>
      </c>
      <c r="AV221" s="15" t="s">
        <v>191</v>
      </c>
      <c r="AW221" s="15" t="s">
        <v>34</v>
      </c>
      <c r="AX221" s="15" t="s">
        <v>87</v>
      </c>
      <c r="AY221" s="241" t="s">
        <v>173</v>
      </c>
    </row>
    <row r="222" spans="1:65" s="2" customFormat="1" ht="21.75" customHeight="1">
      <c r="A222" s="35"/>
      <c r="B222" s="36"/>
      <c r="C222" s="187" t="s">
        <v>392</v>
      </c>
      <c r="D222" s="187" t="s">
        <v>176</v>
      </c>
      <c r="E222" s="188" t="s">
        <v>393</v>
      </c>
      <c r="F222" s="189" t="s">
        <v>394</v>
      </c>
      <c r="G222" s="190" t="s">
        <v>245</v>
      </c>
      <c r="H222" s="191">
        <v>29.466999999999999</v>
      </c>
      <c r="I222" s="192"/>
      <c r="J222" s="193">
        <f>ROUND(I222*H222,2)</f>
        <v>0</v>
      </c>
      <c r="K222" s="189" t="s">
        <v>263</v>
      </c>
      <c r="L222" s="40"/>
      <c r="M222" s="194" t="s">
        <v>1</v>
      </c>
      <c r="N222" s="195" t="s">
        <v>44</v>
      </c>
      <c r="O222" s="72"/>
      <c r="P222" s="196">
        <f>O222*H222</f>
        <v>0</v>
      </c>
      <c r="Q222" s="196">
        <v>0</v>
      </c>
      <c r="R222" s="196">
        <f>Q222*H222</f>
        <v>0</v>
      </c>
      <c r="S222" s="196">
        <v>4.5999999999999999E-2</v>
      </c>
      <c r="T222" s="197">
        <f>S222*H222</f>
        <v>1.3554819999999999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98" t="s">
        <v>191</v>
      </c>
      <c r="AT222" s="198" t="s">
        <v>176</v>
      </c>
      <c r="AU222" s="198" t="s">
        <v>89</v>
      </c>
      <c r="AY222" s="18" t="s">
        <v>173</v>
      </c>
      <c r="BE222" s="199">
        <f>IF(N222="základní",J222,0)</f>
        <v>0</v>
      </c>
      <c r="BF222" s="199">
        <f>IF(N222="snížená",J222,0)</f>
        <v>0</v>
      </c>
      <c r="BG222" s="199">
        <f>IF(N222="zákl. přenesená",J222,0)</f>
        <v>0</v>
      </c>
      <c r="BH222" s="199">
        <f>IF(N222="sníž. přenesená",J222,0)</f>
        <v>0</v>
      </c>
      <c r="BI222" s="199">
        <f>IF(N222="nulová",J222,0)</f>
        <v>0</v>
      </c>
      <c r="BJ222" s="18" t="s">
        <v>87</v>
      </c>
      <c r="BK222" s="199">
        <f>ROUND(I222*H222,2)</f>
        <v>0</v>
      </c>
      <c r="BL222" s="18" t="s">
        <v>191</v>
      </c>
      <c r="BM222" s="198" t="s">
        <v>395</v>
      </c>
    </row>
    <row r="223" spans="1:65" s="14" customFormat="1">
      <c r="B223" s="221"/>
      <c r="C223" s="222"/>
      <c r="D223" s="200" t="s">
        <v>247</v>
      </c>
      <c r="E223" s="223" t="s">
        <v>1</v>
      </c>
      <c r="F223" s="224" t="s">
        <v>396</v>
      </c>
      <c r="G223" s="222"/>
      <c r="H223" s="223" t="s">
        <v>1</v>
      </c>
      <c r="I223" s="225"/>
      <c r="J223" s="222"/>
      <c r="K223" s="222"/>
      <c r="L223" s="226"/>
      <c r="M223" s="227"/>
      <c r="N223" s="228"/>
      <c r="O223" s="228"/>
      <c r="P223" s="228"/>
      <c r="Q223" s="228"/>
      <c r="R223" s="228"/>
      <c r="S223" s="228"/>
      <c r="T223" s="229"/>
      <c r="AT223" s="230" t="s">
        <v>247</v>
      </c>
      <c r="AU223" s="230" t="s">
        <v>89</v>
      </c>
      <c r="AV223" s="14" t="s">
        <v>87</v>
      </c>
      <c r="AW223" s="14" t="s">
        <v>34</v>
      </c>
      <c r="AX223" s="14" t="s">
        <v>79</v>
      </c>
      <c r="AY223" s="230" t="s">
        <v>173</v>
      </c>
    </row>
    <row r="224" spans="1:65" s="13" customFormat="1">
      <c r="B224" s="210"/>
      <c r="C224" s="211"/>
      <c r="D224" s="200" t="s">
        <v>247</v>
      </c>
      <c r="E224" s="212" t="s">
        <v>1</v>
      </c>
      <c r="F224" s="213" t="s">
        <v>397</v>
      </c>
      <c r="G224" s="211"/>
      <c r="H224" s="214">
        <v>18.347999999999999</v>
      </c>
      <c r="I224" s="215"/>
      <c r="J224" s="211"/>
      <c r="K224" s="211"/>
      <c r="L224" s="216"/>
      <c r="M224" s="217"/>
      <c r="N224" s="218"/>
      <c r="O224" s="218"/>
      <c r="P224" s="218"/>
      <c r="Q224" s="218"/>
      <c r="R224" s="218"/>
      <c r="S224" s="218"/>
      <c r="T224" s="219"/>
      <c r="AT224" s="220" t="s">
        <v>247</v>
      </c>
      <c r="AU224" s="220" t="s">
        <v>89</v>
      </c>
      <c r="AV224" s="13" t="s">
        <v>89</v>
      </c>
      <c r="AW224" s="13" t="s">
        <v>34</v>
      </c>
      <c r="AX224" s="13" t="s">
        <v>79</v>
      </c>
      <c r="AY224" s="220" t="s">
        <v>173</v>
      </c>
    </row>
    <row r="225" spans="1:65" s="13" customFormat="1">
      <c r="B225" s="210"/>
      <c r="C225" s="211"/>
      <c r="D225" s="200" t="s">
        <v>247</v>
      </c>
      <c r="E225" s="212" t="s">
        <v>1</v>
      </c>
      <c r="F225" s="213" t="s">
        <v>398</v>
      </c>
      <c r="G225" s="211"/>
      <c r="H225" s="214">
        <v>3</v>
      </c>
      <c r="I225" s="215"/>
      <c r="J225" s="211"/>
      <c r="K225" s="211"/>
      <c r="L225" s="216"/>
      <c r="M225" s="217"/>
      <c r="N225" s="218"/>
      <c r="O225" s="218"/>
      <c r="P225" s="218"/>
      <c r="Q225" s="218"/>
      <c r="R225" s="218"/>
      <c r="S225" s="218"/>
      <c r="T225" s="219"/>
      <c r="AT225" s="220" t="s">
        <v>247</v>
      </c>
      <c r="AU225" s="220" t="s">
        <v>89</v>
      </c>
      <c r="AV225" s="13" t="s">
        <v>89</v>
      </c>
      <c r="AW225" s="13" t="s">
        <v>34</v>
      </c>
      <c r="AX225" s="13" t="s">
        <v>79</v>
      </c>
      <c r="AY225" s="220" t="s">
        <v>173</v>
      </c>
    </row>
    <row r="226" spans="1:65" s="16" customFormat="1">
      <c r="B226" s="242"/>
      <c r="C226" s="243"/>
      <c r="D226" s="200" t="s">
        <v>247</v>
      </c>
      <c r="E226" s="244" t="s">
        <v>1</v>
      </c>
      <c r="F226" s="245" t="s">
        <v>399</v>
      </c>
      <c r="G226" s="243"/>
      <c r="H226" s="246">
        <v>21.347999999999999</v>
      </c>
      <c r="I226" s="247"/>
      <c r="J226" s="243"/>
      <c r="K226" s="243"/>
      <c r="L226" s="248"/>
      <c r="M226" s="249"/>
      <c r="N226" s="250"/>
      <c r="O226" s="250"/>
      <c r="P226" s="250"/>
      <c r="Q226" s="250"/>
      <c r="R226" s="250"/>
      <c r="S226" s="250"/>
      <c r="T226" s="251"/>
      <c r="AT226" s="252" t="s">
        <v>247</v>
      </c>
      <c r="AU226" s="252" t="s">
        <v>89</v>
      </c>
      <c r="AV226" s="16" t="s">
        <v>185</v>
      </c>
      <c r="AW226" s="16" t="s">
        <v>34</v>
      </c>
      <c r="AX226" s="16" t="s">
        <v>79</v>
      </c>
      <c r="AY226" s="252" t="s">
        <v>173</v>
      </c>
    </row>
    <row r="227" spans="1:65" s="14" customFormat="1">
      <c r="B227" s="221"/>
      <c r="C227" s="222"/>
      <c r="D227" s="200" t="s">
        <v>247</v>
      </c>
      <c r="E227" s="223" t="s">
        <v>1</v>
      </c>
      <c r="F227" s="224" t="s">
        <v>277</v>
      </c>
      <c r="G227" s="222"/>
      <c r="H227" s="223" t="s">
        <v>1</v>
      </c>
      <c r="I227" s="225"/>
      <c r="J227" s="222"/>
      <c r="K227" s="222"/>
      <c r="L227" s="226"/>
      <c r="M227" s="227"/>
      <c r="N227" s="228"/>
      <c r="O227" s="228"/>
      <c r="P227" s="228"/>
      <c r="Q227" s="228"/>
      <c r="R227" s="228"/>
      <c r="S227" s="228"/>
      <c r="T227" s="229"/>
      <c r="AT227" s="230" t="s">
        <v>247</v>
      </c>
      <c r="AU227" s="230" t="s">
        <v>89</v>
      </c>
      <c r="AV227" s="14" t="s">
        <v>87</v>
      </c>
      <c r="AW227" s="14" t="s">
        <v>34</v>
      </c>
      <c r="AX227" s="14" t="s">
        <v>79</v>
      </c>
      <c r="AY227" s="230" t="s">
        <v>173</v>
      </c>
    </row>
    <row r="228" spans="1:65" s="13" customFormat="1">
      <c r="B228" s="210"/>
      <c r="C228" s="211"/>
      <c r="D228" s="200" t="s">
        <v>247</v>
      </c>
      <c r="E228" s="212" t="s">
        <v>1</v>
      </c>
      <c r="F228" s="213" t="s">
        <v>400</v>
      </c>
      <c r="G228" s="211"/>
      <c r="H228" s="214">
        <v>7.1189999999999998</v>
      </c>
      <c r="I228" s="215"/>
      <c r="J228" s="211"/>
      <c r="K228" s="211"/>
      <c r="L228" s="216"/>
      <c r="M228" s="217"/>
      <c r="N228" s="218"/>
      <c r="O228" s="218"/>
      <c r="P228" s="218"/>
      <c r="Q228" s="218"/>
      <c r="R228" s="218"/>
      <c r="S228" s="218"/>
      <c r="T228" s="219"/>
      <c r="AT228" s="220" t="s">
        <v>247</v>
      </c>
      <c r="AU228" s="220" t="s">
        <v>89</v>
      </c>
      <c r="AV228" s="13" t="s">
        <v>89</v>
      </c>
      <c r="AW228" s="13" t="s">
        <v>34</v>
      </c>
      <c r="AX228" s="13" t="s">
        <v>79</v>
      </c>
      <c r="AY228" s="220" t="s">
        <v>173</v>
      </c>
    </row>
    <row r="229" spans="1:65" s="13" customFormat="1">
      <c r="B229" s="210"/>
      <c r="C229" s="211"/>
      <c r="D229" s="200" t="s">
        <v>247</v>
      </c>
      <c r="E229" s="212" t="s">
        <v>1</v>
      </c>
      <c r="F229" s="213" t="s">
        <v>401</v>
      </c>
      <c r="G229" s="211"/>
      <c r="H229" s="214">
        <v>1</v>
      </c>
      <c r="I229" s="215"/>
      <c r="J229" s="211"/>
      <c r="K229" s="211"/>
      <c r="L229" s="216"/>
      <c r="M229" s="217"/>
      <c r="N229" s="218"/>
      <c r="O229" s="218"/>
      <c r="P229" s="218"/>
      <c r="Q229" s="218"/>
      <c r="R229" s="218"/>
      <c r="S229" s="218"/>
      <c r="T229" s="219"/>
      <c r="AT229" s="220" t="s">
        <v>247</v>
      </c>
      <c r="AU229" s="220" t="s">
        <v>89</v>
      </c>
      <c r="AV229" s="13" t="s">
        <v>89</v>
      </c>
      <c r="AW229" s="13" t="s">
        <v>34</v>
      </c>
      <c r="AX229" s="13" t="s">
        <v>79</v>
      </c>
      <c r="AY229" s="220" t="s">
        <v>173</v>
      </c>
    </row>
    <row r="230" spans="1:65" s="16" customFormat="1">
      <c r="B230" s="242"/>
      <c r="C230" s="243"/>
      <c r="D230" s="200" t="s">
        <v>247</v>
      </c>
      <c r="E230" s="244" t="s">
        <v>1</v>
      </c>
      <c r="F230" s="245" t="s">
        <v>399</v>
      </c>
      <c r="G230" s="243"/>
      <c r="H230" s="246">
        <v>8.1189999999999998</v>
      </c>
      <c r="I230" s="247"/>
      <c r="J230" s="243"/>
      <c r="K230" s="243"/>
      <c r="L230" s="248"/>
      <c r="M230" s="249"/>
      <c r="N230" s="250"/>
      <c r="O230" s="250"/>
      <c r="P230" s="250"/>
      <c r="Q230" s="250"/>
      <c r="R230" s="250"/>
      <c r="S230" s="250"/>
      <c r="T230" s="251"/>
      <c r="AT230" s="252" t="s">
        <v>247</v>
      </c>
      <c r="AU230" s="252" t="s">
        <v>89</v>
      </c>
      <c r="AV230" s="16" t="s">
        <v>185</v>
      </c>
      <c r="AW230" s="16" t="s">
        <v>34</v>
      </c>
      <c r="AX230" s="16" t="s">
        <v>79</v>
      </c>
      <c r="AY230" s="252" t="s">
        <v>173</v>
      </c>
    </row>
    <row r="231" spans="1:65" s="15" customFormat="1">
      <c r="B231" s="231"/>
      <c r="C231" s="232"/>
      <c r="D231" s="200" t="s">
        <v>247</v>
      </c>
      <c r="E231" s="233" t="s">
        <v>1</v>
      </c>
      <c r="F231" s="234" t="s">
        <v>260</v>
      </c>
      <c r="G231" s="232"/>
      <c r="H231" s="235">
        <v>29.466999999999999</v>
      </c>
      <c r="I231" s="236"/>
      <c r="J231" s="232"/>
      <c r="K231" s="232"/>
      <c r="L231" s="237"/>
      <c r="M231" s="238"/>
      <c r="N231" s="239"/>
      <c r="O231" s="239"/>
      <c r="P231" s="239"/>
      <c r="Q231" s="239"/>
      <c r="R231" s="239"/>
      <c r="S231" s="239"/>
      <c r="T231" s="240"/>
      <c r="AT231" s="241" t="s">
        <v>247</v>
      </c>
      <c r="AU231" s="241" t="s">
        <v>89</v>
      </c>
      <c r="AV231" s="15" t="s">
        <v>191</v>
      </c>
      <c r="AW231" s="15" t="s">
        <v>34</v>
      </c>
      <c r="AX231" s="15" t="s">
        <v>87</v>
      </c>
      <c r="AY231" s="241" t="s">
        <v>173</v>
      </c>
    </row>
    <row r="232" spans="1:65" s="2" customFormat="1" ht="16.5" customHeight="1">
      <c r="A232" s="35"/>
      <c r="B232" s="36"/>
      <c r="C232" s="187" t="s">
        <v>402</v>
      </c>
      <c r="D232" s="187" t="s">
        <v>176</v>
      </c>
      <c r="E232" s="188" t="s">
        <v>403</v>
      </c>
      <c r="F232" s="189" t="s">
        <v>404</v>
      </c>
      <c r="G232" s="190" t="s">
        <v>245</v>
      </c>
      <c r="H232" s="191">
        <v>23.29</v>
      </c>
      <c r="I232" s="192"/>
      <c r="J232" s="193">
        <f>ROUND(I232*H232,2)</f>
        <v>0</v>
      </c>
      <c r="K232" s="189" t="s">
        <v>263</v>
      </c>
      <c r="L232" s="40"/>
      <c r="M232" s="194" t="s">
        <v>1</v>
      </c>
      <c r="N232" s="195" t="s">
        <v>44</v>
      </c>
      <c r="O232" s="72"/>
      <c r="P232" s="196">
        <f>O232*H232</f>
        <v>0</v>
      </c>
      <c r="Q232" s="196">
        <v>0</v>
      </c>
      <c r="R232" s="196">
        <f>Q232*H232</f>
        <v>0</v>
      </c>
      <c r="S232" s="196">
        <v>0.05</v>
      </c>
      <c r="T232" s="197">
        <f>S232*H232</f>
        <v>1.1645000000000001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98" t="s">
        <v>191</v>
      </c>
      <c r="AT232" s="198" t="s">
        <v>176</v>
      </c>
      <c r="AU232" s="198" t="s">
        <v>89</v>
      </c>
      <c r="AY232" s="18" t="s">
        <v>173</v>
      </c>
      <c r="BE232" s="199">
        <f>IF(N232="základní",J232,0)</f>
        <v>0</v>
      </c>
      <c r="BF232" s="199">
        <f>IF(N232="snížená",J232,0)</f>
        <v>0</v>
      </c>
      <c r="BG232" s="199">
        <f>IF(N232="zákl. přenesená",J232,0)</f>
        <v>0</v>
      </c>
      <c r="BH232" s="199">
        <f>IF(N232="sníž. přenesená",J232,0)</f>
        <v>0</v>
      </c>
      <c r="BI232" s="199">
        <f>IF(N232="nulová",J232,0)</f>
        <v>0</v>
      </c>
      <c r="BJ232" s="18" t="s">
        <v>87</v>
      </c>
      <c r="BK232" s="199">
        <f>ROUND(I232*H232,2)</f>
        <v>0</v>
      </c>
      <c r="BL232" s="18" t="s">
        <v>191</v>
      </c>
      <c r="BM232" s="198" t="s">
        <v>405</v>
      </c>
    </row>
    <row r="233" spans="1:65" s="14" customFormat="1">
      <c r="B233" s="221"/>
      <c r="C233" s="222"/>
      <c r="D233" s="200" t="s">
        <v>247</v>
      </c>
      <c r="E233" s="223" t="s">
        <v>1</v>
      </c>
      <c r="F233" s="224" t="s">
        <v>406</v>
      </c>
      <c r="G233" s="222"/>
      <c r="H233" s="223" t="s">
        <v>1</v>
      </c>
      <c r="I233" s="225"/>
      <c r="J233" s="222"/>
      <c r="K233" s="222"/>
      <c r="L233" s="226"/>
      <c r="M233" s="227"/>
      <c r="N233" s="228"/>
      <c r="O233" s="228"/>
      <c r="P233" s="228"/>
      <c r="Q233" s="228"/>
      <c r="R233" s="228"/>
      <c r="S233" s="228"/>
      <c r="T233" s="229"/>
      <c r="AT233" s="230" t="s">
        <v>247</v>
      </c>
      <c r="AU233" s="230" t="s">
        <v>89</v>
      </c>
      <c r="AV233" s="14" t="s">
        <v>87</v>
      </c>
      <c r="AW233" s="14" t="s">
        <v>34</v>
      </c>
      <c r="AX233" s="14" t="s">
        <v>79</v>
      </c>
      <c r="AY233" s="230" t="s">
        <v>173</v>
      </c>
    </row>
    <row r="234" spans="1:65" s="13" customFormat="1">
      <c r="B234" s="210"/>
      <c r="C234" s="211"/>
      <c r="D234" s="200" t="s">
        <v>247</v>
      </c>
      <c r="E234" s="212" t="s">
        <v>1</v>
      </c>
      <c r="F234" s="213" t="s">
        <v>407</v>
      </c>
      <c r="G234" s="211"/>
      <c r="H234" s="214">
        <v>16.8</v>
      </c>
      <c r="I234" s="215"/>
      <c r="J234" s="211"/>
      <c r="K234" s="211"/>
      <c r="L234" s="216"/>
      <c r="M234" s="217"/>
      <c r="N234" s="218"/>
      <c r="O234" s="218"/>
      <c r="P234" s="218"/>
      <c r="Q234" s="218"/>
      <c r="R234" s="218"/>
      <c r="S234" s="218"/>
      <c r="T234" s="219"/>
      <c r="AT234" s="220" t="s">
        <v>247</v>
      </c>
      <c r="AU234" s="220" t="s">
        <v>89</v>
      </c>
      <c r="AV234" s="13" t="s">
        <v>89</v>
      </c>
      <c r="AW234" s="13" t="s">
        <v>34</v>
      </c>
      <c r="AX234" s="13" t="s">
        <v>79</v>
      </c>
      <c r="AY234" s="220" t="s">
        <v>173</v>
      </c>
    </row>
    <row r="235" spans="1:65" s="13" customFormat="1">
      <c r="B235" s="210"/>
      <c r="C235" s="211"/>
      <c r="D235" s="200" t="s">
        <v>247</v>
      </c>
      <c r="E235" s="212" t="s">
        <v>1</v>
      </c>
      <c r="F235" s="213" t="s">
        <v>408</v>
      </c>
      <c r="G235" s="211"/>
      <c r="H235" s="214">
        <v>5.57</v>
      </c>
      <c r="I235" s="215"/>
      <c r="J235" s="211"/>
      <c r="K235" s="211"/>
      <c r="L235" s="216"/>
      <c r="M235" s="217"/>
      <c r="N235" s="218"/>
      <c r="O235" s="218"/>
      <c r="P235" s="218"/>
      <c r="Q235" s="218"/>
      <c r="R235" s="218"/>
      <c r="S235" s="218"/>
      <c r="T235" s="219"/>
      <c r="AT235" s="220" t="s">
        <v>247</v>
      </c>
      <c r="AU235" s="220" t="s">
        <v>89</v>
      </c>
      <c r="AV235" s="13" t="s">
        <v>89</v>
      </c>
      <c r="AW235" s="13" t="s">
        <v>34</v>
      </c>
      <c r="AX235" s="13" t="s">
        <v>79</v>
      </c>
      <c r="AY235" s="220" t="s">
        <v>173</v>
      </c>
    </row>
    <row r="236" spans="1:65" s="13" customFormat="1">
      <c r="B236" s="210"/>
      <c r="C236" s="211"/>
      <c r="D236" s="200" t="s">
        <v>247</v>
      </c>
      <c r="E236" s="212" t="s">
        <v>1</v>
      </c>
      <c r="F236" s="213" t="s">
        <v>409</v>
      </c>
      <c r="G236" s="211"/>
      <c r="H236" s="214">
        <v>0.92</v>
      </c>
      <c r="I236" s="215"/>
      <c r="J236" s="211"/>
      <c r="K236" s="211"/>
      <c r="L236" s="216"/>
      <c r="M236" s="217"/>
      <c r="N236" s="218"/>
      <c r="O236" s="218"/>
      <c r="P236" s="218"/>
      <c r="Q236" s="218"/>
      <c r="R236" s="218"/>
      <c r="S236" s="218"/>
      <c r="T236" s="219"/>
      <c r="AT236" s="220" t="s">
        <v>247</v>
      </c>
      <c r="AU236" s="220" t="s">
        <v>89</v>
      </c>
      <c r="AV236" s="13" t="s">
        <v>89</v>
      </c>
      <c r="AW236" s="13" t="s">
        <v>34</v>
      </c>
      <c r="AX236" s="13" t="s">
        <v>79</v>
      </c>
      <c r="AY236" s="220" t="s">
        <v>173</v>
      </c>
    </row>
    <row r="237" spans="1:65" s="15" customFormat="1">
      <c r="B237" s="231"/>
      <c r="C237" s="232"/>
      <c r="D237" s="200" t="s">
        <v>247</v>
      </c>
      <c r="E237" s="233" t="s">
        <v>1</v>
      </c>
      <c r="F237" s="234" t="s">
        <v>260</v>
      </c>
      <c r="G237" s="232"/>
      <c r="H237" s="235">
        <v>23.29</v>
      </c>
      <c r="I237" s="236"/>
      <c r="J237" s="232"/>
      <c r="K237" s="232"/>
      <c r="L237" s="237"/>
      <c r="M237" s="238"/>
      <c r="N237" s="239"/>
      <c r="O237" s="239"/>
      <c r="P237" s="239"/>
      <c r="Q237" s="239"/>
      <c r="R237" s="239"/>
      <c r="S237" s="239"/>
      <c r="T237" s="240"/>
      <c r="AT237" s="241" t="s">
        <v>247</v>
      </c>
      <c r="AU237" s="241" t="s">
        <v>89</v>
      </c>
      <c r="AV237" s="15" t="s">
        <v>191</v>
      </c>
      <c r="AW237" s="15" t="s">
        <v>34</v>
      </c>
      <c r="AX237" s="15" t="s">
        <v>87</v>
      </c>
      <c r="AY237" s="241" t="s">
        <v>173</v>
      </c>
    </row>
    <row r="238" spans="1:65" s="2" customFormat="1" ht="16.5" customHeight="1">
      <c r="A238" s="35"/>
      <c r="B238" s="36"/>
      <c r="C238" s="187" t="s">
        <v>410</v>
      </c>
      <c r="D238" s="187" t="s">
        <v>176</v>
      </c>
      <c r="E238" s="188" t="s">
        <v>411</v>
      </c>
      <c r="F238" s="189" t="s">
        <v>412</v>
      </c>
      <c r="G238" s="190" t="s">
        <v>245</v>
      </c>
      <c r="H238" s="191">
        <v>18.2</v>
      </c>
      <c r="I238" s="192"/>
      <c r="J238" s="193">
        <f>ROUND(I238*H238,2)</f>
        <v>0</v>
      </c>
      <c r="K238" s="189" t="s">
        <v>1</v>
      </c>
      <c r="L238" s="40"/>
      <c r="M238" s="194" t="s">
        <v>1</v>
      </c>
      <c r="N238" s="195" t="s">
        <v>44</v>
      </c>
      <c r="O238" s="72"/>
      <c r="P238" s="196">
        <f>O238*H238</f>
        <v>0</v>
      </c>
      <c r="Q238" s="196">
        <v>0</v>
      </c>
      <c r="R238" s="196">
        <f>Q238*H238</f>
        <v>0</v>
      </c>
      <c r="S238" s="196">
        <v>6.8000000000000005E-2</v>
      </c>
      <c r="T238" s="197">
        <f>S238*H238</f>
        <v>1.2376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8" t="s">
        <v>191</v>
      </c>
      <c r="AT238" s="198" t="s">
        <v>176</v>
      </c>
      <c r="AU238" s="198" t="s">
        <v>89</v>
      </c>
      <c r="AY238" s="18" t="s">
        <v>173</v>
      </c>
      <c r="BE238" s="199">
        <f>IF(N238="základní",J238,0)</f>
        <v>0</v>
      </c>
      <c r="BF238" s="199">
        <f>IF(N238="snížená",J238,0)</f>
        <v>0</v>
      </c>
      <c r="BG238" s="199">
        <f>IF(N238="zákl. přenesená",J238,0)</f>
        <v>0</v>
      </c>
      <c r="BH238" s="199">
        <f>IF(N238="sníž. přenesená",J238,0)</f>
        <v>0</v>
      </c>
      <c r="BI238" s="199">
        <f>IF(N238="nulová",J238,0)</f>
        <v>0</v>
      </c>
      <c r="BJ238" s="18" t="s">
        <v>87</v>
      </c>
      <c r="BK238" s="199">
        <f>ROUND(I238*H238,2)</f>
        <v>0</v>
      </c>
      <c r="BL238" s="18" t="s">
        <v>191</v>
      </c>
      <c r="BM238" s="198" t="s">
        <v>413</v>
      </c>
    </row>
    <row r="239" spans="1:65" s="13" customFormat="1">
      <c r="B239" s="210"/>
      <c r="C239" s="211"/>
      <c r="D239" s="200" t="s">
        <v>247</v>
      </c>
      <c r="E239" s="212" t="s">
        <v>1</v>
      </c>
      <c r="F239" s="213" t="s">
        <v>414</v>
      </c>
      <c r="G239" s="211"/>
      <c r="H239" s="214">
        <v>7.6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247</v>
      </c>
      <c r="AU239" s="220" t="s">
        <v>89</v>
      </c>
      <c r="AV239" s="13" t="s">
        <v>89</v>
      </c>
      <c r="AW239" s="13" t="s">
        <v>34</v>
      </c>
      <c r="AX239" s="13" t="s">
        <v>79</v>
      </c>
      <c r="AY239" s="220" t="s">
        <v>173</v>
      </c>
    </row>
    <row r="240" spans="1:65" s="13" customFormat="1">
      <c r="B240" s="210"/>
      <c r="C240" s="211"/>
      <c r="D240" s="200" t="s">
        <v>247</v>
      </c>
      <c r="E240" s="212" t="s">
        <v>1</v>
      </c>
      <c r="F240" s="213" t="s">
        <v>415</v>
      </c>
      <c r="G240" s="211"/>
      <c r="H240" s="214">
        <v>10.6</v>
      </c>
      <c r="I240" s="215"/>
      <c r="J240" s="211"/>
      <c r="K240" s="211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247</v>
      </c>
      <c r="AU240" s="220" t="s">
        <v>89</v>
      </c>
      <c r="AV240" s="13" t="s">
        <v>89</v>
      </c>
      <c r="AW240" s="13" t="s">
        <v>34</v>
      </c>
      <c r="AX240" s="13" t="s">
        <v>79</v>
      </c>
      <c r="AY240" s="220" t="s">
        <v>173</v>
      </c>
    </row>
    <row r="241" spans="1:65" s="15" customFormat="1">
      <c r="B241" s="231"/>
      <c r="C241" s="232"/>
      <c r="D241" s="200" t="s">
        <v>247</v>
      </c>
      <c r="E241" s="233" t="s">
        <v>1</v>
      </c>
      <c r="F241" s="234" t="s">
        <v>260</v>
      </c>
      <c r="G241" s="232"/>
      <c r="H241" s="235">
        <v>18.2</v>
      </c>
      <c r="I241" s="236"/>
      <c r="J241" s="232"/>
      <c r="K241" s="232"/>
      <c r="L241" s="237"/>
      <c r="M241" s="238"/>
      <c r="N241" s="239"/>
      <c r="O241" s="239"/>
      <c r="P241" s="239"/>
      <c r="Q241" s="239"/>
      <c r="R241" s="239"/>
      <c r="S241" s="239"/>
      <c r="T241" s="240"/>
      <c r="AT241" s="241" t="s">
        <v>247</v>
      </c>
      <c r="AU241" s="241" t="s">
        <v>89</v>
      </c>
      <c r="AV241" s="15" t="s">
        <v>191</v>
      </c>
      <c r="AW241" s="15" t="s">
        <v>34</v>
      </c>
      <c r="AX241" s="15" t="s">
        <v>87</v>
      </c>
      <c r="AY241" s="241" t="s">
        <v>173</v>
      </c>
    </row>
    <row r="242" spans="1:65" s="2" customFormat="1" ht="16.5" customHeight="1">
      <c r="A242" s="35"/>
      <c r="B242" s="36"/>
      <c r="C242" s="187" t="s">
        <v>416</v>
      </c>
      <c r="D242" s="187" t="s">
        <v>176</v>
      </c>
      <c r="E242" s="188" t="s">
        <v>417</v>
      </c>
      <c r="F242" s="189" t="s">
        <v>418</v>
      </c>
      <c r="G242" s="190" t="s">
        <v>245</v>
      </c>
      <c r="H242" s="191">
        <v>29.466999999999999</v>
      </c>
      <c r="I242" s="192"/>
      <c r="J242" s="193">
        <f t="shared" ref="J242:J256" si="0">ROUND(I242*H242,2)</f>
        <v>0</v>
      </c>
      <c r="K242" s="189" t="s">
        <v>263</v>
      </c>
      <c r="L242" s="40"/>
      <c r="M242" s="194" t="s">
        <v>1</v>
      </c>
      <c r="N242" s="195" t="s">
        <v>44</v>
      </c>
      <c r="O242" s="72"/>
      <c r="P242" s="196">
        <f t="shared" ref="P242:P256" si="1">O242*H242</f>
        <v>0</v>
      </c>
      <c r="Q242" s="196">
        <v>0</v>
      </c>
      <c r="R242" s="196">
        <f t="shared" ref="R242:R256" si="2">Q242*H242</f>
        <v>0</v>
      </c>
      <c r="S242" s="196">
        <v>0</v>
      </c>
      <c r="T242" s="197">
        <f t="shared" ref="T242:T256" si="3"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98" t="s">
        <v>191</v>
      </c>
      <c r="AT242" s="198" t="s">
        <v>176</v>
      </c>
      <c r="AU242" s="198" t="s">
        <v>89</v>
      </c>
      <c r="AY242" s="18" t="s">
        <v>173</v>
      </c>
      <c r="BE242" s="199">
        <f t="shared" ref="BE242:BE256" si="4">IF(N242="základní",J242,0)</f>
        <v>0</v>
      </c>
      <c r="BF242" s="199">
        <f t="shared" ref="BF242:BF256" si="5">IF(N242="snížená",J242,0)</f>
        <v>0</v>
      </c>
      <c r="BG242" s="199">
        <f t="shared" ref="BG242:BG256" si="6">IF(N242="zákl. přenesená",J242,0)</f>
        <v>0</v>
      </c>
      <c r="BH242" s="199">
        <f t="shared" ref="BH242:BH256" si="7">IF(N242="sníž. přenesená",J242,0)</f>
        <v>0</v>
      </c>
      <c r="BI242" s="199">
        <f t="shared" ref="BI242:BI256" si="8">IF(N242="nulová",J242,0)</f>
        <v>0</v>
      </c>
      <c r="BJ242" s="18" t="s">
        <v>87</v>
      </c>
      <c r="BK242" s="199">
        <f t="shared" ref="BK242:BK256" si="9">ROUND(I242*H242,2)</f>
        <v>0</v>
      </c>
      <c r="BL242" s="18" t="s">
        <v>191</v>
      </c>
      <c r="BM242" s="198" t="s">
        <v>419</v>
      </c>
    </row>
    <row r="243" spans="1:65" s="2" customFormat="1" ht="16.5" customHeight="1">
      <c r="A243" s="35"/>
      <c r="B243" s="36"/>
      <c r="C243" s="187" t="s">
        <v>420</v>
      </c>
      <c r="D243" s="187" t="s">
        <v>176</v>
      </c>
      <c r="E243" s="188" t="s">
        <v>421</v>
      </c>
      <c r="F243" s="189" t="s">
        <v>422</v>
      </c>
      <c r="G243" s="190" t="s">
        <v>179</v>
      </c>
      <c r="H243" s="191">
        <v>1</v>
      </c>
      <c r="I243" s="192"/>
      <c r="J243" s="193">
        <f t="shared" si="0"/>
        <v>0</v>
      </c>
      <c r="K243" s="189" t="s">
        <v>1</v>
      </c>
      <c r="L243" s="40"/>
      <c r="M243" s="194" t="s">
        <v>1</v>
      </c>
      <c r="N243" s="195" t="s">
        <v>44</v>
      </c>
      <c r="O243" s="72"/>
      <c r="P243" s="196">
        <f t="shared" si="1"/>
        <v>0</v>
      </c>
      <c r="Q243" s="196">
        <v>0</v>
      </c>
      <c r="R243" s="196">
        <f t="shared" si="2"/>
        <v>0</v>
      </c>
      <c r="S243" s="196">
        <v>0.1</v>
      </c>
      <c r="T243" s="197">
        <f t="shared" si="3"/>
        <v>0.1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98" t="s">
        <v>191</v>
      </c>
      <c r="AT243" s="198" t="s">
        <v>176</v>
      </c>
      <c r="AU243" s="198" t="s">
        <v>89</v>
      </c>
      <c r="AY243" s="18" t="s">
        <v>173</v>
      </c>
      <c r="BE243" s="199">
        <f t="shared" si="4"/>
        <v>0</v>
      </c>
      <c r="BF243" s="199">
        <f t="shared" si="5"/>
        <v>0</v>
      </c>
      <c r="BG243" s="199">
        <f t="shared" si="6"/>
        <v>0</v>
      </c>
      <c r="BH243" s="199">
        <f t="shared" si="7"/>
        <v>0</v>
      </c>
      <c r="BI243" s="199">
        <f t="shared" si="8"/>
        <v>0</v>
      </c>
      <c r="BJ243" s="18" t="s">
        <v>87</v>
      </c>
      <c r="BK243" s="199">
        <f t="shared" si="9"/>
        <v>0</v>
      </c>
      <c r="BL243" s="18" t="s">
        <v>191</v>
      </c>
      <c r="BM243" s="198" t="s">
        <v>423</v>
      </c>
    </row>
    <row r="244" spans="1:65" s="2" customFormat="1" ht="16.5" customHeight="1">
      <c r="A244" s="35"/>
      <c r="B244" s="36"/>
      <c r="C244" s="187" t="s">
        <v>424</v>
      </c>
      <c r="D244" s="187" t="s">
        <v>176</v>
      </c>
      <c r="E244" s="188" t="s">
        <v>425</v>
      </c>
      <c r="F244" s="189" t="s">
        <v>426</v>
      </c>
      <c r="G244" s="190" t="s">
        <v>179</v>
      </c>
      <c r="H244" s="191">
        <v>1</v>
      </c>
      <c r="I244" s="192"/>
      <c r="J244" s="193">
        <f t="shared" si="0"/>
        <v>0</v>
      </c>
      <c r="K244" s="189" t="s">
        <v>1</v>
      </c>
      <c r="L244" s="40"/>
      <c r="M244" s="194" t="s">
        <v>1</v>
      </c>
      <c r="N244" s="195" t="s">
        <v>44</v>
      </c>
      <c r="O244" s="72"/>
      <c r="P244" s="196">
        <f t="shared" si="1"/>
        <v>0</v>
      </c>
      <c r="Q244" s="196">
        <v>0</v>
      </c>
      <c r="R244" s="196">
        <f t="shared" si="2"/>
        <v>0</v>
      </c>
      <c r="S244" s="196">
        <v>0.1</v>
      </c>
      <c r="T244" s="197">
        <f t="shared" si="3"/>
        <v>0.1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98" t="s">
        <v>191</v>
      </c>
      <c r="AT244" s="198" t="s">
        <v>176</v>
      </c>
      <c r="AU244" s="198" t="s">
        <v>89</v>
      </c>
      <c r="AY244" s="18" t="s">
        <v>173</v>
      </c>
      <c r="BE244" s="199">
        <f t="shared" si="4"/>
        <v>0</v>
      </c>
      <c r="BF244" s="199">
        <f t="shared" si="5"/>
        <v>0</v>
      </c>
      <c r="BG244" s="199">
        <f t="shared" si="6"/>
        <v>0</v>
      </c>
      <c r="BH244" s="199">
        <f t="shared" si="7"/>
        <v>0</v>
      </c>
      <c r="BI244" s="199">
        <f t="shared" si="8"/>
        <v>0</v>
      </c>
      <c r="BJ244" s="18" t="s">
        <v>87</v>
      </c>
      <c r="BK244" s="199">
        <f t="shared" si="9"/>
        <v>0</v>
      </c>
      <c r="BL244" s="18" t="s">
        <v>191</v>
      </c>
      <c r="BM244" s="198" t="s">
        <v>427</v>
      </c>
    </row>
    <row r="245" spans="1:65" s="2" customFormat="1" ht="16.5" customHeight="1">
      <c r="A245" s="35"/>
      <c r="B245" s="36"/>
      <c r="C245" s="187" t="s">
        <v>428</v>
      </c>
      <c r="D245" s="187" t="s">
        <v>176</v>
      </c>
      <c r="E245" s="188" t="s">
        <v>429</v>
      </c>
      <c r="F245" s="189" t="s">
        <v>430</v>
      </c>
      <c r="G245" s="190" t="s">
        <v>179</v>
      </c>
      <c r="H245" s="191">
        <v>1</v>
      </c>
      <c r="I245" s="192"/>
      <c r="J245" s="193">
        <f t="shared" si="0"/>
        <v>0</v>
      </c>
      <c r="K245" s="189" t="s">
        <v>1</v>
      </c>
      <c r="L245" s="40"/>
      <c r="M245" s="194" t="s">
        <v>1</v>
      </c>
      <c r="N245" s="195" t="s">
        <v>44</v>
      </c>
      <c r="O245" s="72"/>
      <c r="P245" s="196">
        <f t="shared" si="1"/>
        <v>0</v>
      </c>
      <c r="Q245" s="196">
        <v>0</v>
      </c>
      <c r="R245" s="196">
        <f t="shared" si="2"/>
        <v>0</v>
      </c>
      <c r="S245" s="196">
        <v>1</v>
      </c>
      <c r="T245" s="197">
        <f t="shared" si="3"/>
        <v>1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8" t="s">
        <v>191</v>
      </c>
      <c r="AT245" s="198" t="s">
        <v>176</v>
      </c>
      <c r="AU245" s="198" t="s">
        <v>89</v>
      </c>
      <c r="AY245" s="18" t="s">
        <v>173</v>
      </c>
      <c r="BE245" s="199">
        <f t="shared" si="4"/>
        <v>0</v>
      </c>
      <c r="BF245" s="199">
        <f t="shared" si="5"/>
        <v>0</v>
      </c>
      <c r="BG245" s="199">
        <f t="shared" si="6"/>
        <v>0</v>
      </c>
      <c r="BH245" s="199">
        <f t="shared" si="7"/>
        <v>0</v>
      </c>
      <c r="BI245" s="199">
        <f t="shared" si="8"/>
        <v>0</v>
      </c>
      <c r="BJ245" s="18" t="s">
        <v>87</v>
      </c>
      <c r="BK245" s="199">
        <f t="shared" si="9"/>
        <v>0</v>
      </c>
      <c r="BL245" s="18" t="s">
        <v>191</v>
      </c>
      <c r="BM245" s="198" t="s">
        <v>431</v>
      </c>
    </row>
    <row r="246" spans="1:65" s="2" customFormat="1" ht="16.5" customHeight="1">
      <c r="A246" s="35"/>
      <c r="B246" s="36"/>
      <c r="C246" s="187" t="s">
        <v>432</v>
      </c>
      <c r="D246" s="187" t="s">
        <v>176</v>
      </c>
      <c r="E246" s="188" t="s">
        <v>433</v>
      </c>
      <c r="F246" s="189" t="s">
        <v>434</v>
      </c>
      <c r="G246" s="190" t="s">
        <v>179</v>
      </c>
      <c r="H246" s="191">
        <v>1</v>
      </c>
      <c r="I246" s="192"/>
      <c r="J246" s="193">
        <f t="shared" si="0"/>
        <v>0</v>
      </c>
      <c r="K246" s="189" t="s">
        <v>1</v>
      </c>
      <c r="L246" s="40"/>
      <c r="M246" s="194" t="s">
        <v>1</v>
      </c>
      <c r="N246" s="195" t="s">
        <v>44</v>
      </c>
      <c r="O246" s="72"/>
      <c r="P246" s="196">
        <f t="shared" si="1"/>
        <v>0</v>
      </c>
      <c r="Q246" s="196">
        <v>0</v>
      </c>
      <c r="R246" s="196">
        <f t="shared" si="2"/>
        <v>0</v>
      </c>
      <c r="S246" s="196">
        <v>1</v>
      </c>
      <c r="T246" s="197">
        <f t="shared" si="3"/>
        <v>1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98" t="s">
        <v>191</v>
      </c>
      <c r="AT246" s="198" t="s">
        <v>176</v>
      </c>
      <c r="AU246" s="198" t="s">
        <v>89</v>
      </c>
      <c r="AY246" s="18" t="s">
        <v>173</v>
      </c>
      <c r="BE246" s="199">
        <f t="shared" si="4"/>
        <v>0</v>
      </c>
      <c r="BF246" s="199">
        <f t="shared" si="5"/>
        <v>0</v>
      </c>
      <c r="BG246" s="199">
        <f t="shared" si="6"/>
        <v>0</v>
      </c>
      <c r="BH246" s="199">
        <f t="shared" si="7"/>
        <v>0</v>
      </c>
      <c r="BI246" s="199">
        <f t="shared" si="8"/>
        <v>0</v>
      </c>
      <c r="BJ246" s="18" t="s">
        <v>87</v>
      </c>
      <c r="BK246" s="199">
        <f t="shared" si="9"/>
        <v>0</v>
      </c>
      <c r="BL246" s="18" t="s">
        <v>191</v>
      </c>
      <c r="BM246" s="198" t="s">
        <v>435</v>
      </c>
    </row>
    <row r="247" spans="1:65" s="2" customFormat="1" ht="16.5" customHeight="1">
      <c r="A247" s="35"/>
      <c r="B247" s="36"/>
      <c r="C247" s="187" t="s">
        <v>436</v>
      </c>
      <c r="D247" s="187" t="s">
        <v>176</v>
      </c>
      <c r="E247" s="188" t="s">
        <v>437</v>
      </c>
      <c r="F247" s="189" t="s">
        <v>438</v>
      </c>
      <c r="G247" s="190" t="s">
        <v>179</v>
      </c>
      <c r="H247" s="191">
        <v>1</v>
      </c>
      <c r="I247" s="192"/>
      <c r="J247" s="193">
        <f t="shared" si="0"/>
        <v>0</v>
      </c>
      <c r="K247" s="189" t="s">
        <v>1</v>
      </c>
      <c r="L247" s="40"/>
      <c r="M247" s="194" t="s">
        <v>1</v>
      </c>
      <c r="N247" s="195" t="s">
        <v>44</v>
      </c>
      <c r="O247" s="72"/>
      <c r="P247" s="196">
        <f t="shared" si="1"/>
        <v>0</v>
      </c>
      <c r="Q247" s="196">
        <v>0</v>
      </c>
      <c r="R247" s="196">
        <f t="shared" si="2"/>
        <v>0</v>
      </c>
      <c r="S247" s="196">
        <v>1</v>
      </c>
      <c r="T247" s="197">
        <f t="shared" si="3"/>
        <v>1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191</v>
      </c>
      <c r="AT247" s="198" t="s">
        <v>176</v>
      </c>
      <c r="AU247" s="198" t="s">
        <v>89</v>
      </c>
      <c r="AY247" s="18" t="s">
        <v>173</v>
      </c>
      <c r="BE247" s="199">
        <f t="shared" si="4"/>
        <v>0</v>
      </c>
      <c r="BF247" s="199">
        <f t="shared" si="5"/>
        <v>0</v>
      </c>
      <c r="BG247" s="199">
        <f t="shared" si="6"/>
        <v>0</v>
      </c>
      <c r="BH247" s="199">
        <f t="shared" si="7"/>
        <v>0</v>
      </c>
      <c r="BI247" s="199">
        <f t="shared" si="8"/>
        <v>0</v>
      </c>
      <c r="BJ247" s="18" t="s">
        <v>87</v>
      </c>
      <c r="BK247" s="199">
        <f t="shared" si="9"/>
        <v>0</v>
      </c>
      <c r="BL247" s="18" t="s">
        <v>191</v>
      </c>
      <c r="BM247" s="198" t="s">
        <v>439</v>
      </c>
    </row>
    <row r="248" spans="1:65" s="2" customFormat="1" ht="16.5" customHeight="1">
      <c r="A248" s="35"/>
      <c r="B248" s="36"/>
      <c r="C248" s="187" t="s">
        <v>440</v>
      </c>
      <c r="D248" s="187" t="s">
        <v>176</v>
      </c>
      <c r="E248" s="188" t="s">
        <v>441</v>
      </c>
      <c r="F248" s="189" t="s">
        <v>442</v>
      </c>
      <c r="G248" s="190" t="s">
        <v>330</v>
      </c>
      <c r="H248" s="191">
        <v>1</v>
      </c>
      <c r="I248" s="192"/>
      <c r="J248" s="193">
        <f t="shared" si="0"/>
        <v>0</v>
      </c>
      <c r="K248" s="189" t="s">
        <v>1</v>
      </c>
      <c r="L248" s="40"/>
      <c r="M248" s="194" t="s">
        <v>1</v>
      </c>
      <c r="N248" s="195" t="s">
        <v>44</v>
      </c>
      <c r="O248" s="72"/>
      <c r="P248" s="196">
        <f t="shared" si="1"/>
        <v>0</v>
      </c>
      <c r="Q248" s="196">
        <v>0</v>
      </c>
      <c r="R248" s="196">
        <f t="shared" si="2"/>
        <v>0</v>
      </c>
      <c r="S248" s="196">
        <v>0.1</v>
      </c>
      <c r="T248" s="197">
        <f t="shared" si="3"/>
        <v>0.1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8" t="s">
        <v>191</v>
      </c>
      <c r="AT248" s="198" t="s">
        <v>176</v>
      </c>
      <c r="AU248" s="198" t="s">
        <v>89</v>
      </c>
      <c r="AY248" s="18" t="s">
        <v>173</v>
      </c>
      <c r="BE248" s="199">
        <f t="shared" si="4"/>
        <v>0</v>
      </c>
      <c r="BF248" s="199">
        <f t="shared" si="5"/>
        <v>0</v>
      </c>
      <c r="BG248" s="199">
        <f t="shared" si="6"/>
        <v>0</v>
      </c>
      <c r="BH248" s="199">
        <f t="shared" si="7"/>
        <v>0</v>
      </c>
      <c r="BI248" s="199">
        <f t="shared" si="8"/>
        <v>0</v>
      </c>
      <c r="BJ248" s="18" t="s">
        <v>87</v>
      </c>
      <c r="BK248" s="199">
        <f t="shared" si="9"/>
        <v>0</v>
      </c>
      <c r="BL248" s="18" t="s">
        <v>191</v>
      </c>
      <c r="BM248" s="198" t="s">
        <v>443</v>
      </c>
    </row>
    <row r="249" spans="1:65" s="2" customFormat="1" ht="16.5" customHeight="1">
      <c r="A249" s="35"/>
      <c r="B249" s="36"/>
      <c r="C249" s="187" t="s">
        <v>444</v>
      </c>
      <c r="D249" s="187" t="s">
        <v>176</v>
      </c>
      <c r="E249" s="188" t="s">
        <v>445</v>
      </c>
      <c r="F249" s="189" t="s">
        <v>446</v>
      </c>
      <c r="G249" s="190" t="s">
        <v>339</v>
      </c>
      <c r="H249" s="191">
        <v>4</v>
      </c>
      <c r="I249" s="192"/>
      <c r="J249" s="193">
        <f t="shared" si="0"/>
        <v>0</v>
      </c>
      <c r="K249" s="189" t="s">
        <v>1</v>
      </c>
      <c r="L249" s="40"/>
      <c r="M249" s="194" t="s">
        <v>1</v>
      </c>
      <c r="N249" s="195" t="s">
        <v>44</v>
      </c>
      <c r="O249" s="72"/>
      <c r="P249" s="196">
        <f t="shared" si="1"/>
        <v>0</v>
      </c>
      <c r="Q249" s="196">
        <v>0</v>
      </c>
      <c r="R249" s="196">
        <f t="shared" si="2"/>
        <v>0</v>
      </c>
      <c r="S249" s="196">
        <v>0.03</v>
      </c>
      <c r="T249" s="197">
        <f t="shared" si="3"/>
        <v>0.12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8" t="s">
        <v>191</v>
      </c>
      <c r="AT249" s="198" t="s">
        <v>176</v>
      </c>
      <c r="AU249" s="198" t="s">
        <v>89</v>
      </c>
      <c r="AY249" s="18" t="s">
        <v>173</v>
      </c>
      <c r="BE249" s="199">
        <f t="shared" si="4"/>
        <v>0</v>
      </c>
      <c r="BF249" s="199">
        <f t="shared" si="5"/>
        <v>0</v>
      </c>
      <c r="BG249" s="199">
        <f t="shared" si="6"/>
        <v>0</v>
      </c>
      <c r="BH249" s="199">
        <f t="shared" si="7"/>
        <v>0</v>
      </c>
      <c r="BI249" s="199">
        <f t="shared" si="8"/>
        <v>0</v>
      </c>
      <c r="BJ249" s="18" t="s">
        <v>87</v>
      </c>
      <c r="BK249" s="199">
        <f t="shared" si="9"/>
        <v>0</v>
      </c>
      <c r="BL249" s="18" t="s">
        <v>191</v>
      </c>
      <c r="BM249" s="198" t="s">
        <v>447</v>
      </c>
    </row>
    <row r="250" spans="1:65" s="2" customFormat="1" ht="16.5" customHeight="1">
      <c r="A250" s="35"/>
      <c r="B250" s="36"/>
      <c r="C250" s="187" t="s">
        <v>448</v>
      </c>
      <c r="D250" s="187" t="s">
        <v>176</v>
      </c>
      <c r="E250" s="188" t="s">
        <v>449</v>
      </c>
      <c r="F250" s="189" t="s">
        <v>450</v>
      </c>
      <c r="G250" s="190" t="s">
        <v>330</v>
      </c>
      <c r="H250" s="191">
        <v>4</v>
      </c>
      <c r="I250" s="192"/>
      <c r="J250" s="193">
        <f t="shared" si="0"/>
        <v>0</v>
      </c>
      <c r="K250" s="189" t="s">
        <v>1</v>
      </c>
      <c r="L250" s="40"/>
      <c r="M250" s="194" t="s">
        <v>1</v>
      </c>
      <c r="N250" s="195" t="s">
        <v>44</v>
      </c>
      <c r="O250" s="72"/>
      <c r="P250" s="196">
        <f t="shared" si="1"/>
        <v>0</v>
      </c>
      <c r="Q250" s="196">
        <v>0</v>
      </c>
      <c r="R250" s="196">
        <f t="shared" si="2"/>
        <v>0</v>
      </c>
      <c r="S250" s="196">
        <v>0.03</v>
      </c>
      <c r="T250" s="197">
        <f t="shared" si="3"/>
        <v>0.12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98" t="s">
        <v>191</v>
      </c>
      <c r="AT250" s="198" t="s">
        <v>176</v>
      </c>
      <c r="AU250" s="198" t="s">
        <v>89</v>
      </c>
      <c r="AY250" s="18" t="s">
        <v>173</v>
      </c>
      <c r="BE250" s="199">
        <f t="shared" si="4"/>
        <v>0</v>
      </c>
      <c r="BF250" s="199">
        <f t="shared" si="5"/>
        <v>0</v>
      </c>
      <c r="BG250" s="199">
        <f t="shared" si="6"/>
        <v>0</v>
      </c>
      <c r="BH250" s="199">
        <f t="shared" si="7"/>
        <v>0</v>
      </c>
      <c r="BI250" s="199">
        <f t="shared" si="8"/>
        <v>0</v>
      </c>
      <c r="BJ250" s="18" t="s">
        <v>87</v>
      </c>
      <c r="BK250" s="199">
        <f t="shared" si="9"/>
        <v>0</v>
      </c>
      <c r="BL250" s="18" t="s">
        <v>191</v>
      </c>
      <c r="BM250" s="198" t="s">
        <v>451</v>
      </c>
    </row>
    <row r="251" spans="1:65" s="2" customFormat="1" ht="16.5" customHeight="1">
      <c r="A251" s="35"/>
      <c r="B251" s="36"/>
      <c r="C251" s="187" t="s">
        <v>452</v>
      </c>
      <c r="D251" s="187" t="s">
        <v>176</v>
      </c>
      <c r="E251" s="188" t="s">
        <v>453</v>
      </c>
      <c r="F251" s="189" t="s">
        <v>454</v>
      </c>
      <c r="G251" s="190" t="s">
        <v>330</v>
      </c>
      <c r="H251" s="191">
        <v>1</v>
      </c>
      <c r="I251" s="192"/>
      <c r="J251" s="193">
        <f t="shared" si="0"/>
        <v>0</v>
      </c>
      <c r="K251" s="189" t="s">
        <v>1</v>
      </c>
      <c r="L251" s="40"/>
      <c r="M251" s="194" t="s">
        <v>1</v>
      </c>
      <c r="N251" s="195" t="s">
        <v>44</v>
      </c>
      <c r="O251" s="72"/>
      <c r="P251" s="196">
        <f t="shared" si="1"/>
        <v>0</v>
      </c>
      <c r="Q251" s="196">
        <v>0</v>
      </c>
      <c r="R251" s="196">
        <f t="shared" si="2"/>
        <v>0</v>
      </c>
      <c r="S251" s="196">
        <v>0.2</v>
      </c>
      <c r="T251" s="197">
        <f t="shared" si="3"/>
        <v>0.2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98" t="s">
        <v>191</v>
      </c>
      <c r="AT251" s="198" t="s">
        <v>176</v>
      </c>
      <c r="AU251" s="198" t="s">
        <v>89</v>
      </c>
      <c r="AY251" s="18" t="s">
        <v>173</v>
      </c>
      <c r="BE251" s="199">
        <f t="shared" si="4"/>
        <v>0</v>
      </c>
      <c r="BF251" s="199">
        <f t="shared" si="5"/>
        <v>0</v>
      </c>
      <c r="BG251" s="199">
        <f t="shared" si="6"/>
        <v>0</v>
      </c>
      <c r="BH251" s="199">
        <f t="shared" si="7"/>
        <v>0</v>
      </c>
      <c r="BI251" s="199">
        <f t="shared" si="8"/>
        <v>0</v>
      </c>
      <c r="BJ251" s="18" t="s">
        <v>87</v>
      </c>
      <c r="BK251" s="199">
        <f t="shared" si="9"/>
        <v>0</v>
      </c>
      <c r="BL251" s="18" t="s">
        <v>191</v>
      </c>
      <c r="BM251" s="198" t="s">
        <v>455</v>
      </c>
    </row>
    <row r="252" spans="1:65" s="2" customFormat="1" ht="16.5" customHeight="1">
      <c r="A252" s="35"/>
      <c r="B252" s="36"/>
      <c r="C252" s="187" t="s">
        <v>456</v>
      </c>
      <c r="D252" s="187" t="s">
        <v>176</v>
      </c>
      <c r="E252" s="188" t="s">
        <v>457</v>
      </c>
      <c r="F252" s="189" t="s">
        <v>458</v>
      </c>
      <c r="G252" s="190" t="s">
        <v>330</v>
      </c>
      <c r="H252" s="191">
        <v>1</v>
      </c>
      <c r="I252" s="192"/>
      <c r="J252" s="193">
        <f t="shared" si="0"/>
        <v>0</v>
      </c>
      <c r="K252" s="189" t="s">
        <v>1</v>
      </c>
      <c r="L252" s="40"/>
      <c r="M252" s="194" t="s">
        <v>1</v>
      </c>
      <c r="N252" s="195" t="s">
        <v>44</v>
      </c>
      <c r="O252" s="72"/>
      <c r="P252" s="196">
        <f t="shared" si="1"/>
        <v>0</v>
      </c>
      <c r="Q252" s="196">
        <v>0</v>
      </c>
      <c r="R252" s="196">
        <f t="shared" si="2"/>
        <v>0</v>
      </c>
      <c r="S252" s="196">
        <v>0.1</v>
      </c>
      <c r="T252" s="197">
        <f t="shared" si="3"/>
        <v>0.1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8" t="s">
        <v>191</v>
      </c>
      <c r="AT252" s="198" t="s">
        <v>176</v>
      </c>
      <c r="AU252" s="198" t="s">
        <v>89</v>
      </c>
      <c r="AY252" s="18" t="s">
        <v>173</v>
      </c>
      <c r="BE252" s="199">
        <f t="shared" si="4"/>
        <v>0</v>
      </c>
      <c r="BF252" s="199">
        <f t="shared" si="5"/>
        <v>0</v>
      </c>
      <c r="BG252" s="199">
        <f t="shared" si="6"/>
        <v>0</v>
      </c>
      <c r="BH252" s="199">
        <f t="shared" si="7"/>
        <v>0</v>
      </c>
      <c r="BI252" s="199">
        <f t="shared" si="8"/>
        <v>0</v>
      </c>
      <c r="BJ252" s="18" t="s">
        <v>87</v>
      </c>
      <c r="BK252" s="199">
        <f t="shared" si="9"/>
        <v>0</v>
      </c>
      <c r="BL252" s="18" t="s">
        <v>191</v>
      </c>
      <c r="BM252" s="198" t="s">
        <v>459</v>
      </c>
    </row>
    <row r="253" spans="1:65" s="2" customFormat="1" ht="16.5" customHeight="1">
      <c r="A253" s="35"/>
      <c r="B253" s="36"/>
      <c r="C253" s="187" t="s">
        <v>460</v>
      </c>
      <c r="D253" s="187" t="s">
        <v>176</v>
      </c>
      <c r="E253" s="188" t="s">
        <v>461</v>
      </c>
      <c r="F253" s="189" t="s">
        <v>462</v>
      </c>
      <c r="G253" s="190" t="s">
        <v>330</v>
      </c>
      <c r="H253" s="191">
        <v>1</v>
      </c>
      <c r="I253" s="192"/>
      <c r="J253" s="193">
        <f t="shared" si="0"/>
        <v>0</v>
      </c>
      <c r="K253" s="189" t="s">
        <v>1</v>
      </c>
      <c r="L253" s="40"/>
      <c r="M253" s="194" t="s">
        <v>1</v>
      </c>
      <c r="N253" s="195" t="s">
        <v>44</v>
      </c>
      <c r="O253" s="72"/>
      <c r="P253" s="196">
        <f t="shared" si="1"/>
        <v>0</v>
      </c>
      <c r="Q253" s="196">
        <v>0</v>
      </c>
      <c r="R253" s="196">
        <f t="shared" si="2"/>
        <v>0</v>
      </c>
      <c r="S253" s="196">
        <v>0.01</v>
      </c>
      <c r="T253" s="197">
        <f t="shared" si="3"/>
        <v>0.01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8" t="s">
        <v>191</v>
      </c>
      <c r="AT253" s="198" t="s">
        <v>176</v>
      </c>
      <c r="AU253" s="198" t="s">
        <v>89</v>
      </c>
      <c r="AY253" s="18" t="s">
        <v>173</v>
      </c>
      <c r="BE253" s="199">
        <f t="shared" si="4"/>
        <v>0</v>
      </c>
      <c r="BF253" s="199">
        <f t="shared" si="5"/>
        <v>0</v>
      </c>
      <c r="BG253" s="199">
        <f t="shared" si="6"/>
        <v>0</v>
      </c>
      <c r="BH253" s="199">
        <f t="shared" si="7"/>
        <v>0</v>
      </c>
      <c r="BI253" s="199">
        <f t="shared" si="8"/>
        <v>0</v>
      </c>
      <c r="BJ253" s="18" t="s">
        <v>87</v>
      </c>
      <c r="BK253" s="199">
        <f t="shared" si="9"/>
        <v>0</v>
      </c>
      <c r="BL253" s="18" t="s">
        <v>191</v>
      </c>
      <c r="BM253" s="198" t="s">
        <v>463</v>
      </c>
    </row>
    <row r="254" spans="1:65" s="2" customFormat="1" ht="16.5" customHeight="1">
      <c r="A254" s="35"/>
      <c r="B254" s="36"/>
      <c r="C254" s="187" t="s">
        <v>464</v>
      </c>
      <c r="D254" s="187" t="s">
        <v>176</v>
      </c>
      <c r="E254" s="188" t="s">
        <v>465</v>
      </c>
      <c r="F254" s="189" t="s">
        <v>466</v>
      </c>
      <c r="G254" s="190" t="s">
        <v>245</v>
      </c>
      <c r="H254" s="191">
        <v>6</v>
      </c>
      <c r="I254" s="192"/>
      <c r="J254" s="193">
        <f t="shared" si="0"/>
        <v>0</v>
      </c>
      <c r="K254" s="189" t="s">
        <v>1</v>
      </c>
      <c r="L254" s="40"/>
      <c r="M254" s="194" t="s">
        <v>1</v>
      </c>
      <c r="N254" s="195" t="s">
        <v>44</v>
      </c>
      <c r="O254" s="72"/>
      <c r="P254" s="196">
        <f t="shared" si="1"/>
        <v>0</v>
      </c>
      <c r="Q254" s="196">
        <v>0</v>
      </c>
      <c r="R254" s="196">
        <f t="shared" si="2"/>
        <v>0</v>
      </c>
      <c r="S254" s="196">
        <v>0.02</v>
      </c>
      <c r="T254" s="197">
        <f t="shared" si="3"/>
        <v>0.12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98" t="s">
        <v>191</v>
      </c>
      <c r="AT254" s="198" t="s">
        <v>176</v>
      </c>
      <c r="AU254" s="198" t="s">
        <v>89</v>
      </c>
      <c r="AY254" s="18" t="s">
        <v>173</v>
      </c>
      <c r="BE254" s="199">
        <f t="shared" si="4"/>
        <v>0</v>
      </c>
      <c r="BF254" s="199">
        <f t="shared" si="5"/>
        <v>0</v>
      </c>
      <c r="BG254" s="199">
        <f t="shared" si="6"/>
        <v>0</v>
      </c>
      <c r="BH254" s="199">
        <f t="shared" si="7"/>
        <v>0</v>
      </c>
      <c r="BI254" s="199">
        <f t="shared" si="8"/>
        <v>0</v>
      </c>
      <c r="BJ254" s="18" t="s">
        <v>87</v>
      </c>
      <c r="BK254" s="199">
        <f t="shared" si="9"/>
        <v>0</v>
      </c>
      <c r="BL254" s="18" t="s">
        <v>191</v>
      </c>
      <c r="BM254" s="198" t="s">
        <v>467</v>
      </c>
    </row>
    <row r="255" spans="1:65" s="2" customFormat="1" ht="16.5" customHeight="1">
      <c r="A255" s="35"/>
      <c r="B255" s="36"/>
      <c r="C255" s="187" t="s">
        <v>468</v>
      </c>
      <c r="D255" s="187" t="s">
        <v>176</v>
      </c>
      <c r="E255" s="188" t="s">
        <v>469</v>
      </c>
      <c r="F255" s="189" t="s">
        <v>470</v>
      </c>
      <c r="G255" s="190" t="s">
        <v>245</v>
      </c>
      <c r="H255" s="191">
        <v>6</v>
      </c>
      <c r="I255" s="192"/>
      <c r="J255" s="193">
        <f t="shared" si="0"/>
        <v>0</v>
      </c>
      <c r="K255" s="189" t="s">
        <v>1</v>
      </c>
      <c r="L255" s="40"/>
      <c r="M255" s="194" t="s">
        <v>1</v>
      </c>
      <c r="N255" s="195" t="s">
        <v>44</v>
      </c>
      <c r="O255" s="72"/>
      <c r="P255" s="196">
        <f t="shared" si="1"/>
        <v>0</v>
      </c>
      <c r="Q255" s="196">
        <v>0</v>
      </c>
      <c r="R255" s="196">
        <f t="shared" si="2"/>
        <v>0</v>
      </c>
      <c r="S255" s="196">
        <v>0.02</v>
      </c>
      <c r="T255" s="197">
        <f t="shared" si="3"/>
        <v>0.12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98" t="s">
        <v>191</v>
      </c>
      <c r="AT255" s="198" t="s">
        <v>176</v>
      </c>
      <c r="AU255" s="198" t="s">
        <v>89</v>
      </c>
      <c r="AY255" s="18" t="s">
        <v>173</v>
      </c>
      <c r="BE255" s="199">
        <f t="shared" si="4"/>
        <v>0</v>
      </c>
      <c r="BF255" s="199">
        <f t="shared" si="5"/>
        <v>0</v>
      </c>
      <c r="BG255" s="199">
        <f t="shared" si="6"/>
        <v>0</v>
      </c>
      <c r="BH255" s="199">
        <f t="shared" si="7"/>
        <v>0</v>
      </c>
      <c r="BI255" s="199">
        <f t="shared" si="8"/>
        <v>0</v>
      </c>
      <c r="BJ255" s="18" t="s">
        <v>87</v>
      </c>
      <c r="BK255" s="199">
        <f t="shared" si="9"/>
        <v>0</v>
      </c>
      <c r="BL255" s="18" t="s">
        <v>191</v>
      </c>
      <c r="BM255" s="198" t="s">
        <v>471</v>
      </c>
    </row>
    <row r="256" spans="1:65" s="2" customFormat="1" ht="16.5" customHeight="1">
      <c r="A256" s="35"/>
      <c r="B256" s="36"/>
      <c r="C256" s="187" t="s">
        <v>472</v>
      </c>
      <c r="D256" s="187" t="s">
        <v>176</v>
      </c>
      <c r="E256" s="188" t="s">
        <v>473</v>
      </c>
      <c r="F256" s="189" t="s">
        <v>474</v>
      </c>
      <c r="G256" s="190" t="s">
        <v>245</v>
      </c>
      <c r="H256" s="191">
        <v>6.6</v>
      </c>
      <c r="I256" s="192"/>
      <c r="J256" s="193">
        <f t="shared" si="0"/>
        <v>0</v>
      </c>
      <c r="K256" s="189" t="s">
        <v>1</v>
      </c>
      <c r="L256" s="40"/>
      <c r="M256" s="194" t="s">
        <v>1</v>
      </c>
      <c r="N256" s="195" t="s">
        <v>44</v>
      </c>
      <c r="O256" s="72"/>
      <c r="P256" s="196">
        <f t="shared" si="1"/>
        <v>0</v>
      </c>
      <c r="Q256" s="196">
        <v>0</v>
      </c>
      <c r="R256" s="196">
        <f t="shared" si="2"/>
        <v>0</v>
      </c>
      <c r="S256" s="196">
        <v>0.02</v>
      </c>
      <c r="T256" s="197">
        <f t="shared" si="3"/>
        <v>0.13200000000000001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98" t="s">
        <v>191</v>
      </c>
      <c r="AT256" s="198" t="s">
        <v>176</v>
      </c>
      <c r="AU256" s="198" t="s">
        <v>89</v>
      </c>
      <c r="AY256" s="18" t="s">
        <v>173</v>
      </c>
      <c r="BE256" s="199">
        <f t="shared" si="4"/>
        <v>0</v>
      </c>
      <c r="BF256" s="199">
        <f t="shared" si="5"/>
        <v>0</v>
      </c>
      <c r="BG256" s="199">
        <f t="shared" si="6"/>
        <v>0</v>
      </c>
      <c r="BH256" s="199">
        <f t="shared" si="7"/>
        <v>0</v>
      </c>
      <c r="BI256" s="199">
        <f t="shared" si="8"/>
        <v>0</v>
      </c>
      <c r="BJ256" s="18" t="s">
        <v>87</v>
      </c>
      <c r="BK256" s="199">
        <f t="shared" si="9"/>
        <v>0</v>
      </c>
      <c r="BL256" s="18" t="s">
        <v>191</v>
      </c>
      <c r="BM256" s="198" t="s">
        <v>475</v>
      </c>
    </row>
    <row r="257" spans="1:65" s="13" customFormat="1">
      <c r="B257" s="210"/>
      <c r="C257" s="211"/>
      <c r="D257" s="200" t="s">
        <v>247</v>
      </c>
      <c r="E257" s="212" t="s">
        <v>1</v>
      </c>
      <c r="F257" s="213" t="s">
        <v>476</v>
      </c>
      <c r="G257" s="211"/>
      <c r="H257" s="214">
        <v>6.6</v>
      </c>
      <c r="I257" s="215"/>
      <c r="J257" s="211"/>
      <c r="K257" s="211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247</v>
      </c>
      <c r="AU257" s="220" t="s">
        <v>89</v>
      </c>
      <c r="AV257" s="13" t="s">
        <v>89</v>
      </c>
      <c r="AW257" s="13" t="s">
        <v>34</v>
      </c>
      <c r="AX257" s="13" t="s">
        <v>87</v>
      </c>
      <c r="AY257" s="220" t="s">
        <v>173</v>
      </c>
    </row>
    <row r="258" spans="1:65" s="2" customFormat="1" ht="16.5" customHeight="1">
      <c r="A258" s="35"/>
      <c r="B258" s="36"/>
      <c r="C258" s="187" t="s">
        <v>477</v>
      </c>
      <c r="D258" s="187" t="s">
        <v>176</v>
      </c>
      <c r="E258" s="188" t="s">
        <v>478</v>
      </c>
      <c r="F258" s="189" t="s">
        <v>479</v>
      </c>
      <c r="G258" s="190" t="s">
        <v>339</v>
      </c>
      <c r="H258" s="191">
        <v>4.7</v>
      </c>
      <c r="I258" s="192"/>
      <c r="J258" s="193">
        <f>ROUND(I258*H258,2)</f>
        <v>0</v>
      </c>
      <c r="K258" s="189" t="s">
        <v>1</v>
      </c>
      <c r="L258" s="40"/>
      <c r="M258" s="194" t="s">
        <v>1</v>
      </c>
      <c r="N258" s="195" t="s">
        <v>44</v>
      </c>
      <c r="O258" s="72"/>
      <c r="P258" s="196">
        <f>O258*H258</f>
        <v>0</v>
      </c>
      <c r="Q258" s="196">
        <v>0</v>
      </c>
      <c r="R258" s="196">
        <f>Q258*H258</f>
        <v>0</v>
      </c>
      <c r="S258" s="196">
        <v>2E-3</v>
      </c>
      <c r="T258" s="197">
        <f>S258*H258</f>
        <v>9.4000000000000004E-3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8" t="s">
        <v>191</v>
      </c>
      <c r="AT258" s="198" t="s">
        <v>176</v>
      </c>
      <c r="AU258" s="198" t="s">
        <v>89</v>
      </c>
      <c r="AY258" s="18" t="s">
        <v>173</v>
      </c>
      <c r="BE258" s="199">
        <f>IF(N258="základní",J258,0)</f>
        <v>0</v>
      </c>
      <c r="BF258" s="199">
        <f>IF(N258="snížená",J258,0)</f>
        <v>0</v>
      </c>
      <c r="BG258" s="199">
        <f>IF(N258="zákl. přenesená",J258,0)</f>
        <v>0</v>
      </c>
      <c r="BH258" s="199">
        <f>IF(N258="sníž. přenesená",J258,0)</f>
        <v>0</v>
      </c>
      <c r="BI258" s="199">
        <f>IF(N258="nulová",J258,0)</f>
        <v>0</v>
      </c>
      <c r="BJ258" s="18" t="s">
        <v>87</v>
      </c>
      <c r="BK258" s="199">
        <f>ROUND(I258*H258,2)</f>
        <v>0</v>
      </c>
      <c r="BL258" s="18" t="s">
        <v>191</v>
      </c>
      <c r="BM258" s="198" t="s">
        <v>480</v>
      </c>
    </row>
    <row r="259" spans="1:65" s="13" customFormat="1">
      <c r="B259" s="210"/>
      <c r="C259" s="211"/>
      <c r="D259" s="200" t="s">
        <v>247</v>
      </c>
      <c r="E259" s="212" t="s">
        <v>1</v>
      </c>
      <c r="F259" s="213" t="s">
        <v>481</v>
      </c>
      <c r="G259" s="211"/>
      <c r="H259" s="214">
        <v>3.7</v>
      </c>
      <c r="I259" s="215"/>
      <c r="J259" s="211"/>
      <c r="K259" s="211"/>
      <c r="L259" s="216"/>
      <c r="M259" s="217"/>
      <c r="N259" s="218"/>
      <c r="O259" s="218"/>
      <c r="P259" s="218"/>
      <c r="Q259" s="218"/>
      <c r="R259" s="218"/>
      <c r="S259" s="218"/>
      <c r="T259" s="219"/>
      <c r="AT259" s="220" t="s">
        <v>247</v>
      </c>
      <c r="AU259" s="220" t="s">
        <v>89</v>
      </c>
      <c r="AV259" s="13" t="s">
        <v>89</v>
      </c>
      <c r="AW259" s="13" t="s">
        <v>34</v>
      </c>
      <c r="AX259" s="13" t="s">
        <v>79</v>
      </c>
      <c r="AY259" s="220" t="s">
        <v>173</v>
      </c>
    </row>
    <row r="260" spans="1:65" s="13" customFormat="1">
      <c r="B260" s="210"/>
      <c r="C260" s="211"/>
      <c r="D260" s="200" t="s">
        <v>247</v>
      </c>
      <c r="E260" s="212" t="s">
        <v>1</v>
      </c>
      <c r="F260" s="213" t="s">
        <v>482</v>
      </c>
      <c r="G260" s="211"/>
      <c r="H260" s="214">
        <v>1</v>
      </c>
      <c r="I260" s="215"/>
      <c r="J260" s="211"/>
      <c r="K260" s="211"/>
      <c r="L260" s="216"/>
      <c r="M260" s="217"/>
      <c r="N260" s="218"/>
      <c r="O260" s="218"/>
      <c r="P260" s="218"/>
      <c r="Q260" s="218"/>
      <c r="R260" s="218"/>
      <c r="S260" s="218"/>
      <c r="T260" s="219"/>
      <c r="AT260" s="220" t="s">
        <v>247</v>
      </c>
      <c r="AU260" s="220" t="s">
        <v>89</v>
      </c>
      <c r="AV260" s="13" t="s">
        <v>89</v>
      </c>
      <c r="AW260" s="13" t="s">
        <v>34</v>
      </c>
      <c r="AX260" s="13" t="s">
        <v>79</v>
      </c>
      <c r="AY260" s="220" t="s">
        <v>173</v>
      </c>
    </row>
    <row r="261" spans="1:65" s="15" customFormat="1">
      <c r="B261" s="231"/>
      <c r="C261" s="232"/>
      <c r="D261" s="200" t="s">
        <v>247</v>
      </c>
      <c r="E261" s="233" t="s">
        <v>1</v>
      </c>
      <c r="F261" s="234" t="s">
        <v>260</v>
      </c>
      <c r="G261" s="232"/>
      <c r="H261" s="235">
        <v>4.7</v>
      </c>
      <c r="I261" s="236"/>
      <c r="J261" s="232"/>
      <c r="K261" s="232"/>
      <c r="L261" s="237"/>
      <c r="M261" s="238"/>
      <c r="N261" s="239"/>
      <c r="O261" s="239"/>
      <c r="P261" s="239"/>
      <c r="Q261" s="239"/>
      <c r="R261" s="239"/>
      <c r="S261" s="239"/>
      <c r="T261" s="240"/>
      <c r="AT261" s="241" t="s">
        <v>247</v>
      </c>
      <c r="AU261" s="241" t="s">
        <v>89</v>
      </c>
      <c r="AV261" s="15" t="s">
        <v>191</v>
      </c>
      <c r="AW261" s="15" t="s">
        <v>34</v>
      </c>
      <c r="AX261" s="15" t="s">
        <v>87</v>
      </c>
      <c r="AY261" s="241" t="s">
        <v>173</v>
      </c>
    </row>
    <row r="262" spans="1:65" s="2" customFormat="1" ht="16.5" customHeight="1">
      <c r="A262" s="35"/>
      <c r="B262" s="36"/>
      <c r="C262" s="187" t="s">
        <v>483</v>
      </c>
      <c r="D262" s="187" t="s">
        <v>176</v>
      </c>
      <c r="E262" s="188" t="s">
        <v>484</v>
      </c>
      <c r="F262" s="189" t="s">
        <v>485</v>
      </c>
      <c r="G262" s="190" t="s">
        <v>330</v>
      </c>
      <c r="H262" s="191">
        <v>1</v>
      </c>
      <c r="I262" s="192"/>
      <c r="J262" s="193">
        <f t="shared" ref="J262:J272" si="10">ROUND(I262*H262,2)</f>
        <v>0</v>
      </c>
      <c r="K262" s="189" t="s">
        <v>1</v>
      </c>
      <c r="L262" s="40"/>
      <c r="M262" s="194" t="s">
        <v>1</v>
      </c>
      <c r="N262" s="195" t="s">
        <v>44</v>
      </c>
      <c r="O262" s="72"/>
      <c r="P262" s="196">
        <f t="shared" ref="P262:P272" si="11">O262*H262</f>
        <v>0</v>
      </c>
      <c r="Q262" s="196">
        <v>0</v>
      </c>
      <c r="R262" s="196">
        <f t="shared" ref="R262:R272" si="12">Q262*H262</f>
        <v>0</v>
      </c>
      <c r="S262" s="196">
        <v>0.05</v>
      </c>
      <c r="T262" s="197">
        <f t="shared" ref="T262:T272" si="13">S262*H262</f>
        <v>0.05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8" t="s">
        <v>191</v>
      </c>
      <c r="AT262" s="198" t="s">
        <v>176</v>
      </c>
      <c r="AU262" s="198" t="s">
        <v>89</v>
      </c>
      <c r="AY262" s="18" t="s">
        <v>173</v>
      </c>
      <c r="BE262" s="199">
        <f t="shared" ref="BE262:BE272" si="14">IF(N262="základní",J262,0)</f>
        <v>0</v>
      </c>
      <c r="BF262" s="199">
        <f t="shared" ref="BF262:BF272" si="15">IF(N262="snížená",J262,0)</f>
        <v>0</v>
      </c>
      <c r="BG262" s="199">
        <f t="shared" ref="BG262:BG272" si="16">IF(N262="zákl. přenesená",J262,0)</f>
        <v>0</v>
      </c>
      <c r="BH262" s="199">
        <f t="shared" ref="BH262:BH272" si="17">IF(N262="sníž. přenesená",J262,0)</f>
        <v>0</v>
      </c>
      <c r="BI262" s="199">
        <f t="shared" ref="BI262:BI272" si="18">IF(N262="nulová",J262,0)</f>
        <v>0</v>
      </c>
      <c r="BJ262" s="18" t="s">
        <v>87</v>
      </c>
      <c r="BK262" s="199">
        <f t="shared" ref="BK262:BK272" si="19">ROUND(I262*H262,2)</f>
        <v>0</v>
      </c>
      <c r="BL262" s="18" t="s">
        <v>191</v>
      </c>
      <c r="BM262" s="198" t="s">
        <v>486</v>
      </c>
    </row>
    <row r="263" spans="1:65" s="2" customFormat="1" ht="16.5" customHeight="1">
      <c r="A263" s="35"/>
      <c r="B263" s="36"/>
      <c r="C263" s="187" t="s">
        <v>487</v>
      </c>
      <c r="D263" s="187" t="s">
        <v>176</v>
      </c>
      <c r="E263" s="188" t="s">
        <v>488</v>
      </c>
      <c r="F263" s="189" t="s">
        <v>489</v>
      </c>
      <c r="G263" s="190" t="s">
        <v>330</v>
      </c>
      <c r="H263" s="191">
        <v>3</v>
      </c>
      <c r="I263" s="192"/>
      <c r="J263" s="193">
        <f t="shared" si="10"/>
        <v>0</v>
      </c>
      <c r="K263" s="189" t="s">
        <v>1</v>
      </c>
      <c r="L263" s="40"/>
      <c r="M263" s="194" t="s">
        <v>1</v>
      </c>
      <c r="N263" s="195" t="s">
        <v>44</v>
      </c>
      <c r="O263" s="72"/>
      <c r="P263" s="196">
        <f t="shared" si="11"/>
        <v>0</v>
      </c>
      <c r="Q263" s="196">
        <v>0</v>
      </c>
      <c r="R263" s="196">
        <f t="shared" si="12"/>
        <v>0</v>
      </c>
      <c r="S263" s="196">
        <v>1.4999999999999999E-2</v>
      </c>
      <c r="T263" s="197">
        <f t="shared" si="13"/>
        <v>4.4999999999999998E-2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98" t="s">
        <v>191</v>
      </c>
      <c r="AT263" s="198" t="s">
        <v>176</v>
      </c>
      <c r="AU263" s="198" t="s">
        <v>89</v>
      </c>
      <c r="AY263" s="18" t="s">
        <v>173</v>
      </c>
      <c r="BE263" s="199">
        <f t="shared" si="14"/>
        <v>0</v>
      </c>
      <c r="BF263" s="199">
        <f t="shared" si="15"/>
        <v>0</v>
      </c>
      <c r="BG263" s="199">
        <f t="shared" si="16"/>
        <v>0</v>
      </c>
      <c r="BH263" s="199">
        <f t="shared" si="17"/>
        <v>0</v>
      </c>
      <c r="BI263" s="199">
        <f t="shared" si="18"/>
        <v>0</v>
      </c>
      <c r="BJ263" s="18" t="s">
        <v>87</v>
      </c>
      <c r="BK263" s="199">
        <f t="shared" si="19"/>
        <v>0</v>
      </c>
      <c r="BL263" s="18" t="s">
        <v>191</v>
      </c>
      <c r="BM263" s="198" t="s">
        <v>490</v>
      </c>
    </row>
    <row r="264" spans="1:65" s="2" customFormat="1" ht="16.5" customHeight="1">
      <c r="A264" s="35"/>
      <c r="B264" s="36"/>
      <c r="C264" s="187" t="s">
        <v>491</v>
      </c>
      <c r="D264" s="187" t="s">
        <v>176</v>
      </c>
      <c r="E264" s="188" t="s">
        <v>492</v>
      </c>
      <c r="F264" s="189" t="s">
        <v>493</v>
      </c>
      <c r="G264" s="190" t="s">
        <v>330</v>
      </c>
      <c r="H264" s="191">
        <v>1</v>
      </c>
      <c r="I264" s="192"/>
      <c r="J264" s="193">
        <f t="shared" si="10"/>
        <v>0</v>
      </c>
      <c r="K264" s="189" t="s">
        <v>1</v>
      </c>
      <c r="L264" s="40"/>
      <c r="M264" s="194" t="s">
        <v>1</v>
      </c>
      <c r="N264" s="195" t="s">
        <v>44</v>
      </c>
      <c r="O264" s="72"/>
      <c r="P264" s="196">
        <f t="shared" si="11"/>
        <v>0</v>
      </c>
      <c r="Q264" s="196">
        <v>0</v>
      </c>
      <c r="R264" s="196">
        <f t="shared" si="12"/>
        <v>0</v>
      </c>
      <c r="S264" s="196">
        <v>0</v>
      </c>
      <c r="T264" s="197">
        <f t="shared" si="1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191</v>
      </c>
      <c r="AT264" s="198" t="s">
        <v>176</v>
      </c>
      <c r="AU264" s="198" t="s">
        <v>89</v>
      </c>
      <c r="AY264" s="18" t="s">
        <v>173</v>
      </c>
      <c r="BE264" s="199">
        <f t="shared" si="14"/>
        <v>0</v>
      </c>
      <c r="BF264" s="199">
        <f t="shared" si="15"/>
        <v>0</v>
      </c>
      <c r="BG264" s="199">
        <f t="shared" si="16"/>
        <v>0</v>
      </c>
      <c r="BH264" s="199">
        <f t="shared" si="17"/>
        <v>0</v>
      </c>
      <c r="BI264" s="199">
        <f t="shared" si="18"/>
        <v>0</v>
      </c>
      <c r="BJ264" s="18" t="s">
        <v>87</v>
      </c>
      <c r="BK264" s="199">
        <f t="shared" si="19"/>
        <v>0</v>
      </c>
      <c r="BL264" s="18" t="s">
        <v>191</v>
      </c>
      <c r="BM264" s="198" t="s">
        <v>494</v>
      </c>
    </row>
    <row r="265" spans="1:65" s="2" customFormat="1" ht="16.5" customHeight="1">
      <c r="A265" s="35"/>
      <c r="B265" s="36"/>
      <c r="C265" s="187" t="s">
        <v>495</v>
      </c>
      <c r="D265" s="187" t="s">
        <v>176</v>
      </c>
      <c r="E265" s="188" t="s">
        <v>496</v>
      </c>
      <c r="F265" s="189" t="s">
        <v>497</v>
      </c>
      <c r="G265" s="190" t="s">
        <v>330</v>
      </c>
      <c r="H265" s="191">
        <v>1</v>
      </c>
      <c r="I265" s="192"/>
      <c r="J265" s="193">
        <f t="shared" si="10"/>
        <v>0</v>
      </c>
      <c r="K265" s="189" t="s">
        <v>1</v>
      </c>
      <c r="L265" s="40"/>
      <c r="M265" s="194" t="s">
        <v>1</v>
      </c>
      <c r="N265" s="195" t="s">
        <v>44</v>
      </c>
      <c r="O265" s="72"/>
      <c r="P265" s="196">
        <f t="shared" si="11"/>
        <v>0</v>
      </c>
      <c r="Q265" s="196">
        <v>0</v>
      </c>
      <c r="R265" s="196">
        <f t="shared" si="12"/>
        <v>0</v>
      </c>
      <c r="S265" s="196">
        <v>0</v>
      </c>
      <c r="T265" s="197">
        <f t="shared" si="13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98" t="s">
        <v>191</v>
      </c>
      <c r="AT265" s="198" t="s">
        <v>176</v>
      </c>
      <c r="AU265" s="198" t="s">
        <v>89</v>
      </c>
      <c r="AY265" s="18" t="s">
        <v>173</v>
      </c>
      <c r="BE265" s="199">
        <f t="shared" si="14"/>
        <v>0</v>
      </c>
      <c r="BF265" s="199">
        <f t="shared" si="15"/>
        <v>0</v>
      </c>
      <c r="BG265" s="199">
        <f t="shared" si="16"/>
        <v>0</v>
      </c>
      <c r="BH265" s="199">
        <f t="shared" si="17"/>
        <v>0</v>
      </c>
      <c r="BI265" s="199">
        <f t="shared" si="18"/>
        <v>0</v>
      </c>
      <c r="BJ265" s="18" t="s">
        <v>87</v>
      </c>
      <c r="BK265" s="199">
        <f t="shared" si="19"/>
        <v>0</v>
      </c>
      <c r="BL265" s="18" t="s">
        <v>191</v>
      </c>
      <c r="BM265" s="198" t="s">
        <v>498</v>
      </c>
    </row>
    <row r="266" spans="1:65" s="2" customFormat="1" ht="16.5" customHeight="1">
      <c r="A266" s="35"/>
      <c r="B266" s="36"/>
      <c r="C266" s="187" t="s">
        <v>499</v>
      </c>
      <c r="D266" s="187" t="s">
        <v>176</v>
      </c>
      <c r="E266" s="188" t="s">
        <v>500</v>
      </c>
      <c r="F266" s="189" t="s">
        <v>501</v>
      </c>
      <c r="G266" s="190" t="s">
        <v>330</v>
      </c>
      <c r="H266" s="191">
        <v>1</v>
      </c>
      <c r="I266" s="192"/>
      <c r="J266" s="193">
        <f t="shared" si="10"/>
        <v>0</v>
      </c>
      <c r="K266" s="189" t="s">
        <v>1</v>
      </c>
      <c r="L266" s="40"/>
      <c r="M266" s="194" t="s">
        <v>1</v>
      </c>
      <c r="N266" s="195" t="s">
        <v>44</v>
      </c>
      <c r="O266" s="72"/>
      <c r="P266" s="196">
        <f t="shared" si="11"/>
        <v>0</v>
      </c>
      <c r="Q266" s="196">
        <v>0</v>
      </c>
      <c r="R266" s="196">
        <f t="shared" si="12"/>
        <v>0</v>
      </c>
      <c r="S266" s="196">
        <v>0</v>
      </c>
      <c r="T266" s="197">
        <f t="shared" si="1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191</v>
      </c>
      <c r="AT266" s="198" t="s">
        <v>176</v>
      </c>
      <c r="AU266" s="198" t="s">
        <v>89</v>
      </c>
      <c r="AY266" s="18" t="s">
        <v>173</v>
      </c>
      <c r="BE266" s="199">
        <f t="shared" si="14"/>
        <v>0</v>
      </c>
      <c r="BF266" s="199">
        <f t="shared" si="15"/>
        <v>0</v>
      </c>
      <c r="BG266" s="199">
        <f t="shared" si="16"/>
        <v>0</v>
      </c>
      <c r="BH266" s="199">
        <f t="shared" si="17"/>
        <v>0</v>
      </c>
      <c r="BI266" s="199">
        <f t="shared" si="18"/>
        <v>0</v>
      </c>
      <c r="BJ266" s="18" t="s">
        <v>87</v>
      </c>
      <c r="BK266" s="199">
        <f t="shared" si="19"/>
        <v>0</v>
      </c>
      <c r="BL266" s="18" t="s">
        <v>191</v>
      </c>
      <c r="BM266" s="198" t="s">
        <v>502</v>
      </c>
    </row>
    <row r="267" spans="1:65" s="2" customFormat="1" ht="16.5" customHeight="1">
      <c r="A267" s="35"/>
      <c r="B267" s="36"/>
      <c r="C267" s="187" t="s">
        <v>503</v>
      </c>
      <c r="D267" s="187" t="s">
        <v>176</v>
      </c>
      <c r="E267" s="188" t="s">
        <v>504</v>
      </c>
      <c r="F267" s="189" t="s">
        <v>505</v>
      </c>
      <c r="G267" s="190" t="s">
        <v>330</v>
      </c>
      <c r="H267" s="191">
        <v>1</v>
      </c>
      <c r="I267" s="192"/>
      <c r="J267" s="193">
        <f t="shared" si="10"/>
        <v>0</v>
      </c>
      <c r="K267" s="189" t="s">
        <v>1</v>
      </c>
      <c r="L267" s="40"/>
      <c r="M267" s="194" t="s">
        <v>1</v>
      </c>
      <c r="N267" s="195" t="s">
        <v>44</v>
      </c>
      <c r="O267" s="72"/>
      <c r="P267" s="196">
        <f t="shared" si="11"/>
        <v>0</v>
      </c>
      <c r="Q267" s="196">
        <v>0</v>
      </c>
      <c r="R267" s="196">
        <f t="shared" si="12"/>
        <v>0</v>
      </c>
      <c r="S267" s="196">
        <v>0</v>
      </c>
      <c r="T267" s="197">
        <f t="shared" si="1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191</v>
      </c>
      <c r="AT267" s="198" t="s">
        <v>176</v>
      </c>
      <c r="AU267" s="198" t="s">
        <v>89</v>
      </c>
      <c r="AY267" s="18" t="s">
        <v>173</v>
      </c>
      <c r="BE267" s="199">
        <f t="shared" si="14"/>
        <v>0</v>
      </c>
      <c r="BF267" s="199">
        <f t="shared" si="15"/>
        <v>0</v>
      </c>
      <c r="BG267" s="199">
        <f t="shared" si="16"/>
        <v>0</v>
      </c>
      <c r="BH267" s="199">
        <f t="shared" si="17"/>
        <v>0</v>
      </c>
      <c r="BI267" s="199">
        <f t="shared" si="18"/>
        <v>0</v>
      </c>
      <c r="BJ267" s="18" t="s">
        <v>87</v>
      </c>
      <c r="BK267" s="199">
        <f t="shared" si="19"/>
        <v>0</v>
      </c>
      <c r="BL267" s="18" t="s">
        <v>191</v>
      </c>
      <c r="BM267" s="198" t="s">
        <v>506</v>
      </c>
    </row>
    <row r="268" spans="1:65" s="2" customFormat="1" ht="16.5" customHeight="1">
      <c r="A268" s="35"/>
      <c r="B268" s="36"/>
      <c r="C268" s="187" t="s">
        <v>507</v>
      </c>
      <c r="D268" s="187" t="s">
        <v>176</v>
      </c>
      <c r="E268" s="188" t="s">
        <v>508</v>
      </c>
      <c r="F268" s="189" t="s">
        <v>509</v>
      </c>
      <c r="G268" s="190" t="s">
        <v>330</v>
      </c>
      <c r="H268" s="191">
        <v>1</v>
      </c>
      <c r="I268" s="192"/>
      <c r="J268" s="193">
        <f t="shared" si="10"/>
        <v>0</v>
      </c>
      <c r="K268" s="189" t="s">
        <v>1</v>
      </c>
      <c r="L268" s="40"/>
      <c r="M268" s="194" t="s">
        <v>1</v>
      </c>
      <c r="N268" s="195" t="s">
        <v>44</v>
      </c>
      <c r="O268" s="72"/>
      <c r="P268" s="196">
        <f t="shared" si="11"/>
        <v>0</v>
      </c>
      <c r="Q268" s="196">
        <v>0</v>
      </c>
      <c r="R268" s="196">
        <f t="shared" si="12"/>
        <v>0</v>
      </c>
      <c r="S268" s="196">
        <v>0</v>
      </c>
      <c r="T268" s="197">
        <f t="shared" si="1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8" t="s">
        <v>191</v>
      </c>
      <c r="AT268" s="198" t="s">
        <v>176</v>
      </c>
      <c r="AU268" s="198" t="s">
        <v>89</v>
      </c>
      <c r="AY268" s="18" t="s">
        <v>173</v>
      </c>
      <c r="BE268" s="199">
        <f t="shared" si="14"/>
        <v>0</v>
      </c>
      <c r="BF268" s="199">
        <f t="shared" si="15"/>
        <v>0</v>
      </c>
      <c r="BG268" s="199">
        <f t="shared" si="16"/>
        <v>0</v>
      </c>
      <c r="BH268" s="199">
        <f t="shared" si="17"/>
        <v>0</v>
      </c>
      <c r="BI268" s="199">
        <f t="shared" si="18"/>
        <v>0</v>
      </c>
      <c r="BJ268" s="18" t="s">
        <v>87</v>
      </c>
      <c r="BK268" s="199">
        <f t="shared" si="19"/>
        <v>0</v>
      </c>
      <c r="BL268" s="18" t="s">
        <v>191</v>
      </c>
      <c r="BM268" s="198" t="s">
        <v>510</v>
      </c>
    </row>
    <row r="269" spans="1:65" s="2" customFormat="1" ht="16.5" customHeight="1">
      <c r="A269" s="35"/>
      <c r="B269" s="36"/>
      <c r="C269" s="187" t="s">
        <v>511</v>
      </c>
      <c r="D269" s="187" t="s">
        <v>176</v>
      </c>
      <c r="E269" s="188" t="s">
        <v>512</v>
      </c>
      <c r="F269" s="189" t="s">
        <v>513</v>
      </c>
      <c r="G269" s="190" t="s">
        <v>330</v>
      </c>
      <c r="H269" s="191">
        <v>1</v>
      </c>
      <c r="I269" s="192"/>
      <c r="J269" s="193">
        <f t="shared" si="10"/>
        <v>0</v>
      </c>
      <c r="K269" s="189" t="s">
        <v>1</v>
      </c>
      <c r="L269" s="40"/>
      <c r="M269" s="194" t="s">
        <v>1</v>
      </c>
      <c r="N269" s="195" t="s">
        <v>44</v>
      </c>
      <c r="O269" s="72"/>
      <c r="P269" s="196">
        <f t="shared" si="11"/>
        <v>0</v>
      </c>
      <c r="Q269" s="196">
        <v>0</v>
      </c>
      <c r="R269" s="196">
        <f t="shared" si="12"/>
        <v>0</v>
      </c>
      <c r="S269" s="196">
        <v>0</v>
      </c>
      <c r="T269" s="197">
        <f t="shared" si="1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98" t="s">
        <v>191</v>
      </c>
      <c r="AT269" s="198" t="s">
        <v>176</v>
      </c>
      <c r="AU269" s="198" t="s">
        <v>89</v>
      </c>
      <c r="AY269" s="18" t="s">
        <v>173</v>
      </c>
      <c r="BE269" s="199">
        <f t="shared" si="14"/>
        <v>0</v>
      </c>
      <c r="BF269" s="199">
        <f t="shared" si="15"/>
        <v>0</v>
      </c>
      <c r="BG269" s="199">
        <f t="shared" si="16"/>
        <v>0</v>
      </c>
      <c r="BH269" s="199">
        <f t="shared" si="17"/>
        <v>0</v>
      </c>
      <c r="BI269" s="199">
        <f t="shared" si="18"/>
        <v>0</v>
      </c>
      <c r="BJ269" s="18" t="s">
        <v>87</v>
      </c>
      <c r="BK269" s="199">
        <f t="shared" si="19"/>
        <v>0</v>
      </c>
      <c r="BL269" s="18" t="s">
        <v>191</v>
      </c>
      <c r="BM269" s="198" t="s">
        <v>514</v>
      </c>
    </row>
    <row r="270" spans="1:65" s="2" customFormat="1" ht="16.5" customHeight="1">
      <c r="A270" s="35"/>
      <c r="B270" s="36"/>
      <c r="C270" s="187" t="s">
        <v>515</v>
      </c>
      <c r="D270" s="187" t="s">
        <v>176</v>
      </c>
      <c r="E270" s="188" t="s">
        <v>516</v>
      </c>
      <c r="F270" s="189" t="s">
        <v>517</v>
      </c>
      <c r="G270" s="190" t="s">
        <v>330</v>
      </c>
      <c r="H270" s="191">
        <v>1</v>
      </c>
      <c r="I270" s="192"/>
      <c r="J270" s="193">
        <f t="shared" si="10"/>
        <v>0</v>
      </c>
      <c r="K270" s="189" t="s">
        <v>1</v>
      </c>
      <c r="L270" s="40"/>
      <c r="M270" s="194" t="s">
        <v>1</v>
      </c>
      <c r="N270" s="195" t="s">
        <v>44</v>
      </c>
      <c r="O270" s="72"/>
      <c r="P270" s="196">
        <f t="shared" si="11"/>
        <v>0</v>
      </c>
      <c r="Q270" s="196">
        <v>0</v>
      </c>
      <c r="R270" s="196">
        <f t="shared" si="12"/>
        <v>0</v>
      </c>
      <c r="S270" s="196">
        <v>0</v>
      </c>
      <c r="T270" s="197">
        <f t="shared" si="1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98" t="s">
        <v>191</v>
      </c>
      <c r="AT270" s="198" t="s">
        <v>176</v>
      </c>
      <c r="AU270" s="198" t="s">
        <v>89</v>
      </c>
      <c r="AY270" s="18" t="s">
        <v>173</v>
      </c>
      <c r="BE270" s="199">
        <f t="shared" si="14"/>
        <v>0</v>
      </c>
      <c r="BF270" s="199">
        <f t="shared" si="15"/>
        <v>0</v>
      </c>
      <c r="BG270" s="199">
        <f t="shared" si="16"/>
        <v>0</v>
      </c>
      <c r="BH270" s="199">
        <f t="shared" si="17"/>
        <v>0</v>
      </c>
      <c r="BI270" s="199">
        <f t="shared" si="18"/>
        <v>0</v>
      </c>
      <c r="BJ270" s="18" t="s">
        <v>87</v>
      </c>
      <c r="BK270" s="199">
        <f t="shared" si="19"/>
        <v>0</v>
      </c>
      <c r="BL270" s="18" t="s">
        <v>191</v>
      </c>
      <c r="BM270" s="198" t="s">
        <v>518</v>
      </c>
    </row>
    <row r="271" spans="1:65" s="2" customFormat="1" ht="16.5" customHeight="1">
      <c r="A271" s="35"/>
      <c r="B271" s="36"/>
      <c r="C271" s="187" t="s">
        <v>519</v>
      </c>
      <c r="D271" s="187" t="s">
        <v>176</v>
      </c>
      <c r="E271" s="188" t="s">
        <v>520</v>
      </c>
      <c r="F271" s="189" t="s">
        <v>521</v>
      </c>
      <c r="G271" s="190" t="s">
        <v>330</v>
      </c>
      <c r="H271" s="191">
        <v>1</v>
      </c>
      <c r="I271" s="192"/>
      <c r="J271" s="193">
        <f t="shared" si="10"/>
        <v>0</v>
      </c>
      <c r="K271" s="189" t="s">
        <v>1</v>
      </c>
      <c r="L271" s="40"/>
      <c r="M271" s="194" t="s">
        <v>1</v>
      </c>
      <c r="N271" s="195" t="s">
        <v>44</v>
      </c>
      <c r="O271" s="72"/>
      <c r="P271" s="196">
        <f t="shared" si="11"/>
        <v>0</v>
      </c>
      <c r="Q271" s="196">
        <v>0</v>
      </c>
      <c r="R271" s="196">
        <f t="shared" si="12"/>
        <v>0</v>
      </c>
      <c r="S271" s="196">
        <v>0</v>
      </c>
      <c r="T271" s="197">
        <f t="shared" si="1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8" t="s">
        <v>191</v>
      </c>
      <c r="AT271" s="198" t="s">
        <v>176</v>
      </c>
      <c r="AU271" s="198" t="s">
        <v>89</v>
      </c>
      <c r="AY271" s="18" t="s">
        <v>173</v>
      </c>
      <c r="BE271" s="199">
        <f t="shared" si="14"/>
        <v>0</v>
      </c>
      <c r="BF271" s="199">
        <f t="shared" si="15"/>
        <v>0</v>
      </c>
      <c r="BG271" s="199">
        <f t="shared" si="16"/>
        <v>0</v>
      </c>
      <c r="BH271" s="199">
        <f t="shared" si="17"/>
        <v>0</v>
      </c>
      <c r="BI271" s="199">
        <f t="shared" si="18"/>
        <v>0</v>
      </c>
      <c r="BJ271" s="18" t="s">
        <v>87</v>
      </c>
      <c r="BK271" s="199">
        <f t="shared" si="19"/>
        <v>0</v>
      </c>
      <c r="BL271" s="18" t="s">
        <v>191</v>
      </c>
      <c r="BM271" s="198" t="s">
        <v>522</v>
      </c>
    </row>
    <row r="272" spans="1:65" s="2" customFormat="1" ht="16.5" customHeight="1">
      <c r="A272" s="35"/>
      <c r="B272" s="36"/>
      <c r="C272" s="187" t="s">
        <v>523</v>
      </c>
      <c r="D272" s="187" t="s">
        <v>176</v>
      </c>
      <c r="E272" s="188" t="s">
        <v>524</v>
      </c>
      <c r="F272" s="189" t="s">
        <v>525</v>
      </c>
      <c r="G272" s="190" t="s">
        <v>330</v>
      </c>
      <c r="H272" s="191">
        <v>6</v>
      </c>
      <c r="I272" s="192"/>
      <c r="J272" s="193">
        <f t="shared" si="10"/>
        <v>0</v>
      </c>
      <c r="K272" s="189" t="s">
        <v>1</v>
      </c>
      <c r="L272" s="40"/>
      <c r="M272" s="194" t="s">
        <v>1</v>
      </c>
      <c r="N272" s="195" t="s">
        <v>44</v>
      </c>
      <c r="O272" s="72"/>
      <c r="P272" s="196">
        <f t="shared" si="11"/>
        <v>0</v>
      </c>
      <c r="Q272" s="196">
        <v>0</v>
      </c>
      <c r="R272" s="196">
        <f t="shared" si="12"/>
        <v>0</v>
      </c>
      <c r="S272" s="196">
        <v>0</v>
      </c>
      <c r="T272" s="197">
        <f t="shared" si="1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191</v>
      </c>
      <c r="AT272" s="198" t="s">
        <v>176</v>
      </c>
      <c r="AU272" s="198" t="s">
        <v>89</v>
      </c>
      <c r="AY272" s="18" t="s">
        <v>173</v>
      </c>
      <c r="BE272" s="199">
        <f t="shared" si="14"/>
        <v>0</v>
      </c>
      <c r="BF272" s="199">
        <f t="shared" si="15"/>
        <v>0</v>
      </c>
      <c r="BG272" s="199">
        <f t="shared" si="16"/>
        <v>0</v>
      </c>
      <c r="BH272" s="199">
        <f t="shared" si="17"/>
        <v>0</v>
      </c>
      <c r="BI272" s="199">
        <f t="shared" si="18"/>
        <v>0</v>
      </c>
      <c r="BJ272" s="18" t="s">
        <v>87</v>
      </c>
      <c r="BK272" s="199">
        <f t="shared" si="19"/>
        <v>0</v>
      </c>
      <c r="BL272" s="18" t="s">
        <v>191</v>
      </c>
      <c r="BM272" s="198" t="s">
        <v>526</v>
      </c>
    </row>
    <row r="273" spans="1:65" s="12" customFormat="1" ht="22.9" customHeight="1">
      <c r="B273" s="171"/>
      <c r="C273" s="172"/>
      <c r="D273" s="173" t="s">
        <v>78</v>
      </c>
      <c r="E273" s="185" t="s">
        <v>527</v>
      </c>
      <c r="F273" s="185" t="s">
        <v>528</v>
      </c>
      <c r="G273" s="172"/>
      <c r="H273" s="172"/>
      <c r="I273" s="175"/>
      <c r="J273" s="186">
        <f>BK273</f>
        <v>0</v>
      </c>
      <c r="K273" s="172"/>
      <c r="L273" s="177"/>
      <c r="M273" s="178"/>
      <c r="N273" s="179"/>
      <c r="O273" s="179"/>
      <c r="P273" s="180">
        <f>SUM(P274:P281)</f>
        <v>0</v>
      </c>
      <c r="Q273" s="179"/>
      <c r="R273" s="180">
        <f>SUM(R274:R281)</f>
        <v>0</v>
      </c>
      <c r="S273" s="179"/>
      <c r="T273" s="181">
        <f>SUM(T274:T281)</f>
        <v>0</v>
      </c>
      <c r="AR273" s="182" t="s">
        <v>87</v>
      </c>
      <c r="AT273" s="183" t="s">
        <v>78</v>
      </c>
      <c r="AU273" s="183" t="s">
        <v>87</v>
      </c>
      <c r="AY273" s="182" t="s">
        <v>173</v>
      </c>
      <c r="BK273" s="184">
        <f>SUM(BK274:BK281)</f>
        <v>0</v>
      </c>
    </row>
    <row r="274" spans="1:65" s="2" customFormat="1" ht="21.75" customHeight="1">
      <c r="A274" s="35"/>
      <c r="B274" s="36"/>
      <c r="C274" s="187" t="s">
        <v>529</v>
      </c>
      <c r="D274" s="187" t="s">
        <v>176</v>
      </c>
      <c r="E274" s="188" t="s">
        <v>530</v>
      </c>
      <c r="F274" s="189" t="s">
        <v>531</v>
      </c>
      <c r="G274" s="190" t="s">
        <v>532</v>
      </c>
      <c r="H274" s="191">
        <v>344.82499999999999</v>
      </c>
      <c r="I274" s="192"/>
      <c r="J274" s="193">
        <f>ROUND(I274*H274,2)</f>
        <v>0</v>
      </c>
      <c r="K274" s="189" t="s">
        <v>263</v>
      </c>
      <c r="L274" s="40"/>
      <c r="M274" s="194" t="s">
        <v>1</v>
      </c>
      <c r="N274" s="195" t="s">
        <v>44</v>
      </c>
      <c r="O274" s="72"/>
      <c r="P274" s="196">
        <f>O274*H274</f>
        <v>0</v>
      </c>
      <c r="Q274" s="196">
        <v>0</v>
      </c>
      <c r="R274" s="196">
        <f>Q274*H274</f>
        <v>0</v>
      </c>
      <c r="S274" s="196">
        <v>0</v>
      </c>
      <c r="T274" s="19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8" t="s">
        <v>191</v>
      </c>
      <c r="AT274" s="198" t="s">
        <v>176</v>
      </c>
      <c r="AU274" s="198" t="s">
        <v>89</v>
      </c>
      <c r="AY274" s="18" t="s">
        <v>173</v>
      </c>
      <c r="BE274" s="199">
        <f>IF(N274="základní",J274,0)</f>
        <v>0</v>
      </c>
      <c r="BF274" s="199">
        <f>IF(N274="snížená",J274,0)</f>
        <v>0</v>
      </c>
      <c r="BG274" s="199">
        <f>IF(N274="zákl. přenesená",J274,0)</f>
        <v>0</v>
      </c>
      <c r="BH274" s="199">
        <f>IF(N274="sníž. přenesená",J274,0)</f>
        <v>0</v>
      </c>
      <c r="BI274" s="199">
        <f>IF(N274="nulová",J274,0)</f>
        <v>0</v>
      </c>
      <c r="BJ274" s="18" t="s">
        <v>87</v>
      </c>
      <c r="BK274" s="199">
        <f>ROUND(I274*H274,2)</f>
        <v>0</v>
      </c>
      <c r="BL274" s="18" t="s">
        <v>191</v>
      </c>
      <c r="BM274" s="198" t="s">
        <v>533</v>
      </c>
    </row>
    <row r="275" spans="1:65" s="2" customFormat="1" ht="16.5" customHeight="1">
      <c r="A275" s="35"/>
      <c r="B275" s="36"/>
      <c r="C275" s="187" t="s">
        <v>534</v>
      </c>
      <c r="D275" s="187" t="s">
        <v>176</v>
      </c>
      <c r="E275" s="188" t="s">
        <v>535</v>
      </c>
      <c r="F275" s="189" t="s">
        <v>536</v>
      </c>
      <c r="G275" s="190" t="s">
        <v>532</v>
      </c>
      <c r="H275" s="191">
        <v>344.82499999999999</v>
      </c>
      <c r="I275" s="192"/>
      <c r="J275" s="193">
        <f>ROUND(I275*H275,2)</f>
        <v>0</v>
      </c>
      <c r="K275" s="189" t="s">
        <v>263</v>
      </c>
      <c r="L275" s="40"/>
      <c r="M275" s="194" t="s">
        <v>1</v>
      </c>
      <c r="N275" s="195" t="s">
        <v>44</v>
      </c>
      <c r="O275" s="72"/>
      <c r="P275" s="196">
        <f>O275*H275</f>
        <v>0</v>
      </c>
      <c r="Q275" s="196">
        <v>0</v>
      </c>
      <c r="R275" s="196">
        <f>Q275*H275</f>
        <v>0</v>
      </c>
      <c r="S275" s="196">
        <v>0</v>
      </c>
      <c r="T275" s="197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98" t="s">
        <v>191</v>
      </c>
      <c r="AT275" s="198" t="s">
        <v>176</v>
      </c>
      <c r="AU275" s="198" t="s">
        <v>89</v>
      </c>
      <c r="AY275" s="18" t="s">
        <v>173</v>
      </c>
      <c r="BE275" s="199">
        <f>IF(N275="základní",J275,0)</f>
        <v>0</v>
      </c>
      <c r="BF275" s="199">
        <f>IF(N275="snížená",J275,0)</f>
        <v>0</v>
      </c>
      <c r="BG275" s="199">
        <f>IF(N275="zákl. přenesená",J275,0)</f>
        <v>0</v>
      </c>
      <c r="BH275" s="199">
        <f>IF(N275="sníž. přenesená",J275,0)</f>
        <v>0</v>
      </c>
      <c r="BI275" s="199">
        <f>IF(N275="nulová",J275,0)</f>
        <v>0</v>
      </c>
      <c r="BJ275" s="18" t="s">
        <v>87</v>
      </c>
      <c r="BK275" s="199">
        <f>ROUND(I275*H275,2)</f>
        <v>0</v>
      </c>
      <c r="BL275" s="18" t="s">
        <v>191</v>
      </c>
      <c r="BM275" s="198" t="s">
        <v>537</v>
      </c>
    </row>
    <row r="276" spans="1:65" s="2" customFormat="1" ht="16.5" customHeight="1">
      <c r="A276" s="35"/>
      <c r="B276" s="36"/>
      <c r="C276" s="187" t="s">
        <v>538</v>
      </c>
      <c r="D276" s="187" t="s">
        <v>176</v>
      </c>
      <c r="E276" s="188" t="s">
        <v>539</v>
      </c>
      <c r="F276" s="189" t="s">
        <v>540</v>
      </c>
      <c r="G276" s="190" t="s">
        <v>532</v>
      </c>
      <c r="H276" s="191">
        <v>344.82499999999999</v>
      </c>
      <c r="I276" s="192"/>
      <c r="J276" s="193">
        <f>ROUND(I276*H276,2)</f>
        <v>0</v>
      </c>
      <c r="K276" s="189" t="s">
        <v>263</v>
      </c>
      <c r="L276" s="40"/>
      <c r="M276" s="194" t="s">
        <v>1</v>
      </c>
      <c r="N276" s="195" t="s">
        <v>44</v>
      </c>
      <c r="O276" s="72"/>
      <c r="P276" s="196">
        <f>O276*H276</f>
        <v>0</v>
      </c>
      <c r="Q276" s="196">
        <v>0</v>
      </c>
      <c r="R276" s="196">
        <f>Q276*H276</f>
        <v>0</v>
      </c>
      <c r="S276" s="196">
        <v>0</v>
      </c>
      <c r="T276" s="197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8" t="s">
        <v>191</v>
      </c>
      <c r="AT276" s="198" t="s">
        <v>176</v>
      </c>
      <c r="AU276" s="198" t="s">
        <v>89</v>
      </c>
      <c r="AY276" s="18" t="s">
        <v>173</v>
      </c>
      <c r="BE276" s="199">
        <f>IF(N276="základní",J276,0)</f>
        <v>0</v>
      </c>
      <c r="BF276" s="199">
        <f>IF(N276="snížená",J276,0)</f>
        <v>0</v>
      </c>
      <c r="BG276" s="199">
        <f>IF(N276="zákl. přenesená",J276,0)</f>
        <v>0</v>
      </c>
      <c r="BH276" s="199">
        <f>IF(N276="sníž. přenesená",J276,0)</f>
        <v>0</v>
      </c>
      <c r="BI276" s="199">
        <f>IF(N276="nulová",J276,0)</f>
        <v>0</v>
      </c>
      <c r="BJ276" s="18" t="s">
        <v>87</v>
      </c>
      <c r="BK276" s="199">
        <f>ROUND(I276*H276,2)</f>
        <v>0</v>
      </c>
      <c r="BL276" s="18" t="s">
        <v>191</v>
      </c>
      <c r="BM276" s="198" t="s">
        <v>541</v>
      </c>
    </row>
    <row r="277" spans="1:65" s="2" customFormat="1" ht="19.5">
      <c r="A277" s="35"/>
      <c r="B277" s="36"/>
      <c r="C277" s="37"/>
      <c r="D277" s="200" t="s">
        <v>194</v>
      </c>
      <c r="E277" s="37"/>
      <c r="F277" s="201" t="s">
        <v>542</v>
      </c>
      <c r="G277" s="37"/>
      <c r="H277" s="37"/>
      <c r="I277" s="202"/>
      <c r="J277" s="37"/>
      <c r="K277" s="37"/>
      <c r="L277" s="40"/>
      <c r="M277" s="203"/>
      <c r="N277" s="204"/>
      <c r="O277" s="72"/>
      <c r="P277" s="72"/>
      <c r="Q277" s="72"/>
      <c r="R277" s="72"/>
      <c r="S277" s="72"/>
      <c r="T277" s="73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T277" s="18" t="s">
        <v>194</v>
      </c>
      <c r="AU277" s="18" t="s">
        <v>89</v>
      </c>
    </row>
    <row r="278" spans="1:65" s="2" customFormat="1" ht="21.75" customHeight="1">
      <c r="A278" s="35"/>
      <c r="B278" s="36"/>
      <c r="C278" s="187" t="s">
        <v>543</v>
      </c>
      <c r="D278" s="187" t="s">
        <v>176</v>
      </c>
      <c r="E278" s="188" t="s">
        <v>544</v>
      </c>
      <c r="F278" s="189" t="s">
        <v>545</v>
      </c>
      <c r="G278" s="190" t="s">
        <v>532</v>
      </c>
      <c r="H278" s="191">
        <v>338.48</v>
      </c>
      <c r="I278" s="192"/>
      <c r="J278" s="193">
        <f>ROUND(I278*H278,2)</f>
        <v>0</v>
      </c>
      <c r="K278" s="189" t="s">
        <v>263</v>
      </c>
      <c r="L278" s="40"/>
      <c r="M278" s="194" t="s">
        <v>1</v>
      </c>
      <c r="N278" s="195" t="s">
        <v>44</v>
      </c>
      <c r="O278" s="72"/>
      <c r="P278" s="196">
        <f>O278*H278</f>
        <v>0</v>
      </c>
      <c r="Q278" s="196">
        <v>0</v>
      </c>
      <c r="R278" s="196">
        <f>Q278*H278</f>
        <v>0</v>
      </c>
      <c r="S278" s="196">
        <v>0</v>
      </c>
      <c r="T278" s="197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8" t="s">
        <v>191</v>
      </c>
      <c r="AT278" s="198" t="s">
        <v>176</v>
      </c>
      <c r="AU278" s="198" t="s">
        <v>89</v>
      </c>
      <c r="AY278" s="18" t="s">
        <v>173</v>
      </c>
      <c r="BE278" s="199">
        <f>IF(N278="základní",J278,0)</f>
        <v>0</v>
      </c>
      <c r="BF278" s="199">
        <f>IF(N278="snížená",J278,0)</f>
        <v>0</v>
      </c>
      <c r="BG278" s="199">
        <f>IF(N278="zákl. přenesená",J278,0)</f>
        <v>0</v>
      </c>
      <c r="BH278" s="199">
        <f>IF(N278="sníž. přenesená",J278,0)</f>
        <v>0</v>
      </c>
      <c r="BI278" s="199">
        <f>IF(N278="nulová",J278,0)</f>
        <v>0</v>
      </c>
      <c r="BJ278" s="18" t="s">
        <v>87</v>
      </c>
      <c r="BK278" s="199">
        <f>ROUND(I278*H278,2)</f>
        <v>0</v>
      </c>
      <c r="BL278" s="18" t="s">
        <v>191</v>
      </c>
      <c r="BM278" s="198" t="s">
        <v>546</v>
      </c>
    </row>
    <row r="279" spans="1:65" s="13" customFormat="1">
      <c r="B279" s="210"/>
      <c r="C279" s="211"/>
      <c r="D279" s="200" t="s">
        <v>247</v>
      </c>
      <c r="E279" s="212" t="s">
        <v>1</v>
      </c>
      <c r="F279" s="213" t="s">
        <v>547</v>
      </c>
      <c r="G279" s="211"/>
      <c r="H279" s="214">
        <v>338.48</v>
      </c>
      <c r="I279" s="215"/>
      <c r="J279" s="211"/>
      <c r="K279" s="211"/>
      <c r="L279" s="216"/>
      <c r="M279" s="217"/>
      <c r="N279" s="218"/>
      <c r="O279" s="218"/>
      <c r="P279" s="218"/>
      <c r="Q279" s="218"/>
      <c r="R279" s="218"/>
      <c r="S279" s="218"/>
      <c r="T279" s="219"/>
      <c r="AT279" s="220" t="s">
        <v>247</v>
      </c>
      <c r="AU279" s="220" t="s">
        <v>89</v>
      </c>
      <c r="AV279" s="13" t="s">
        <v>89</v>
      </c>
      <c r="AW279" s="13" t="s">
        <v>34</v>
      </c>
      <c r="AX279" s="13" t="s">
        <v>87</v>
      </c>
      <c r="AY279" s="220" t="s">
        <v>173</v>
      </c>
    </row>
    <row r="280" spans="1:65" s="2" customFormat="1" ht="21.75" customHeight="1">
      <c r="A280" s="35"/>
      <c r="B280" s="36"/>
      <c r="C280" s="187" t="s">
        <v>548</v>
      </c>
      <c r="D280" s="187" t="s">
        <v>176</v>
      </c>
      <c r="E280" s="188" t="s">
        <v>549</v>
      </c>
      <c r="F280" s="189" t="s">
        <v>550</v>
      </c>
      <c r="G280" s="190" t="s">
        <v>532</v>
      </c>
      <c r="H280" s="191">
        <v>6.3449999999999998</v>
      </c>
      <c r="I280" s="192"/>
      <c r="J280" s="193">
        <f>ROUND(I280*H280,2)</f>
        <v>0</v>
      </c>
      <c r="K280" s="189" t="s">
        <v>263</v>
      </c>
      <c r="L280" s="40"/>
      <c r="M280" s="194" t="s">
        <v>1</v>
      </c>
      <c r="N280" s="195" t="s">
        <v>44</v>
      </c>
      <c r="O280" s="72"/>
      <c r="P280" s="196">
        <f>O280*H280</f>
        <v>0</v>
      </c>
      <c r="Q280" s="196">
        <v>0</v>
      </c>
      <c r="R280" s="196">
        <f>Q280*H280</f>
        <v>0</v>
      </c>
      <c r="S280" s="196">
        <v>0</v>
      </c>
      <c r="T280" s="197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98" t="s">
        <v>191</v>
      </c>
      <c r="AT280" s="198" t="s">
        <v>176</v>
      </c>
      <c r="AU280" s="198" t="s">
        <v>89</v>
      </c>
      <c r="AY280" s="18" t="s">
        <v>173</v>
      </c>
      <c r="BE280" s="199">
        <f>IF(N280="základní",J280,0)</f>
        <v>0</v>
      </c>
      <c r="BF280" s="199">
        <f>IF(N280="snížená",J280,0)</f>
        <v>0</v>
      </c>
      <c r="BG280" s="199">
        <f>IF(N280="zákl. přenesená",J280,0)</f>
        <v>0</v>
      </c>
      <c r="BH280" s="199">
        <f>IF(N280="sníž. přenesená",J280,0)</f>
        <v>0</v>
      </c>
      <c r="BI280" s="199">
        <f>IF(N280="nulová",J280,0)</f>
        <v>0</v>
      </c>
      <c r="BJ280" s="18" t="s">
        <v>87</v>
      </c>
      <c r="BK280" s="199">
        <f>ROUND(I280*H280,2)</f>
        <v>0</v>
      </c>
      <c r="BL280" s="18" t="s">
        <v>191</v>
      </c>
      <c r="BM280" s="198" t="s">
        <v>551</v>
      </c>
    </row>
    <row r="281" spans="1:65" s="13" customFormat="1">
      <c r="B281" s="210"/>
      <c r="C281" s="211"/>
      <c r="D281" s="200" t="s">
        <v>247</v>
      </c>
      <c r="E281" s="212" t="s">
        <v>1</v>
      </c>
      <c r="F281" s="213" t="s">
        <v>552</v>
      </c>
      <c r="G281" s="211"/>
      <c r="H281" s="214">
        <v>6.3449999999999998</v>
      </c>
      <c r="I281" s="215"/>
      <c r="J281" s="211"/>
      <c r="K281" s="211"/>
      <c r="L281" s="216"/>
      <c r="M281" s="217"/>
      <c r="N281" s="218"/>
      <c r="O281" s="218"/>
      <c r="P281" s="218"/>
      <c r="Q281" s="218"/>
      <c r="R281" s="218"/>
      <c r="S281" s="218"/>
      <c r="T281" s="219"/>
      <c r="AT281" s="220" t="s">
        <v>247</v>
      </c>
      <c r="AU281" s="220" t="s">
        <v>89</v>
      </c>
      <c r="AV281" s="13" t="s">
        <v>89</v>
      </c>
      <c r="AW281" s="13" t="s">
        <v>34</v>
      </c>
      <c r="AX281" s="13" t="s">
        <v>87</v>
      </c>
      <c r="AY281" s="220" t="s">
        <v>173</v>
      </c>
    </row>
    <row r="282" spans="1:65" s="12" customFormat="1" ht="25.9" customHeight="1">
      <c r="B282" s="171"/>
      <c r="C282" s="172"/>
      <c r="D282" s="173" t="s">
        <v>78</v>
      </c>
      <c r="E282" s="174" t="s">
        <v>553</v>
      </c>
      <c r="F282" s="174" t="s">
        <v>554</v>
      </c>
      <c r="G282" s="172"/>
      <c r="H282" s="172"/>
      <c r="I282" s="175"/>
      <c r="J282" s="176">
        <f>BK282</f>
        <v>0</v>
      </c>
      <c r="K282" s="172"/>
      <c r="L282" s="177"/>
      <c r="M282" s="178"/>
      <c r="N282" s="179"/>
      <c r="O282" s="179"/>
      <c r="P282" s="180">
        <f>P283+P290+P293+P298+P303</f>
        <v>0</v>
      </c>
      <c r="Q282" s="179"/>
      <c r="R282" s="180">
        <f>R283+R290+R293+R298+R303</f>
        <v>0.42699999999999999</v>
      </c>
      <c r="S282" s="179"/>
      <c r="T282" s="181">
        <f>T283+T290+T293+T298+T303</f>
        <v>7.3174630999999994</v>
      </c>
      <c r="AR282" s="182" t="s">
        <v>89</v>
      </c>
      <c r="AT282" s="183" t="s">
        <v>78</v>
      </c>
      <c r="AU282" s="183" t="s">
        <v>79</v>
      </c>
      <c r="AY282" s="182" t="s">
        <v>173</v>
      </c>
      <c r="BK282" s="184">
        <f>BK283+BK290+BK293+BK298+BK303</f>
        <v>0</v>
      </c>
    </row>
    <row r="283" spans="1:65" s="12" customFormat="1" ht="22.9" customHeight="1">
      <c r="B283" s="171"/>
      <c r="C283" s="172"/>
      <c r="D283" s="173" t="s">
        <v>78</v>
      </c>
      <c r="E283" s="185" t="s">
        <v>555</v>
      </c>
      <c r="F283" s="185" t="s">
        <v>556</v>
      </c>
      <c r="G283" s="172"/>
      <c r="H283" s="172"/>
      <c r="I283" s="175"/>
      <c r="J283" s="186">
        <f>BK283</f>
        <v>0</v>
      </c>
      <c r="K283" s="172"/>
      <c r="L283" s="177"/>
      <c r="M283" s="178"/>
      <c r="N283" s="179"/>
      <c r="O283" s="179"/>
      <c r="P283" s="180">
        <f>SUM(P284:P289)</f>
        <v>0</v>
      </c>
      <c r="Q283" s="179"/>
      <c r="R283" s="180">
        <f>SUM(R284:R289)</f>
        <v>0</v>
      </c>
      <c r="S283" s="179"/>
      <c r="T283" s="181">
        <f>SUM(T284:T289)</f>
        <v>0.61276499999999989</v>
      </c>
      <c r="AR283" s="182" t="s">
        <v>89</v>
      </c>
      <c r="AT283" s="183" t="s">
        <v>78</v>
      </c>
      <c r="AU283" s="183" t="s">
        <v>87</v>
      </c>
      <c r="AY283" s="182" t="s">
        <v>173</v>
      </c>
      <c r="BK283" s="184">
        <f>SUM(BK284:BK289)</f>
        <v>0</v>
      </c>
    </row>
    <row r="284" spans="1:65" s="2" customFormat="1" ht="16.5" customHeight="1">
      <c r="A284" s="35"/>
      <c r="B284" s="36"/>
      <c r="C284" s="187" t="s">
        <v>557</v>
      </c>
      <c r="D284" s="187" t="s">
        <v>176</v>
      </c>
      <c r="E284" s="188" t="s">
        <v>558</v>
      </c>
      <c r="F284" s="189" t="s">
        <v>559</v>
      </c>
      <c r="G284" s="190" t="s">
        <v>245</v>
      </c>
      <c r="H284" s="191">
        <v>136.16999999999999</v>
      </c>
      <c r="I284" s="192"/>
      <c r="J284" s="193">
        <f>ROUND(I284*H284,2)</f>
        <v>0</v>
      </c>
      <c r="K284" s="189" t="s">
        <v>263</v>
      </c>
      <c r="L284" s="40"/>
      <c r="M284" s="194" t="s">
        <v>1</v>
      </c>
      <c r="N284" s="195" t="s">
        <v>44</v>
      </c>
      <c r="O284" s="72"/>
      <c r="P284" s="196">
        <f>O284*H284</f>
        <v>0</v>
      </c>
      <c r="Q284" s="196">
        <v>0</v>
      </c>
      <c r="R284" s="196">
        <f>Q284*H284</f>
        <v>0</v>
      </c>
      <c r="S284" s="196">
        <v>4.4999999999999997E-3</v>
      </c>
      <c r="T284" s="197">
        <f>S284*H284</f>
        <v>0.61276499999999989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98" t="s">
        <v>131</v>
      </c>
      <c r="AT284" s="198" t="s">
        <v>176</v>
      </c>
      <c r="AU284" s="198" t="s">
        <v>89</v>
      </c>
      <c r="AY284" s="18" t="s">
        <v>173</v>
      </c>
      <c r="BE284" s="199">
        <f>IF(N284="základní",J284,0)</f>
        <v>0</v>
      </c>
      <c r="BF284" s="199">
        <f>IF(N284="snížená",J284,0)</f>
        <v>0</v>
      </c>
      <c r="BG284" s="199">
        <f>IF(N284="zákl. přenesená",J284,0)</f>
        <v>0</v>
      </c>
      <c r="BH284" s="199">
        <f>IF(N284="sníž. přenesená",J284,0)</f>
        <v>0</v>
      </c>
      <c r="BI284" s="199">
        <f>IF(N284="nulová",J284,0)</f>
        <v>0</v>
      </c>
      <c r="BJ284" s="18" t="s">
        <v>87</v>
      </c>
      <c r="BK284" s="199">
        <f>ROUND(I284*H284,2)</f>
        <v>0</v>
      </c>
      <c r="BL284" s="18" t="s">
        <v>131</v>
      </c>
      <c r="BM284" s="198" t="s">
        <v>560</v>
      </c>
    </row>
    <row r="285" spans="1:65" s="13" customFormat="1">
      <c r="B285" s="210"/>
      <c r="C285" s="211"/>
      <c r="D285" s="200" t="s">
        <v>247</v>
      </c>
      <c r="E285" s="212" t="s">
        <v>1</v>
      </c>
      <c r="F285" s="213" t="s">
        <v>266</v>
      </c>
      <c r="G285" s="211"/>
      <c r="H285" s="214">
        <v>18.100000000000001</v>
      </c>
      <c r="I285" s="215"/>
      <c r="J285" s="211"/>
      <c r="K285" s="211"/>
      <c r="L285" s="216"/>
      <c r="M285" s="217"/>
      <c r="N285" s="218"/>
      <c r="O285" s="218"/>
      <c r="P285" s="218"/>
      <c r="Q285" s="218"/>
      <c r="R285" s="218"/>
      <c r="S285" s="218"/>
      <c r="T285" s="219"/>
      <c r="AT285" s="220" t="s">
        <v>247</v>
      </c>
      <c r="AU285" s="220" t="s">
        <v>89</v>
      </c>
      <c r="AV285" s="13" t="s">
        <v>89</v>
      </c>
      <c r="AW285" s="13" t="s">
        <v>34</v>
      </c>
      <c r="AX285" s="13" t="s">
        <v>79</v>
      </c>
      <c r="AY285" s="220" t="s">
        <v>173</v>
      </c>
    </row>
    <row r="286" spans="1:65" s="13" customFormat="1">
      <c r="B286" s="210"/>
      <c r="C286" s="211"/>
      <c r="D286" s="200" t="s">
        <v>247</v>
      </c>
      <c r="E286" s="212" t="s">
        <v>1</v>
      </c>
      <c r="F286" s="213" t="s">
        <v>267</v>
      </c>
      <c r="G286" s="211"/>
      <c r="H286" s="214">
        <v>60.75</v>
      </c>
      <c r="I286" s="215"/>
      <c r="J286" s="211"/>
      <c r="K286" s="211"/>
      <c r="L286" s="216"/>
      <c r="M286" s="217"/>
      <c r="N286" s="218"/>
      <c r="O286" s="218"/>
      <c r="P286" s="218"/>
      <c r="Q286" s="218"/>
      <c r="R286" s="218"/>
      <c r="S286" s="218"/>
      <c r="T286" s="219"/>
      <c r="AT286" s="220" t="s">
        <v>247</v>
      </c>
      <c r="AU286" s="220" t="s">
        <v>89</v>
      </c>
      <c r="AV286" s="13" t="s">
        <v>89</v>
      </c>
      <c r="AW286" s="13" t="s">
        <v>34</v>
      </c>
      <c r="AX286" s="13" t="s">
        <v>79</v>
      </c>
      <c r="AY286" s="220" t="s">
        <v>173</v>
      </c>
    </row>
    <row r="287" spans="1:65" s="13" customFormat="1">
      <c r="B287" s="210"/>
      <c r="C287" s="211"/>
      <c r="D287" s="200" t="s">
        <v>247</v>
      </c>
      <c r="E287" s="212" t="s">
        <v>1</v>
      </c>
      <c r="F287" s="213" t="s">
        <v>268</v>
      </c>
      <c r="G287" s="211"/>
      <c r="H287" s="214">
        <v>45</v>
      </c>
      <c r="I287" s="215"/>
      <c r="J287" s="211"/>
      <c r="K287" s="211"/>
      <c r="L287" s="216"/>
      <c r="M287" s="217"/>
      <c r="N287" s="218"/>
      <c r="O287" s="218"/>
      <c r="P287" s="218"/>
      <c r="Q287" s="218"/>
      <c r="R287" s="218"/>
      <c r="S287" s="218"/>
      <c r="T287" s="219"/>
      <c r="AT287" s="220" t="s">
        <v>247</v>
      </c>
      <c r="AU287" s="220" t="s">
        <v>89</v>
      </c>
      <c r="AV287" s="13" t="s">
        <v>89</v>
      </c>
      <c r="AW287" s="13" t="s">
        <v>34</v>
      </c>
      <c r="AX287" s="13" t="s">
        <v>79</v>
      </c>
      <c r="AY287" s="220" t="s">
        <v>173</v>
      </c>
    </row>
    <row r="288" spans="1:65" s="13" customFormat="1">
      <c r="B288" s="210"/>
      <c r="C288" s="211"/>
      <c r="D288" s="200" t="s">
        <v>247</v>
      </c>
      <c r="E288" s="212" t="s">
        <v>1</v>
      </c>
      <c r="F288" s="213" t="s">
        <v>269</v>
      </c>
      <c r="G288" s="211"/>
      <c r="H288" s="214">
        <v>12.32</v>
      </c>
      <c r="I288" s="215"/>
      <c r="J288" s="211"/>
      <c r="K288" s="211"/>
      <c r="L288" s="216"/>
      <c r="M288" s="217"/>
      <c r="N288" s="218"/>
      <c r="O288" s="218"/>
      <c r="P288" s="218"/>
      <c r="Q288" s="218"/>
      <c r="R288" s="218"/>
      <c r="S288" s="218"/>
      <c r="T288" s="219"/>
      <c r="AT288" s="220" t="s">
        <v>247</v>
      </c>
      <c r="AU288" s="220" t="s">
        <v>89</v>
      </c>
      <c r="AV288" s="13" t="s">
        <v>89</v>
      </c>
      <c r="AW288" s="13" t="s">
        <v>34</v>
      </c>
      <c r="AX288" s="13" t="s">
        <v>79</v>
      </c>
      <c r="AY288" s="220" t="s">
        <v>173</v>
      </c>
    </row>
    <row r="289" spans="1:65" s="15" customFormat="1">
      <c r="B289" s="231"/>
      <c r="C289" s="232"/>
      <c r="D289" s="200" t="s">
        <v>247</v>
      </c>
      <c r="E289" s="233" t="s">
        <v>1</v>
      </c>
      <c r="F289" s="234" t="s">
        <v>260</v>
      </c>
      <c r="G289" s="232"/>
      <c r="H289" s="235">
        <v>136.16999999999999</v>
      </c>
      <c r="I289" s="236"/>
      <c r="J289" s="232"/>
      <c r="K289" s="232"/>
      <c r="L289" s="237"/>
      <c r="M289" s="238"/>
      <c r="N289" s="239"/>
      <c r="O289" s="239"/>
      <c r="P289" s="239"/>
      <c r="Q289" s="239"/>
      <c r="R289" s="239"/>
      <c r="S289" s="239"/>
      <c r="T289" s="240"/>
      <c r="AT289" s="241" t="s">
        <v>247</v>
      </c>
      <c r="AU289" s="241" t="s">
        <v>89</v>
      </c>
      <c r="AV289" s="15" t="s">
        <v>191</v>
      </c>
      <c r="AW289" s="15" t="s">
        <v>34</v>
      </c>
      <c r="AX289" s="15" t="s">
        <v>87</v>
      </c>
      <c r="AY289" s="241" t="s">
        <v>173</v>
      </c>
    </row>
    <row r="290" spans="1:65" s="12" customFormat="1" ht="22.9" customHeight="1">
      <c r="B290" s="171"/>
      <c r="C290" s="172"/>
      <c r="D290" s="173" t="s">
        <v>78</v>
      </c>
      <c r="E290" s="185" t="s">
        <v>561</v>
      </c>
      <c r="F290" s="185" t="s">
        <v>562</v>
      </c>
      <c r="G290" s="172"/>
      <c r="H290" s="172"/>
      <c r="I290" s="175"/>
      <c r="J290" s="186">
        <f>BK290</f>
        <v>0</v>
      </c>
      <c r="K290" s="172"/>
      <c r="L290" s="177"/>
      <c r="M290" s="178"/>
      <c r="N290" s="179"/>
      <c r="O290" s="179"/>
      <c r="P290" s="180">
        <f>SUM(P291:P292)</f>
        <v>0</v>
      </c>
      <c r="Q290" s="179"/>
      <c r="R290" s="180">
        <f>SUM(R291:R292)</f>
        <v>0</v>
      </c>
      <c r="S290" s="179"/>
      <c r="T290" s="181">
        <f>SUM(T291:T292)</f>
        <v>5.73177</v>
      </c>
      <c r="AR290" s="182" t="s">
        <v>191</v>
      </c>
      <c r="AT290" s="183" t="s">
        <v>78</v>
      </c>
      <c r="AU290" s="183" t="s">
        <v>87</v>
      </c>
      <c r="AY290" s="182" t="s">
        <v>173</v>
      </c>
      <c r="BK290" s="184">
        <f>SUM(BK291:BK292)</f>
        <v>0</v>
      </c>
    </row>
    <row r="291" spans="1:65" s="2" customFormat="1" ht="16.5" customHeight="1">
      <c r="A291" s="35"/>
      <c r="B291" s="36"/>
      <c r="C291" s="187" t="s">
        <v>563</v>
      </c>
      <c r="D291" s="187" t="s">
        <v>176</v>
      </c>
      <c r="E291" s="188" t="s">
        <v>564</v>
      </c>
      <c r="F291" s="189" t="s">
        <v>565</v>
      </c>
      <c r="G291" s="190" t="s">
        <v>245</v>
      </c>
      <c r="H291" s="191">
        <v>521.07000000000005</v>
      </c>
      <c r="I291" s="192"/>
      <c r="J291" s="193">
        <f>ROUND(I291*H291,2)</f>
        <v>0</v>
      </c>
      <c r="K291" s="189" t="s">
        <v>263</v>
      </c>
      <c r="L291" s="40"/>
      <c r="M291" s="194" t="s">
        <v>1</v>
      </c>
      <c r="N291" s="195" t="s">
        <v>44</v>
      </c>
      <c r="O291" s="72"/>
      <c r="P291" s="196">
        <f>O291*H291</f>
        <v>0</v>
      </c>
      <c r="Q291" s="196">
        <v>0</v>
      </c>
      <c r="R291" s="196">
        <f>Q291*H291</f>
        <v>0</v>
      </c>
      <c r="S291" s="196">
        <v>1.0999999999999999E-2</v>
      </c>
      <c r="T291" s="197">
        <f>S291*H291</f>
        <v>5.73177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8" t="s">
        <v>566</v>
      </c>
      <c r="AT291" s="198" t="s">
        <v>176</v>
      </c>
      <c r="AU291" s="198" t="s">
        <v>89</v>
      </c>
      <c r="AY291" s="18" t="s">
        <v>173</v>
      </c>
      <c r="BE291" s="199">
        <f>IF(N291="základní",J291,0)</f>
        <v>0</v>
      </c>
      <c r="BF291" s="199">
        <f>IF(N291="snížená",J291,0)</f>
        <v>0</v>
      </c>
      <c r="BG291" s="199">
        <f>IF(N291="zákl. přenesená",J291,0)</f>
        <v>0</v>
      </c>
      <c r="BH291" s="199">
        <f>IF(N291="sníž. přenesená",J291,0)</f>
        <v>0</v>
      </c>
      <c r="BI291" s="199">
        <f>IF(N291="nulová",J291,0)</f>
        <v>0</v>
      </c>
      <c r="BJ291" s="18" t="s">
        <v>87</v>
      </c>
      <c r="BK291" s="199">
        <f>ROUND(I291*H291,2)</f>
        <v>0</v>
      </c>
      <c r="BL291" s="18" t="s">
        <v>566</v>
      </c>
      <c r="BM291" s="198" t="s">
        <v>567</v>
      </c>
    </row>
    <row r="292" spans="1:65" s="13" customFormat="1">
      <c r="B292" s="210"/>
      <c r="C292" s="211"/>
      <c r="D292" s="200" t="s">
        <v>247</v>
      </c>
      <c r="E292" s="212" t="s">
        <v>1</v>
      </c>
      <c r="F292" s="213" t="s">
        <v>568</v>
      </c>
      <c r="G292" s="211"/>
      <c r="H292" s="214">
        <v>521.07000000000005</v>
      </c>
      <c r="I292" s="215"/>
      <c r="J292" s="211"/>
      <c r="K292" s="211"/>
      <c r="L292" s="216"/>
      <c r="M292" s="217"/>
      <c r="N292" s="218"/>
      <c r="O292" s="218"/>
      <c r="P292" s="218"/>
      <c r="Q292" s="218"/>
      <c r="R292" s="218"/>
      <c r="S292" s="218"/>
      <c r="T292" s="219"/>
      <c r="AT292" s="220" t="s">
        <v>247</v>
      </c>
      <c r="AU292" s="220" t="s">
        <v>89</v>
      </c>
      <c r="AV292" s="13" t="s">
        <v>89</v>
      </c>
      <c r="AW292" s="13" t="s">
        <v>34</v>
      </c>
      <c r="AX292" s="13" t="s">
        <v>87</v>
      </c>
      <c r="AY292" s="220" t="s">
        <v>173</v>
      </c>
    </row>
    <row r="293" spans="1:65" s="12" customFormat="1" ht="22.9" customHeight="1">
      <c r="B293" s="171"/>
      <c r="C293" s="172"/>
      <c r="D293" s="173" t="s">
        <v>78</v>
      </c>
      <c r="E293" s="185" t="s">
        <v>569</v>
      </c>
      <c r="F293" s="185" t="s">
        <v>570</v>
      </c>
      <c r="G293" s="172"/>
      <c r="H293" s="172"/>
      <c r="I293" s="175"/>
      <c r="J293" s="186">
        <f>BK293</f>
        <v>0</v>
      </c>
      <c r="K293" s="172"/>
      <c r="L293" s="177"/>
      <c r="M293" s="178"/>
      <c r="N293" s="179"/>
      <c r="O293" s="179"/>
      <c r="P293" s="180">
        <f>SUM(P294:P297)</f>
        <v>0</v>
      </c>
      <c r="Q293" s="179"/>
      <c r="R293" s="180">
        <f>SUM(R294:R297)</f>
        <v>0</v>
      </c>
      <c r="S293" s="179"/>
      <c r="T293" s="181">
        <f>SUM(T294:T297)</f>
        <v>0.40632809999999997</v>
      </c>
      <c r="AR293" s="182" t="s">
        <v>191</v>
      </c>
      <c r="AT293" s="183" t="s">
        <v>78</v>
      </c>
      <c r="AU293" s="183" t="s">
        <v>87</v>
      </c>
      <c r="AY293" s="182" t="s">
        <v>173</v>
      </c>
      <c r="BK293" s="184">
        <f>SUM(BK294:BK297)</f>
        <v>0</v>
      </c>
    </row>
    <row r="294" spans="1:65" s="2" customFormat="1" ht="16.5" customHeight="1">
      <c r="A294" s="35"/>
      <c r="B294" s="36"/>
      <c r="C294" s="187" t="s">
        <v>571</v>
      </c>
      <c r="D294" s="187" t="s">
        <v>176</v>
      </c>
      <c r="E294" s="188" t="s">
        <v>572</v>
      </c>
      <c r="F294" s="189" t="s">
        <v>573</v>
      </c>
      <c r="G294" s="190" t="s">
        <v>245</v>
      </c>
      <c r="H294" s="191">
        <v>20.11</v>
      </c>
      <c r="I294" s="192"/>
      <c r="J294" s="193">
        <f>ROUND(I294*H294,2)</f>
        <v>0</v>
      </c>
      <c r="K294" s="189" t="s">
        <v>1</v>
      </c>
      <c r="L294" s="40"/>
      <c r="M294" s="194" t="s">
        <v>1</v>
      </c>
      <c r="N294" s="195" t="s">
        <v>44</v>
      </c>
      <c r="O294" s="72"/>
      <c r="P294" s="196">
        <f>O294*H294</f>
        <v>0</v>
      </c>
      <c r="Q294" s="196">
        <v>0</v>
      </c>
      <c r="R294" s="196">
        <f>Q294*H294</f>
        <v>0</v>
      </c>
      <c r="S294" s="196">
        <v>1.721E-2</v>
      </c>
      <c r="T294" s="197">
        <f>S294*H294</f>
        <v>0.34609309999999999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98" t="s">
        <v>566</v>
      </c>
      <c r="AT294" s="198" t="s">
        <v>176</v>
      </c>
      <c r="AU294" s="198" t="s">
        <v>89</v>
      </c>
      <c r="AY294" s="18" t="s">
        <v>173</v>
      </c>
      <c r="BE294" s="199">
        <f>IF(N294="základní",J294,0)</f>
        <v>0</v>
      </c>
      <c r="BF294" s="199">
        <f>IF(N294="snížená",J294,0)</f>
        <v>0</v>
      </c>
      <c r="BG294" s="199">
        <f>IF(N294="zákl. přenesená",J294,0)</f>
        <v>0</v>
      </c>
      <c r="BH294" s="199">
        <f>IF(N294="sníž. přenesená",J294,0)</f>
        <v>0</v>
      </c>
      <c r="BI294" s="199">
        <f>IF(N294="nulová",J294,0)</f>
        <v>0</v>
      </c>
      <c r="BJ294" s="18" t="s">
        <v>87</v>
      </c>
      <c r="BK294" s="199">
        <f>ROUND(I294*H294,2)</f>
        <v>0</v>
      </c>
      <c r="BL294" s="18" t="s">
        <v>566</v>
      </c>
      <c r="BM294" s="198" t="s">
        <v>574</v>
      </c>
    </row>
    <row r="295" spans="1:65" s="14" customFormat="1">
      <c r="B295" s="221"/>
      <c r="C295" s="222"/>
      <c r="D295" s="200" t="s">
        <v>247</v>
      </c>
      <c r="E295" s="223" t="s">
        <v>1</v>
      </c>
      <c r="F295" s="224" t="s">
        <v>396</v>
      </c>
      <c r="G295" s="222"/>
      <c r="H295" s="223" t="s">
        <v>1</v>
      </c>
      <c r="I295" s="225"/>
      <c r="J295" s="222"/>
      <c r="K295" s="222"/>
      <c r="L295" s="226"/>
      <c r="M295" s="227"/>
      <c r="N295" s="228"/>
      <c r="O295" s="228"/>
      <c r="P295" s="228"/>
      <c r="Q295" s="228"/>
      <c r="R295" s="228"/>
      <c r="S295" s="228"/>
      <c r="T295" s="229"/>
      <c r="AT295" s="230" t="s">
        <v>247</v>
      </c>
      <c r="AU295" s="230" t="s">
        <v>89</v>
      </c>
      <c r="AV295" s="14" t="s">
        <v>87</v>
      </c>
      <c r="AW295" s="14" t="s">
        <v>34</v>
      </c>
      <c r="AX295" s="14" t="s">
        <v>79</v>
      </c>
      <c r="AY295" s="230" t="s">
        <v>173</v>
      </c>
    </row>
    <row r="296" spans="1:65" s="13" customFormat="1">
      <c r="B296" s="210"/>
      <c r="C296" s="211"/>
      <c r="D296" s="200" t="s">
        <v>247</v>
      </c>
      <c r="E296" s="212" t="s">
        <v>1</v>
      </c>
      <c r="F296" s="213" t="s">
        <v>575</v>
      </c>
      <c r="G296" s="211"/>
      <c r="H296" s="214">
        <v>20.11</v>
      </c>
      <c r="I296" s="215"/>
      <c r="J296" s="211"/>
      <c r="K296" s="211"/>
      <c r="L296" s="216"/>
      <c r="M296" s="217"/>
      <c r="N296" s="218"/>
      <c r="O296" s="218"/>
      <c r="P296" s="218"/>
      <c r="Q296" s="218"/>
      <c r="R296" s="218"/>
      <c r="S296" s="218"/>
      <c r="T296" s="219"/>
      <c r="AT296" s="220" t="s">
        <v>247</v>
      </c>
      <c r="AU296" s="220" t="s">
        <v>89</v>
      </c>
      <c r="AV296" s="13" t="s">
        <v>89</v>
      </c>
      <c r="AW296" s="13" t="s">
        <v>34</v>
      </c>
      <c r="AX296" s="13" t="s">
        <v>87</v>
      </c>
      <c r="AY296" s="220" t="s">
        <v>173</v>
      </c>
    </row>
    <row r="297" spans="1:65" s="2" customFormat="1" ht="16.5" customHeight="1">
      <c r="A297" s="35"/>
      <c r="B297" s="36"/>
      <c r="C297" s="187" t="s">
        <v>576</v>
      </c>
      <c r="D297" s="187" t="s">
        <v>176</v>
      </c>
      <c r="E297" s="188" t="s">
        <v>577</v>
      </c>
      <c r="F297" s="189" t="s">
        <v>578</v>
      </c>
      <c r="G297" s="190" t="s">
        <v>339</v>
      </c>
      <c r="H297" s="191">
        <v>3.5</v>
      </c>
      <c r="I297" s="192"/>
      <c r="J297" s="193">
        <f>ROUND(I297*H297,2)</f>
        <v>0</v>
      </c>
      <c r="K297" s="189" t="s">
        <v>1</v>
      </c>
      <c r="L297" s="40"/>
      <c r="M297" s="194" t="s">
        <v>1</v>
      </c>
      <c r="N297" s="195" t="s">
        <v>44</v>
      </c>
      <c r="O297" s="72"/>
      <c r="P297" s="196">
        <f>O297*H297</f>
        <v>0</v>
      </c>
      <c r="Q297" s="196">
        <v>0</v>
      </c>
      <c r="R297" s="196">
        <f>Q297*H297</f>
        <v>0</v>
      </c>
      <c r="S297" s="196">
        <v>1.721E-2</v>
      </c>
      <c r="T297" s="197">
        <f>S297*H297</f>
        <v>6.0234999999999997E-2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98" t="s">
        <v>566</v>
      </c>
      <c r="AT297" s="198" t="s">
        <v>176</v>
      </c>
      <c r="AU297" s="198" t="s">
        <v>89</v>
      </c>
      <c r="AY297" s="18" t="s">
        <v>173</v>
      </c>
      <c r="BE297" s="199">
        <f>IF(N297="základní",J297,0)</f>
        <v>0</v>
      </c>
      <c r="BF297" s="199">
        <f>IF(N297="snížená",J297,0)</f>
        <v>0</v>
      </c>
      <c r="BG297" s="199">
        <f>IF(N297="zákl. přenesená",J297,0)</f>
        <v>0</v>
      </c>
      <c r="BH297" s="199">
        <f>IF(N297="sníž. přenesená",J297,0)</f>
        <v>0</v>
      </c>
      <c r="BI297" s="199">
        <f>IF(N297="nulová",J297,0)</f>
        <v>0</v>
      </c>
      <c r="BJ297" s="18" t="s">
        <v>87</v>
      </c>
      <c r="BK297" s="199">
        <f>ROUND(I297*H297,2)</f>
        <v>0</v>
      </c>
      <c r="BL297" s="18" t="s">
        <v>566</v>
      </c>
      <c r="BM297" s="198" t="s">
        <v>579</v>
      </c>
    </row>
    <row r="298" spans="1:65" s="12" customFormat="1" ht="22.9" customHeight="1">
      <c r="B298" s="171"/>
      <c r="C298" s="172"/>
      <c r="D298" s="173" t="s">
        <v>78</v>
      </c>
      <c r="E298" s="185" t="s">
        <v>580</v>
      </c>
      <c r="F298" s="185" t="s">
        <v>581</v>
      </c>
      <c r="G298" s="172"/>
      <c r="H298" s="172"/>
      <c r="I298" s="175"/>
      <c r="J298" s="186">
        <f>BK298</f>
        <v>0</v>
      </c>
      <c r="K298" s="172"/>
      <c r="L298" s="177"/>
      <c r="M298" s="178"/>
      <c r="N298" s="179"/>
      <c r="O298" s="179"/>
      <c r="P298" s="180">
        <f>SUM(P299:P302)</f>
        <v>0</v>
      </c>
      <c r="Q298" s="179"/>
      <c r="R298" s="180">
        <f>SUM(R299:R302)</f>
        <v>0</v>
      </c>
      <c r="S298" s="179"/>
      <c r="T298" s="181">
        <f>SUM(T299:T302)</f>
        <v>0.43423</v>
      </c>
      <c r="AR298" s="182" t="s">
        <v>191</v>
      </c>
      <c r="AT298" s="183" t="s">
        <v>78</v>
      </c>
      <c r="AU298" s="183" t="s">
        <v>87</v>
      </c>
      <c r="AY298" s="182" t="s">
        <v>173</v>
      </c>
      <c r="BK298" s="184">
        <f>SUM(BK299:BK302)</f>
        <v>0</v>
      </c>
    </row>
    <row r="299" spans="1:65" s="2" customFormat="1" ht="16.5" customHeight="1">
      <c r="A299" s="35"/>
      <c r="B299" s="36"/>
      <c r="C299" s="187" t="s">
        <v>582</v>
      </c>
      <c r="D299" s="187" t="s">
        <v>176</v>
      </c>
      <c r="E299" s="188" t="s">
        <v>583</v>
      </c>
      <c r="F299" s="189" t="s">
        <v>584</v>
      </c>
      <c r="G299" s="190" t="s">
        <v>245</v>
      </c>
      <c r="H299" s="191">
        <v>173.69200000000001</v>
      </c>
      <c r="I299" s="192"/>
      <c r="J299" s="193">
        <f>ROUND(I299*H299,2)</f>
        <v>0</v>
      </c>
      <c r="K299" s="189" t="s">
        <v>263</v>
      </c>
      <c r="L299" s="40"/>
      <c r="M299" s="194" t="s">
        <v>1</v>
      </c>
      <c r="N299" s="195" t="s">
        <v>44</v>
      </c>
      <c r="O299" s="72"/>
      <c r="P299" s="196">
        <f>O299*H299</f>
        <v>0</v>
      </c>
      <c r="Q299" s="196">
        <v>0</v>
      </c>
      <c r="R299" s="196">
        <f>Q299*H299</f>
        <v>0</v>
      </c>
      <c r="S299" s="196">
        <v>2.5000000000000001E-3</v>
      </c>
      <c r="T299" s="197">
        <f>S299*H299</f>
        <v>0.43423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98" t="s">
        <v>566</v>
      </c>
      <c r="AT299" s="198" t="s">
        <v>176</v>
      </c>
      <c r="AU299" s="198" t="s">
        <v>89</v>
      </c>
      <c r="AY299" s="18" t="s">
        <v>173</v>
      </c>
      <c r="BE299" s="199">
        <f>IF(N299="základní",J299,0)</f>
        <v>0</v>
      </c>
      <c r="BF299" s="199">
        <f>IF(N299="snížená",J299,0)</f>
        <v>0</v>
      </c>
      <c r="BG299" s="199">
        <f>IF(N299="zákl. přenesená",J299,0)</f>
        <v>0</v>
      </c>
      <c r="BH299" s="199">
        <f>IF(N299="sníž. přenesená",J299,0)</f>
        <v>0</v>
      </c>
      <c r="BI299" s="199">
        <f>IF(N299="nulová",J299,0)</f>
        <v>0</v>
      </c>
      <c r="BJ299" s="18" t="s">
        <v>87</v>
      </c>
      <c r="BK299" s="199">
        <f>ROUND(I299*H299,2)</f>
        <v>0</v>
      </c>
      <c r="BL299" s="18" t="s">
        <v>566</v>
      </c>
      <c r="BM299" s="198" t="s">
        <v>585</v>
      </c>
    </row>
    <row r="300" spans="1:65" s="13" customFormat="1">
      <c r="B300" s="210"/>
      <c r="C300" s="211"/>
      <c r="D300" s="200" t="s">
        <v>247</v>
      </c>
      <c r="E300" s="212" t="s">
        <v>1</v>
      </c>
      <c r="F300" s="213" t="s">
        <v>586</v>
      </c>
      <c r="G300" s="211"/>
      <c r="H300" s="214">
        <v>101.83</v>
      </c>
      <c r="I300" s="215"/>
      <c r="J300" s="211"/>
      <c r="K300" s="211"/>
      <c r="L300" s="216"/>
      <c r="M300" s="217"/>
      <c r="N300" s="218"/>
      <c r="O300" s="218"/>
      <c r="P300" s="218"/>
      <c r="Q300" s="218"/>
      <c r="R300" s="218"/>
      <c r="S300" s="218"/>
      <c r="T300" s="219"/>
      <c r="AT300" s="220" t="s">
        <v>247</v>
      </c>
      <c r="AU300" s="220" t="s">
        <v>89</v>
      </c>
      <c r="AV300" s="13" t="s">
        <v>89</v>
      </c>
      <c r="AW300" s="13" t="s">
        <v>34</v>
      </c>
      <c r="AX300" s="13" t="s">
        <v>79</v>
      </c>
      <c r="AY300" s="220" t="s">
        <v>173</v>
      </c>
    </row>
    <row r="301" spans="1:65" s="13" customFormat="1">
      <c r="B301" s="210"/>
      <c r="C301" s="211"/>
      <c r="D301" s="200" t="s">
        <v>247</v>
      </c>
      <c r="E301" s="212" t="s">
        <v>1</v>
      </c>
      <c r="F301" s="213" t="s">
        <v>587</v>
      </c>
      <c r="G301" s="211"/>
      <c r="H301" s="214">
        <v>71.861999999999995</v>
      </c>
      <c r="I301" s="215"/>
      <c r="J301" s="211"/>
      <c r="K301" s="211"/>
      <c r="L301" s="216"/>
      <c r="M301" s="217"/>
      <c r="N301" s="218"/>
      <c r="O301" s="218"/>
      <c r="P301" s="218"/>
      <c r="Q301" s="218"/>
      <c r="R301" s="218"/>
      <c r="S301" s="218"/>
      <c r="T301" s="219"/>
      <c r="AT301" s="220" t="s">
        <v>247</v>
      </c>
      <c r="AU301" s="220" t="s">
        <v>89</v>
      </c>
      <c r="AV301" s="13" t="s">
        <v>89</v>
      </c>
      <c r="AW301" s="13" t="s">
        <v>34</v>
      </c>
      <c r="AX301" s="13" t="s">
        <v>79</v>
      </c>
      <c r="AY301" s="220" t="s">
        <v>173</v>
      </c>
    </row>
    <row r="302" spans="1:65" s="15" customFormat="1">
      <c r="B302" s="231"/>
      <c r="C302" s="232"/>
      <c r="D302" s="200" t="s">
        <v>247</v>
      </c>
      <c r="E302" s="233" t="s">
        <v>1</v>
      </c>
      <c r="F302" s="234" t="s">
        <v>260</v>
      </c>
      <c r="G302" s="232"/>
      <c r="H302" s="235">
        <v>173.69200000000001</v>
      </c>
      <c r="I302" s="236"/>
      <c r="J302" s="232"/>
      <c r="K302" s="232"/>
      <c r="L302" s="237"/>
      <c r="M302" s="238"/>
      <c r="N302" s="239"/>
      <c r="O302" s="239"/>
      <c r="P302" s="239"/>
      <c r="Q302" s="239"/>
      <c r="R302" s="239"/>
      <c r="S302" s="239"/>
      <c r="T302" s="240"/>
      <c r="AT302" s="241" t="s">
        <v>247</v>
      </c>
      <c r="AU302" s="241" t="s">
        <v>89</v>
      </c>
      <c r="AV302" s="15" t="s">
        <v>191</v>
      </c>
      <c r="AW302" s="15" t="s">
        <v>34</v>
      </c>
      <c r="AX302" s="15" t="s">
        <v>87</v>
      </c>
      <c r="AY302" s="241" t="s">
        <v>173</v>
      </c>
    </row>
    <row r="303" spans="1:65" s="12" customFormat="1" ht="22.9" customHeight="1">
      <c r="B303" s="171"/>
      <c r="C303" s="172"/>
      <c r="D303" s="173" t="s">
        <v>78</v>
      </c>
      <c r="E303" s="185" t="s">
        <v>588</v>
      </c>
      <c r="F303" s="185" t="s">
        <v>589</v>
      </c>
      <c r="G303" s="172"/>
      <c r="H303" s="172"/>
      <c r="I303" s="175"/>
      <c r="J303" s="186">
        <f>BK303</f>
        <v>0</v>
      </c>
      <c r="K303" s="172"/>
      <c r="L303" s="177"/>
      <c r="M303" s="178"/>
      <c r="N303" s="179"/>
      <c r="O303" s="179"/>
      <c r="P303" s="180">
        <f>SUM(P304:P317)</f>
        <v>0</v>
      </c>
      <c r="Q303" s="179"/>
      <c r="R303" s="180">
        <f>SUM(R304:R317)</f>
        <v>0.42699999999999999</v>
      </c>
      <c r="S303" s="179"/>
      <c r="T303" s="181">
        <f>SUM(T304:T317)</f>
        <v>0.13236999999999999</v>
      </c>
      <c r="AR303" s="182" t="s">
        <v>191</v>
      </c>
      <c r="AT303" s="183" t="s">
        <v>78</v>
      </c>
      <c r="AU303" s="183" t="s">
        <v>87</v>
      </c>
      <c r="AY303" s="182" t="s">
        <v>173</v>
      </c>
      <c r="BK303" s="184">
        <f>SUM(BK304:BK317)</f>
        <v>0</v>
      </c>
    </row>
    <row r="304" spans="1:65" s="2" customFormat="1" ht="16.5" customHeight="1">
      <c r="A304" s="35"/>
      <c r="B304" s="36"/>
      <c r="C304" s="187" t="s">
        <v>590</v>
      </c>
      <c r="D304" s="187" t="s">
        <v>176</v>
      </c>
      <c r="E304" s="188" t="s">
        <v>591</v>
      </c>
      <c r="F304" s="189" t="s">
        <v>592</v>
      </c>
      <c r="G304" s="190" t="s">
        <v>245</v>
      </c>
      <c r="H304" s="191">
        <v>427</v>
      </c>
      <c r="I304" s="192"/>
      <c r="J304" s="193">
        <f>ROUND(I304*H304,2)</f>
        <v>0</v>
      </c>
      <c r="K304" s="189" t="s">
        <v>1</v>
      </c>
      <c r="L304" s="40"/>
      <c r="M304" s="194" t="s">
        <v>1</v>
      </c>
      <c r="N304" s="195" t="s">
        <v>44</v>
      </c>
      <c r="O304" s="72"/>
      <c r="P304" s="196">
        <f>O304*H304</f>
        <v>0</v>
      </c>
      <c r="Q304" s="196">
        <v>1E-3</v>
      </c>
      <c r="R304" s="196">
        <f>Q304*H304</f>
        <v>0.42699999999999999</v>
      </c>
      <c r="S304" s="196">
        <v>3.1E-4</v>
      </c>
      <c r="T304" s="197">
        <f>S304*H304</f>
        <v>0.13236999999999999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98" t="s">
        <v>566</v>
      </c>
      <c r="AT304" s="198" t="s">
        <v>176</v>
      </c>
      <c r="AU304" s="198" t="s">
        <v>89</v>
      </c>
      <c r="AY304" s="18" t="s">
        <v>173</v>
      </c>
      <c r="BE304" s="199">
        <f>IF(N304="základní",J304,0)</f>
        <v>0</v>
      </c>
      <c r="BF304" s="199">
        <f>IF(N304="snížená",J304,0)</f>
        <v>0</v>
      </c>
      <c r="BG304" s="199">
        <f>IF(N304="zákl. přenesená",J304,0)</f>
        <v>0</v>
      </c>
      <c r="BH304" s="199">
        <f>IF(N304="sníž. přenesená",J304,0)</f>
        <v>0</v>
      </c>
      <c r="BI304" s="199">
        <f>IF(N304="nulová",J304,0)</f>
        <v>0</v>
      </c>
      <c r="BJ304" s="18" t="s">
        <v>87</v>
      </c>
      <c r="BK304" s="199">
        <f>ROUND(I304*H304,2)</f>
        <v>0</v>
      </c>
      <c r="BL304" s="18" t="s">
        <v>566</v>
      </c>
      <c r="BM304" s="198" t="s">
        <v>593</v>
      </c>
    </row>
    <row r="305" spans="1:65" s="14" customFormat="1">
      <c r="B305" s="221"/>
      <c r="C305" s="222"/>
      <c r="D305" s="200" t="s">
        <v>247</v>
      </c>
      <c r="E305" s="223" t="s">
        <v>1</v>
      </c>
      <c r="F305" s="224" t="s">
        <v>594</v>
      </c>
      <c r="G305" s="222"/>
      <c r="H305" s="223" t="s">
        <v>1</v>
      </c>
      <c r="I305" s="225"/>
      <c r="J305" s="222"/>
      <c r="K305" s="222"/>
      <c r="L305" s="226"/>
      <c r="M305" s="227"/>
      <c r="N305" s="228"/>
      <c r="O305" s="228"/>
      <c r="P305" s="228"/>
      <c r="Q305" s="228"/>
      <c r="R305" s="228"/>
      <c r="S305" s="228"/>
      <c r="T305" s="229"/>
      <c r="AT305" s="230" t="s">
        <v>247</v>
      </c>
      <c r="AU305" s="230" t="s">
        <v>89</v>
      </c>
      <c r="AV305" s="14" t="s">
        <v>87</v>
      </c>
      <c r="AW305" s="14" t="s">
        <v>34</v>
      </c>
      <c r="AX305" s="14" t="s">
        <v>79</v>
      </c>
      <c r="AY305" s="230" t="s">
        <v>173</v>
      </c>
    </row>
    <row r="306" spans="1:65" s="14" customFormat="1">
      <c r="B306" s="221"/>
      <c r="C306" s="222"/>
      <c r="D306" s="200" t="s">
        <v>247</v>
      </c>
      <c r="E306" s="223" t="s">
        <v>1</v>
      </c>
      <c r="F306" s="224" t="s">
        <v>595</v>
      </c>
      <c r="G306" s="222"/>
      <c r="H306" s="223" t="s">
        <v>1</v>
      </c>
      <c r="I306" s="225"/>
      <c r="J306" s="222"/>
      <c r="K306" s="222"/>
      <c r="L306" s="226"/>
      <c r="M306" s="227"/>
      <c r="N306" s="228"/>
      <c r="O306" s="228"/>
      <c r="P306" s="228"/>
      <c r="Q306" s="228"/>
      <c r="R306" s="228"/>
      <c r="S306" s="228"/>
      <c r="T306" s="229"/>
      <c r="AT306" s="230" t="s">
        <v>247</v>
      </c>
      <c r="AU306" s="230" t="s">
        <v>89</v>
      </c>
      <c r="AV306" s="14" t="s">
        <v>87</v>
      </c>
      <c r="AW306" s="14" t="s">
        <v>34</v>
      </c>
      <c r="AX306" s="14" t="s">
        <v>79</v>
      </c>
      <c r="AY306" s="230" t="s">
        <v>173</v>
      </c>
    </row>
    <row r="307" spans="1:65" s="13" customFormat="1">
      <c r="B307" s="210"/>
      <c r="C307" s="211"/>
      <c r="D307" s="200" t="s">
        <v>247</v>
      </c>
      <c r="E307" s="212" t="s">
        <v>1</v>
      </c>
      <c r="F307" s="213" t="s">
        <v>596</v>
      </c>
      <c r="G307" s="211"/>
      <c r="H307" s="214">
        <v>107.77</v>
      </c>
      <c r="I307" s="215"/>
      <c r="J307" s="211"/>
      <c r="K307" s="211"/>
      <c r="L307" s="216"/>
      <c r="M307" s="217"/>
      <c r="N307" s="218"/>
      <c r="O307" s="218"/>
      <c r="P307" s="218"/>
      <c r="Q307" s="218"/>
      <c r="R307" s="218"/>
      <c r="S307" s="218"/>
      <c r="T307" s="219"/>
      <c r="AT307" s="220" t="s">
        <v>247</v>
      </c>
      <c r="AU307" s="220" t="s">
        <v>89</v>
      </c>
      <c r="AV307" s="13" t="s">
        <v>89</v>
      </c>
      <c r="AW307" s="13" t="s">
        <v>34</v>
      </c>
      <c r="AX307" s="13" t="s">
        <v>79</v>
      </c>
      <c r="AY307" s="220" t="s">
        <v>173</v>
      </c>
    </row>
    <row r="308" spans="1:65" s="13" customFormat="1">
      <c r="B308" s="210"/>
      <c r="C308" s="211"/>
      <c r="D308" s="200" t="s">
        <v>247</v>
      </c>
      <c r="E308" s="212" t="s">
        <v>1</v>
      </c>
      <c r="F308" s="213" t="s">
        <v>597</v>
      </c>
      <c r="G308" s="211"/>
      <c r="H308" s="214">
        <v>29.37</v>
      </c>
      <c r="I308" s="215"/>
      <c r="J308" s="211"/>
      <c r="K308" s="211"/>
      <c r="L308" s="216"/>
      <c r="M308" s="217"/>
      <c r="N308" s="218"/>
      <c r="O308" s="218"/>
      <c r="P308" s="218"/>
      <c r="Q308" s="218"/>
      <c r="R308" s="218"/>
      <c r="S308" s="218"/>
      <c r="T308" s="219"/>
      <c r="AT308" s="220" t="s">
        <v>247</v>
      </c>
      <c r="AU308" s="220" t="s">
        <v>89</v>
      </c>
      <c r="AV308" s="13" t="s">
        <v>89</v>
      </c>
      <c r="AW308" s="13" t="s">
        <v>34</v>
      </c>
      <c r="AX308" s="13" t="s">
        <v>79</v>
      </c>
      <c r="AY308" s="220" t="s">
        <v>173</v>
      </c>
    </row>
    <row r="309" spans="1:65" s="13" customFormat="1">
      <c r="B309" s="210"/>
      <c r="C309" s="211"/>
      <c r="D309" s="200" t="s">
        <v>247</v>
      </c>
      <c r="E309" s="212" t="s">
        <v>1</v>
      </c>
      <c r="F309" s="213" t="s">
        <v>598</v>
      </c>
      <c r="G309" s="211"/>
      <c r="H309" s="214">
        <v>51.35</v>
      </c>
      <c r="I309" s="215"/>
      <c r="J309" s="211"/>
      <c r="K309" s="211"/>
      <c r="L309" s="216"/>
      <c r="M309" s="217"/>
      <c r="N309" s="218"/>
      <c r="O309" s="218"/>
      <c r="P309" s="218"/>
      <c r="Q309" s="218"/>
      <c r="R309" s="218"/>
      <c r="S309" s="218"/>
      <c r="T309" s="219"/>
      <c r="AT309" s="220" t="s">
        <v>247</v>
      </c>
      <c r="AU309" s="220" t="s">
        <v>89</v>
      </c>
      <c r="AV309" s="13" t="s">
        <v>89</v>
      </c>
      <c r="AW309" s="13" t="s">
        <v>34</v>
      </c>
      <c r="AX309" s="13" t="s">
        <v>79</v>
      </c>
      <c r="AY309" s="220" t="s">
        <v>173</v>
      </c>
    </row>
    <row r="310" spans="1:65" s="13" customFormat="1">
      <c r="B310" s="210"/>
      <c r="C310" s="211"/>
      <c r="D310" s="200" t="s">
        <v>247</v>
      </c>
      <c r="E310" s="212" t="s">
        <v>1</v>
      </c>
      <c r="F310" s="213" t="s">
        <v>599</v>
      </c>
      <c r="G310" s="211"/>
      <c r="H310" s="214">
        <v>92.97</v>
      </c>
      <c r="I310" s="215"/>
      <c r="J310" s="211"/>
      <c r="K310" s="211"/>
      <c r="L310" s="216"/>
      <c r="M310" s="217"/>
      <c r="N310" s="218"/>
      <c r="O310" s="218"/>
      <c r="P310" s="218"/>
      <c r="Q310" s="218"/>
      <c r="R310" s="218"/>
      <c r="S310" s="218"/>
      <c r="T310" s="219"/>
      <c r="AT310" s="220" t="s">
        <v>247</v>
      </c>
      <c r="AU310" s="220" t="s">
        <v>89</v>
      </c>
      <c r="AV310" s="13" t="s">
        <v>89</v>
      </c>
      <c r="AW310" s="13" t="s">
        <v>34</v>
      </c>
      <c r="AX310" s="13" t="s">
        <v>79</v>
      </c>
      <c r="AY310" s="220" t="s">
        <v>173</v>
      </c>
    </row>
    <row r="311" spans="1:65" s="13" customFormat="1">
      <c r="B311" s="210"/>
      <c r="C311" s="211"/>
      <c r="D311" s="200" t="s">
        <v>247</v>
      </c>
      <c r="E311" s="212" t="s">
        <v>1</v>
      </c>
      <c r="F311" s="213" t="s">
        <v>600</v>
      </c>
      <c r="G311" s="211"/>
      <c r="H311" s="214">
        <v>41.86</v>
      </c>
      <c r="I311" s="215"/>
      <c r="J311" s="211"/>
      <c r="K311" s="211"/>
      <c r="L311" s="216"/>
      <c r="M311" s="217"/>
      <c r="N311" s="218"/>
      <c r="O311" s="218"/>
      <c r="P311" s="218"/>
      <c r="Q311" s="218"/>
      <c r="R311" s="218"/>
      <c r="S311" s="218"/>
      <c r="T311" s="219"/>
      <c r="AT311" s="220" t="s">
        <v>247</v>
      </c>
      <c r="AU311" s="220" t="s">
        <v>89</v>
      </c>
      <c r="AV311" s="13" t="s">
        <v>89</v>
      </c>
      <c r="AW311" s="13" t="s">
        <v>34</v>
      </c>
      <c r="AX311" s="13" t="s">
        <v>79</v>
      </c>
      <c r="AY311" s="220" t="s">
        <v>173</v>
      </c>
    </row>
    <row r="312" spans="1:65" s="13" customFormat="1">
      <c r="B312" s="210"/>
      <c r="C312" s="211"/>
      <c r="D312" s="200" t="s">
        <v>247</v>
      </c>
      <c r="E312" s="212" t="s">
        <v>1</v>
      </c>
      <c r="F312" s="213" t="s">
        <v>601</v>
      </c>
      <c r="G312" s="211"/>
      <c r="H312" s="214">
        <v>51.73</v>
      </c>
      <c r="I312" s="215"/>
      <c r="J312" s="211"/>
      <c r="K312" s="211"/>
      <c r="L312" s="216"/>
      <c r="M312" s="217"/>
      <c r="N312" s="218"/>
      <c r="O312" s="218"/>
      <c r="P312" s="218"/>
      <c r="Q312" s="218"/>
      <c r="R312" s="218"/>
      <c r="S312" s="218"/>
      <c r="T312" s="219"/>
      <c r="AT312" s="220" t="s">
        <v>247</v>
      </c>
      <c r="AU312" s="220" t="s">
        <v>89</v>
      </c>
      <c r="AV312" s="13" t="s">
        <v>89</v>
      </c>
      <c r="AW312" s="13" t="s">
        <v>34</v>
      </c>
      <c r="AX312" s="13" t="s">
        <v>79</v>
      </c>
      <c r="AY312" s="220" t="s">
        <v>173</v>
      </c>
    </row>
    <row r="313" spans="1:65" s="13" customFormat="1">
      <c r="B313" s="210"/>
      <c r="C313" s="211"/>
      <c r="D313" s="200" t="s">
        <v>247</v>
      </c>
      <c r="E313" s="212" t="s">
        <v>1</v>
      </c>
      <c r="F313" s="213" t="s">
        <v>602</v>
      </c>
      <c r="G313" s="211"/>
      <c r="H313" s="214">
        <v>6.97</v>
      </c>
      <c r="I313" s="215"/>
      <c r="J313" s="211"/>
      <c r="K313" s="211"/>
      <c r="L313" s="216"/>
      <c r="M313" s="217"/>
      <c r="N313" s="218"/>
      <c r="O313" s="218"/>
      <c r="P313" s="218"/>
      <c r="Q313" s="218"/>
      <c r="R313" s="218"/>
      <c r="S313" s="218"/>
      <c r="T313" s="219"/>
      <c r="AT313" s="220" t="s">
        <v>247</v>
      </c>
      <c r="AU313" s="220" t="s">
        <v>89</v>
      </c>
      <c r="AV313" s="13" t="s">
        <v>89</v>
      </c>
      <c r="AW313" s="13" t="s">
        <v>34</v>
      </c>
      <c r="AX313" s="13" t="s">
        <v>79</v>
      </c>
      <c r="AY313" s="220" t="s">
        <v>173</v>
      </c>
    </row>
    <row r="314" spans="1:65" s="13" customFormat="1">
      <c r="B314" s="210"/>
      <c r="C314" s="211"/>
      <c r="D314" s="200" t="s">
        <v>247</v>
      </c>
      <c r="E314" s="212" t="s">
        <v>1</v>
      </c>
      <c r="F314" s="213" t="s">
        <v>603</v>
      </c>
      <c r="G314" s="211"/>
      <c r="H314" s="214">
        <v>21.92</v>
      </c>
      <c r="I314" s="215"/>
      <c r="J314" s="211"/>
      <c r="K314" s="211"/>
      <c r="L314" s="216"/>
      <c r="M314" s="217"/>
      <c r="N314" s="218"/>
      <c r="O314" s="218"/>
      <c r="P314" s="218"/>
      <c r="Q314" s="218"/>
      <c r="R314" s="218"/>
      <c r="S314" s="218"/>
      <c r="T314" s="219"/>
      <c r="AT314" s="220" t="s">
        <v>247</v>
      </c>
      <c r="AU314" s="220" t="s">
        <v>89</v>
      </c>
      <c r="AV314" s="13" t="s">
        <v>89</v>
      </c>
      <c r="AW314" s="13" t="s">
        <v>34</v>
      </c>
      <c r="AX314" s="13" t="s">
        <v>79</v>
      </c>
      <c r="AY314" s="220" t="s">
        <v>173</v>
      </c>
    </row>
    <row r="315" spans="1:65" s="13" customFormat="1">
      <c r="B315" s="210"/>
      <c r="C315" s="211"/>
      <c r="D315" s="200" t="s">
        <v>247</v>
      </c>
      <c r="E315" s="212" t="s">
        <v>1</v>
      </c>
      <c r="F315" s="213" t="s">
        <v>604</v>
      </c>
      <c r="G315" s="211"/>
      <c r="H315" s="214">
        <v>23.06</v>
      </c>
      <c r="I315" s="215"/>
      <c r="J315" s="211"/>
      <c r="K315" s="211"/>
      <c r="L315" s="216"/>
      <c r="M315" s="217"/>
      <c r="N315" s="218"/>
      <c r="O315" s="218"/>
      <c r="P315" s="218"/>
      <c r="Q315" s="218"/>
      <c r="R315" s="218"/>
      <c r="S315" s="218"/>
      <c r="T315" s="219"/>
      <c r="AT315" s="220" t="s">
        <v>247</v>
      </c>
      <c r="AU315" s="220" t="s">
        <v>89</v>
      </c>
      <c r="AV315" s="13" t="s">
        <v>89</v>
      </c>
      <c r="AW315" s="13" t="s">
        <v>34</v>
      </c>
      <c r="AX315" s="13" t="s">
        <v>79</v>
      </c>
      <c r="AY315" s="220" t="s">
        <v>173</v>
      </c>
    </row>
    <row r="316" spans="1:65" s="15" customFormat="1">
      <c r="B316" s="231"/>
      <c r="C316" s="232"/>
      <c r="D316" s="200" t="s">
        <v>247</v>
      </c>
      <c r="E316" s="233" t="s">
        <v>1</v>
      </c>
      <c r="F316" s="234" t="s">
        <v>260</v>
      </c>
      <c r="G316" s="232"/>
      <c r="H316" s="235">
        <v>427</v>
      </c>
      <c r="I316" s="236"/>
      <c r="J316" s="232"/>
      <c r="K316" s="232"/>
      <c r="L316" s="237"/>
      <c r="M316" s="238"/>
      <c r="N316" s="239"/>
      <c r="O316" s="239"/>
      <c r="P316" s="239"/>
      <c r="Q316" s="239"/>
      <c r="R316" s="239"/>
      <c r="S316" s="239"/>
      <c r="T316" s="240"/>
      <c r="AT316" s="241" t="s">
        <v>247</v>
      </c>
      <c r="AU316" s="241" t="s">
        <v>89</v>
      </c>
      <c r="AV316" s="15" t="s">
        <v>191</v>
      </c>
      <c r="AW316" s="15" t="s">
        <v>34</v>
      </c>
      <c r="AX316" s="15" t="s">
        <v>87</v>
      </c>
      <c r="AY316" s="241" t="s">
        <v>173</v>
      </c>
    </row>
    <row r="317" spans="1:65" s="2" customFormat="1" ht="16.5" customHeight="1">
      <c r="A317" s="35"/>
      <c r="B317" s="36"/>
      <c r="C317" s="187" t="s">
        <v>605</v>
      </c>
      <c r="D317" s="187" t="s">
        <v>176</v>
      </c>
      <c r="E317" s="188" t="s">
        <v>606</v>
      </c>
      <c r="F317" s="189" t="s">
        <v>607</v>
      </c>
      <c r="G317" s="190" t="s">
        <v>245</v>
      </c>
      <c r="H317" s="191">
        <v>427</v>
      </c>
      <c r="I317" s="192"/>
      <c r="J317" s="193">
        <f>ROUND(I317*H317,2)</f>
        <v>0</v>
      </c>
      <c r="K317" s="189" t="s">
        <v>1</v>
      </c>
      <c r="L317" s="40"/>
      <c r="M317" s="205" t="s">
        <v>1</v>
      </c>
      <c r="N317" s="206" t="s">
        <v>44</v>
      </c>
      <c r="O317" s="207"/>
      <c r="P317" s="208">
        <f>O317*H317</f>
        <v>0</v>
      </c>
      <c r="Q317" s="208">
        <v>0</v>
      </c>
      <c r="R317" s="208">
        <f>Q317*H317</f>
        <v>0</v>
      </c>
      <c r="S317" s="208">
        <v>0</v>
      </c>
      <c r="T317" s="209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98" t="s">
        <v>566</v>
      </c>
      <c r="AT317" s="198" t="s">
        <v>176</v>
      </c>
      <c r="AU317" s="198" t="s">
        <v>89</v>
      </c>
      <c r="AY317" s="18" t="s">
        <v>173</v>
      </c>
      <c r="BE317" s="199">
        <f>IF(N317="základní",J317,0)</f>
        <v>0</v>
      </c>
      <c r="BF317" s="199">
        <f>IF(N317="snížená",J317,0)</f>
        <v>0</v>
      </c>
      <c r="BG317" s="199">
        <f>IF(N317="zákl. přenesená",J317,0)</f>
        <v>0</v>
      </c>
      <c r="BH317" s="199">
        <f>IF(N317="sníž. přenesená",J317,0)</f>
        <v>0</v>
      </c>
      <c r="BI317" s="199">
        <f>IF(N317="nulová",J317,0)</f>
        <v>0</v>
      </c>
      <c r="BJ317" s="18" t="s">
        <v>87</v>
      </c>
      <c r="BK317" s="199">
        <f>ROUND(I317*H317,2)</f>
        <v>0</v>
      </c>
      <c r="BL317" s="18" t="s">
        <v>566</v>
      </c>
      <c r="BM317" s="198" t="s">
        <v>608</v>
      </c>
    </row>
    <row r="318" spans="1:65" s="2" customFormat="1" ht="6.95" customHeight="1">
      <c r="A318" s="35"/>
      <c r="B318" s="55"/>
      <c r="C318" s="56"/>
      <c r="D318" s="56"/>
      <c r="E318" s="56"/>
      <c r="F318" s="56"/>
      <c r="G318" s="56"/>
      <c r="H318" s="56"/>
      <c r="I318" s="56"/>
      <c r="J318" s="56"/>
      <c r="K318" s="56"/>
      <c r="L318" s="40"/>
      <c r="M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</row>
  </sheetData>
  <sheetProtection algorithmName="SHA-512" hashValue="4dI0oEb2ACTXaPLvFyjied7l3vb6n4eMLSwEPtAWtSEwZyebnPzChK/PSUaVWCDKyl911uv5zYo7oP2JaDzY8A==" saltValue="X4p9mq5A+M4G3kkk0ZmX9ttr0dIUQd62DTtQ60VgRjY0Sq3RyQj5E0t/pgrElIz/uxxZLtC6Cf/OP75LMdOFdQ==" spinCount="100000" sheet="1" objects="1" scenarios="1" formatColumns="0" formatRows="0" autoFilter="0"/>
  <autoFilter ref="C124:K317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rowBreaks count="2" manualBreakCount="2">
    <brk id="213" min="2" max="10" man="1"/>
    <brk id="302" min="2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M1032"/>
  <sheetViews>
    <sheetView showGridLines="0" view="pageBreakPreview" topLeftCell="A1011" zoomScaleNormal="100" zoomScaleSheetLayoutView="10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95</v>
      </c>
      <c r="AZ2" s="253" t="s">
        <v>609</v>
      </c>
      <c r="BA2" s="253" t="s">
        <v>1</v>
      </c>
      <c r="BB2" s="253" t="s">
        <v>1</v>
      </c>
      <c r="BC2" s="253" t="s">
        <v>610</v>
      </c>
      <c r="BD2" s="253" t="s">
        <v>89</v>
      </c>
    </row>
    <row r="3" spans="1:5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  <c r="AZ3" s="253" t="s">
        <v>611</v>
      </c>
      <c r="BA3" s="253" t="s">
        <v>1</v>
      </c>
      <c r="BB3" s="253" t="s">
        <v>1</v>
      </c>
      <c r="BC3" s="253" t="s">
        <v>612</v>
      </c>
      <c r="BD3" s="253" t="s">
        <v>89</v>
      </c>
    </row>
    <row r="4" spans="1:56" s="1" customFormat="1" ht="24.95" customHeight="1">
      <c r="B4" s="21"/>
      <c r="D4" s="111" t="s">
        <v>143</v>
      </c>
      <c r="L4" s="21"/>
      <c r="M4" s="112" t="s">
        <v>10</v>
      </c>
      <c r="AT4" s="18" t="s">
        <v>4</v>
      </c>
      <c r="AZ4" s="253" t="s">
        <v>613</v>
      </c>
      <c r="BA4" s="253" t="s">
        <v>1</v>
      </c>
      <c r="BB4" s="253" t="s">
        <v>1</v>
      </c>
      <c r="BC4" s="253" t="s">
        <v>614</v>
      </c>
      <c r="BD4" s="253" t="s">
        <v>89</v>
      </c>
    </row>
    <row r="5" spans="1:56" s="1" customFormat="1" ht="6.95" customHeight="1">
      <c r="B5" s="21"/>
      <c r="L5" s="21"/>
    </row>
    <row r="6" spans="1:56" s="1" customFormat="1" ht="12" customHeight="1">
      <c r="B6" s="21"/>
      <c r="D6" s="113" t="s">
        <v>16</v>
      </c>
      <c r="L6" s="21"/>
    </row>
    <row r="7" spans="1:56" s="1" customFormat="1" ht="16.5" customHeight="1">
      <c r="B7" s="21"/>
      <c r="E7" s="309" t="str">
        <f>'Rekapitulace stavby'!K6</f>
        <v>NÁSTAVBA ZŠ JESENIOVA - ROZŠÍŘENÍ ŠKOLNÍ DRUŽINY</v>
      </c>
      <c r="F7" s="310"/>
      <c r="G7" s="310"/>
      <c r="H7" s="310"/>
      <c r="L7" s="21"/>
    </row>
    <row r="8" spans="1:56" s="2" customFormat="1" ht="12" customHeight="1">
      <c r="A8" s="35"/>
      <c r="B8" s="40"/>
      <c r="C8" s="35"/>
      <c r="D8" s="113" t="s">
        <v>144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56" s="2" customFormat="1" ht="16.5" customHeight="1">
      <c r="A9" s="35"/>
      <c r="B9" s="40"/>
      <c r="C9" s="35"/>
      <c r="D9" s="35"/>
      <c r="E9" s="311" t="s">
        <v>615</v>
      </c>
      <c r="F9" s="312"/>
      <c r="G9" s="312"/>
      <c r="H9" s="312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5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5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20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2" customHeight="1">
      <c r="A12" s="35"/>
      <c r="B12" s="40"/>
      <c r="C12" s="35"/>
      <c r="D12" s="113" t="s">
        <v>22</v>
      </c>
      <c r="E12" s="35"/>
      <c r="F12" s="114" t="s">
        <v>23</v>
      </c>
      <c r="G12" s="35"/>
      <c r="H12" s="35"/>
      <c r="I12" s="113" t="s">
        <v>24</v>
      </c>
      <c r="J12" s="115" t="str">
        <f>'Rekapitulace stavby'!AN8</f>
        <v>14. 2. 2022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40"/>
      <c r="C14" s="35"/>
      <c r="D14" s="113" t="s">
        <v>26</v>
      </c>
      <c r="E14" s="35"/>
      <c r="F14" s="35"/>
      <c r="G14" s="35"/>
      <c r="H14" s="35"/>
      <c r="I14" s="113" t="s">
        <v>27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40"/>
      <c r="C15" s="35"/>
      <c r="D15" s="35"/>
      <c r="E15" s="114" t="s">
        <v>28</v>
      </c>
      <c r="F15" s="35"/>
      <c r="G15" s="35"/>
      <c r="H15" s="35"/>
      <c r="I15" s="113" t="s">
        <v>29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3" t="str">
        <f>'Rekapitulace stavby'!E14</f>
        <v>Vyplň údaj</v>
      </c>
      <c r="F18" s="314"/>
      <c r="G18" s="314"/>
      <c r="H18" s="314"/>
      <c r="I18" s="113" t="s">
        <v>29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27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29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27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29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5" t="s">
        <v>1</v>
      </c>
      <c r="F27" s="315"/>
      <c r="G27" s="315"/>
      <c r="H27" s="315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ROUND(J139,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ROUND((SUM(BE139:BE1031)),  2)</f>
        <v>0</v>
      </c>
      <c r="G33" s="35"/>
      <c r="H33" s="35"/>
      <c r="I33" s="125">
        <v>0.21</v>
      </c>
      <c r="J33" s="124">
        <f>ROUND(((SUM(BE139:BE1031))*I33),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ROUND((SUM(BF139:BF1031)),  2)</f>
        <v>0</v>
      </c>
      <c r="G34" s="35"/>
      <c r="H34" s="35"/>
      <c r="I34" s="125">
        <v>0.15</v>
      </c>
      <c r="J34" s="124">
        <f>ROUND(((SUM(BF139:BF1031))*I34),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ROUND((SUM(BG139:BG1031)),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ROUND((SUM(BH139:BH1031)),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ROUND((SUM(BI139:BI1031)),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146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07" t="str">
        <f>E7</f>
        <v>NÁSTAVBA ZŠ JESENIOVA - ROZŠÍŘENÍ ŠKOLNÍ DRUŽINY</v>
      </c>
      <c r="F85" s="308"/>
      <c r="G85" s="308"/>
      <c r="H85" s="308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144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03 - STAVEBNÍ PRÁCE</v>
      </c>
      <c r="F87" s="306"/>
      <c r="G87" s="306"/>
      <c r="H87" s="30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22</v>
      </c>
      <c r="D89" s="37"/>
      <c r="E89" s="37"/>
      <c r="F89" s="28" t="str">
        <f>F12</f>
        <v>Jeseniova 96/2400, Praha 3</v>
      </c>
      <c r="G89" s="37"/>
      <c r="H89" s="37"/>
      <c r="I89" s="30" t="s">
        <v>24</v>
      </c>
      <c r="J89" s="67" t="str">
        <f>IF(J12="","",J12)</f>
        <v>14. 2. 2022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26</v>
      </c>
      <c r="D91" s="37"/>
      <c r="E91" s="37"/>
      <c r="F91" s="28" t="str">
        <f>E15</f>
        <v>Městská část Praha 3</v>
      </c>
      <c r="G91" s="37"/>
      <c r="H91" s="37"/>
      <c r="I91" s="30" t="s">
        <v>32</v>
      </c>
      <c r="J91" s="33" t="str">
        <f>E21</f>
        <v>ZERO ATELIER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35</v>
      </c>
      <c r="J92" s="33" t="str">
        <f>E24</f>
        <v>Vladimír Mrázek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147</v>
      </c>
      <c r="D94" s="145"/>
      <c r="E94" s="145"/>
      <c r="F94" s="145"/>
      <c r="G94" s="145"/>
      <c r="H94" s="145"/>
      <c r="I94" s="145"/>
      <c r="J94" s="146" t="s">
        <v>148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149</v>
      </c>
      <c r="D96" s="37"/>
      <c r="E96" s="37"/>
      <c r="F96" s="37"/>
      <c r="G96" s="37"/>
      <c r="H96" s="37"/>
      <c r="I96" s="37"/>
      <c r="J96" s="85">
        <f>J139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150</v>
      </c>
    </row>
    <row r="97" spans="2:12" s="9" customFormat="1" ht="24.95" customHeight="1">
      <c r="B97" s="148"/>
      <c r="C97" s="149"/>
      <c r="D97" s="150" t="s">
        <v>228</v>
      </c>
      <c r="E97" s="151"/>
      <c r="F97" s="151"/>
      <c r="G97" s="151"/>
      <c r="H97" s="151"/>
      <c r="I97" s="151"/>
      <c r="J97" s="152">
        <f>J140</f>
        <v>0</v>
      </c>
      <c r="K97" s="149"/>
      <c r="L97" s="153"/>
    </row>
    <row r="98" spans="2:12" s="10" customFormat="1" ht="19.899999999999999" customHeight="1">
      <c r="B98" s="154"/>
      <c r="C98" s="155"/>
      <c r="D98" s="156" t="s">
        <v>616</v>
      </c>
      <c r="E98" s="157"/>
      <c r="F98" s="157"/>
      <c r="G98" s="157"/>
      <c r="H98" s="157"/>
      <c r="I98" s="157"/>
      <c r="J98" s="158">
        <f>J141</f>
        <v>0</v>
      </c>
      <c r="K98" s="155"/>
      <c r="L98" s="159"/>
    </row>
    <row r="99" spans="2:12" s="10" customFormat="1" ht="19.899999999999999" customHeight="1">
      <c r="B99" s="154"/>
      <c r="C99" s="155"/>
      <c r="D99" s="156" t="s">
        <v>617</v>
      </c>
      <c r="E99" s="157"/>
      <c r="F99" s="157"/>
      <c r="G99" s="157"/>
      <c r="H99" s="157"/>
      <c r="I99" s="157"/>
      <c r="J99" s="158">
        <f>J160</f>
        <v>0</v>
      </c>
      <c r="K99" s="155"/>
      <c r="L99" s="159"/>
    </row>
    <row r="100" spans="2:12" s="10" customFormat="1" ht="19.899999999999999" customHeight="1">
      <c r="B100" s="154"/>
      <c r="C100" s="155"/>
      <c r="D100" s="156" t="s">
        <v>618</v>
      </c>
      <c r="E100" s="157"/>
      <c r="F100" s="157"/>
      <c r="G100" s="157"/>
      <c r="H100" s="157"/>
      <c r="I100" s="157"/>
      <c r="J100" s="158">
        <f>J216</f>
        <v>0</v>
      </c>
      <c r="K100" s="155"/>
      <c r="L100" s="159"/>
    </row>
    <row r="101" spans="2:12" s="10" customFormat="1" ht="19.899999999999999" customHeight="1">
      <c r="B101" s="154"/>
      <c r="C101" s="155"/>
      <c r="D101" s="156" t="s">
        <v>619</v>
      </c>
      <c r="E101" s="157"/>
      <c r="F101" s="157"/>
      <c r="G101" s="157"/>
      <c r="H101" s="157"/>
      <c r="I101" s="157"/>
      <c r="J101" s="158">
        <f>J354</f>
        <v>0</v>
      </c>
      <c r="K101" s="155"/>
      <c r="L101" s="159"/>
    </row>
    <row r="102" spans="2:12" s="10" customFormat="1" ht="19.899999999999999" customHeight="1">
      <c r="B102" s="154"/>
      <c r="C102" s="155"/>
      <c r="D102" s="156" t="s">
        <v>229</v>
      </c>
      <c r="E102" s="157"/>
      <c r="F102" s="157"/>
      <c r="G102" s="157"/>
      <c r="H102" s="157"/>
      <c r="I102" s="157"/>
      <c r="J102" s="158">
        <f>J477</f>
        <v>0</v>
      </c>
      <c r="K102" s="155"/>
      <c r="L102" s="159"/>
    </row>
    <row r="103" spans="2:12" s="10" customFormat="1" ht="19.899999999999999" customHeight="1">
      <c r="B103" s="154"/>
      <c r="C103" s="155"/>
      <c r="D103" s="156" t="s">
        <v>620</v>
      </c>
      <c r="E103" s="157"/>
      <c r="F103" s="157"/>
      <c r="G103" s="157"/>
      <c r="H103" s="157"/>
      <c r="I103" s="157"/>
      <c r="J103" s="158">
        <f>J505</f>
        <v>0</v>
      </c>
      <c r="K103" s="155"/>
      <c r="L103" s="159"/>
    </row>
    <row r="104" spans="2:12" s="9" customFormat="1" ht="24.95" customHeight="1">
      <c r="B104" s="148"/>
      <c r="C104" s="149"/>
      <c r="D104" s="150" t="s">
        <v>231</v>
      </c>
      <c r="E104" s="151"/>
      <c r="F104" s="151"/>
      <c r="G104" s="151"/>
      <c r="H104" s="151"/>
      <c r="I104" s="151"/>
      <c r="J104" s="152">
        <f>J507</f>
        <v>0</v>
      </c>
      <c r="K104" s="149"/>
      <c r="L104" s="153"/>
    </row>
    <row r="105" spans="2:12" s="10" customFormat="1" ht="19.899999999999999" customHeight="1">
      <c r="B105" s="154"/>
      <c r="C105" s="155"/>
      <c r="D105" s="156" t="s">
        <v>232</v>
      </c>
      <c r="E105" s="157"/>
      <c r="F105" s="157"/>
      <c r="G105" s="157"/>
      <c r="H105" s="157"/>
      <c r="I105" s="157"/>
      <c r="J105" s="158">
        <f>J508</f>
        <v>0</v>
      </c>
      <c r="K105" s="155"/>
      <c r="L105" s="159"/>
    </row>
    <row r="106" spans="2:12" s="10" customFormat="1" ht="19.899999999999999" customHeight="1">
      <c r="B106" s="154"/>
      <c r="C106" s="155"/>
      <c r="D106" s="156" t="s">
        <v>233</v>
      </c>
      <c r="E106" s="157"/>
      <c r="F106" s="157"/>
      <c r="G106" s="157"/>
      <c r="H106" s="157"/>
      <c r="I106" s="157"/>
      <c r="J106" s="158">
        <f>J542</f>
        <v>0</v>
      </c>
      <c r="K106" s="155"/>
      <c r="L106" s="159"/>
    </row>
    <row r="107" spans="2:12" s="10" customFormat="1" ht="19.899999999999999" customHeight="1">
      <c r="B107" s="154"/>
      <c r="C107" s="155"/>
      <c r="D107" s="156" t="s">
        <v>621</v>
      </c>
      <c r="E107" s="157"/>
      <c r="F107" s="157"/>
      <c r="G107" s="157"/>
      <c r="H107" s="157"/>
      <c r="I107" s="157"/>
      <c r="J107" s="158">
        <f>J592</f>
        <v>0</v>
      </c>
      <c r="K107" s="155"/>
      <c r="L107" s="159"/>
    </row>
    <row r="108" spans="2:12" s="10" customFormat="1" ht="19.899999999999999" customHeight="1">
      <c r="B108" s="154"/>
      <c r="C108" s="155"/>
      <c r="D108" s="156" t="s">
        <v>622</v>
      </c>
      <c r="E108" s="157"/>
      <c r="F108" s="157"/>
      <c r="G108" s="157"/>
      <c r="H108" s="157"/>
      <c r="I108" s="157"/>
      <c r="J108" s="158">
        <f>J650</f>
        <v>0</v>
      </c>
      <c r="K108" s="155"/>
      <c r="L108" s="159"/>
    </row>
    <row r="109" spans="2:12" s="10" customFormat="1" ht="19.899999999999999" customHeight="1">
      <c r="B109" s="154"/>
      <c r="C109" s="155"/>
      <c r="D109" s="156" t="s">
        <v>623</v>
      </c>
      <c r="E109" s="157"/>
      <c r="F109" s="157"/>
      <c r="G109" s="157"/>
      <c r="H109" s="157"/>
      <c r="I109" s="157"/>
      <c r="J109" s="158">
        <f>J670</f>
        <v>0</v>
      </c>
      <c r="K109" s="155"/>
      <c r="L109" s="159"/>
    </row>
    <row r="110" spans="2:12" s="10" customFormat="1" ht="19.899999999999999" customHeight="1">
      <c r="B110" s="154"/>
      <c r="C110" s="155"/>
      <c r="D110" s="156" t="s">
        <v>624</v>
      </c>
      <c r="E110" s="157"/>
      <c r="F110" s="157"/>
      <c r="G110" s="157"/>
      <c r="H110" s="157"/>
      <c r="I110" s="157"/>
      <c r="J110" s="158">
        <f>J779</f>
        <v>0</v>
      </c>
      <c r="K110" s="155"/>
      <c r="L110" s="159"/>
    </row>
    <row r="111" spans="2:12" s="10" customFormat="1" ht="19.899999999999999" customHeight="1">
      <c r="B111" s="154"/>
      <c r="C111" s="155"/>
      <c r="D111" s="156" t="s">
        <v>625</v>
      </c>
      <c r="E111" s="157"/>
      <c r="F111" s="157"/>
      <c r="G111" s="157"/>
      <c r="H111" s="157"/>
      <c r="I111" s="157"/>
      <c r="J111" s="158">
        <f>J792</f>
        <v>0</v>
      </c>
      <c r="K111" s="155"/>
      <c r="L111" s="159"/>
    </row>
    <row r="112" spans="2:12" s="10" customFormat="1" ht="19.899999999999999" customHeight="1">
      <c r="B112" s="154"/>
      <c r="C112" s="155"/>
      <c r="D112" s="156" t="s">
        <v>626</v>
      </c>
      <c r="E112" s="157"/>
      <c r="F112" s="157"/>
      <c r="G112" s="157"/>
      <c r="H112" s="157"/>
      <c r="I112" s="157"/>
      <c r="J112" s="158">
        <f>J807</f>
        <v>0</v>
      </c>
      <c r="K112" s="155"/>
      <c r="L112" s="159"/>
    </row>
    <row r="113" spans="1:31" s="10" customFormat="1" ht="19.899999999999999" customHeight="1">
      <c r="B113" s="154"/>
      <c r="C113" s="155"/>
      <c r="D113" s="156" t="s">
        <v>627</v>
      </c>
      <c r="E113" s="157"/>
      <c r="F113" s="157"/>
      <c r="G113" s="157"/>
      <c r="H113" s="157"/>
      <c r="I113" s="157"/>
      <c r="J113" s="158">
        <f>J860</f>
        <v>0</v>
      </c>
      <c r="K113" s="155"/>
      <c r="L113" s="159"/>
    </row>
    <row r="114" spans="1:31" s="10" customFormat="1" ht="19.899999999999999" customHeight="1">
      <c r="B114" s="154"/>
      <c r="C114" s="155"/>
      <c r="D114" s="156" t="s">
        <v>235</v>
      </c>
      <c r="E114" s="157"/>
      <c r="F114" s="157"/>
      <c r="G114" s="157"/>
      <c r="H114" s="157"/>
      <c r="I114" s="157"/>
      <c r="J114" s="158">
        <f>J883</f>
        <v>0</v>
      </c>
      <c r="K114" s="155"/>
      <c r="L114" s="159"/>
    </row>
    <row r="115" spans="1:31" s="10" customFormat="1" ht="19.899999999999999" customHeight="1">
      <c r="B115" s="154"/>
      <c r="C115" s="155"/>
      <c r="D115" s="156" t="s">
        <v>628</v>
      </c>
      <c r="E115" s="157"/>
      <c r="F115" s="157"/>
      <c r="G115" s="157"/>
      <c r="H115" s="157"/>
      <c r="I115" s="157"/>
      <c r="J115" s="158">
        <f>J923</f>
        <v>0</v>
      </c>
      <c r="K115" s="155"/>
      <c r="L115" s="159"/>
    </row>
    <row r="116" spans="1:31" s="10" customFormat="1" ht="19.899999999999999" customHeight="1">
      <c r="B116" s="154"/>
      <c r="C116" s="155"/>
      <c r="D116" s="156" t="s">
        <v>629</v>
      </c>
      <c r="E116" s="157"/>
      <c r="F116" s="157"/>
      <c r="G116" s="157"/>
      <c r="H116" s="157"/>
      <c r="I116" s="157"/>
      <c r="J116" s="158">
        <f>J951</f>
        <v>0</v>
      </c>
      <c r="K116" s="155"/>
      <c r="L116" s="159"/>
    </row>
    <row r="117" spans="1:31" s="10" customFormat="1" ht="19.899999999999999" customHeight="1">
      <c r="B117" s="154"/>
      <c r="C117" s="155"/>
      <c r="D117" s="156" t="s">
        <v>630</v>
      </c>
      <c r="E117" s="157"/>
      <c r="F117" s="157"/>
      <c r="G117" s="157"/>
      <c r="H117" s="157"/>
      <c r="I117" s="157"/>
      <c r="J117" s="158">
        <f>J963</f>
        <v>0</v>
      </c>
      <c r="K117" s="155"/>
      <c r="L117" s="159"/>
    </row>
    <row r="118" spans="1:31" s="10" customFormat="1" ht="19.899999999999999" customHeight="1">
      <c r="B118" s="154"/>
      <c r="C118" s="155"/>
      <c r="D118" s="156" t="s">
        <v>631</v>
      </c>
      <c r="E118" s="157"/>
      <c r="F118" s="157"/>
      <c r="G118" s="157"/>
      <c r="H118" s="157"/>
      <c r="I118" s="157"/>
      <c r="J118" s="158">
        <f>J1007</f>
        <v>0</v>
      </c>
      <c r="K118" s="155"/>
      <c r="L118" s="159"/>
    </row>
    <row r="119" spans="1:31" s="10" customFormat="1" ht="19.899999999999999" customHeight="1">
      <c r="B119" s="154"/>
      <c r="C119" s="155"/>
      <c r="D119" s="156" t="s">
        <v>632</v>
      </c>
      <c r="E119" s="157"/>
      <c r="F119" s="157"/>
      <c r="G119" s="157"/>
      <c r="H119" s="157"/>
      <c r="I119" s="157"/>
      <c r="J119" s="158">
        <f>J1025</f>
        <v>0</v>
      </c>
      <c r="K119" s="155"/>
      <c r="L119" s="159"/>
    </row>
    <row r="120" spans="1:31" s="2" customFormat="1" ht="21.7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6.95" customHeight="1">
      <c r="A121" s="35"/>
      <c r="B121" s="55"/>
      <c r="C121" s="56"/>
      <c r="D121" s="56"/>
      <c r="E121" s="56"/>
      <c r="F121" s="56"/>
      <c r="G121" s="56"/>
      <c r="H121" s="56"/>
      <c r="I121" s="56"/>
      <c r="J121" s="56"/>
      <c r="K121" s="56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5" spans="1:31" s="2" customFormat="1" ht="6.95" customHeight="1">
      <c r="A125" s="35"/>
      <c r="B125" s="57"/>
      <c r="C125" s="58"/>
      <c r="D125" s="58"/>
      <c r="E125" s="58"/>
      <c r="F125" s="58"/>
      <c r="G125" s="58"/>
      <c r="H125" s="58"/>
      <c r="I125" s="58"/>
      <c r="J125" s="58"/>
      <c r="K125" s="58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24.95" customHeight="1">
      <c r="A126" s="35"/>
      <c r="B126" s="36"/>
      <c r="C126" s="24" t="s">
        <v>157</v>
      </c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>
      <c r="A128" s="35"/>
      <c r="B128" s="36"/>
      <c r="C128" s="30" t="s">
        <v>16</v>
      </c>
      <c r="D128" s="37"/>
      <c r="E128" s="37"/>
      <c r="F128" s="37"/>
      <c r="G128" s="37"/>
      <c r="H128" s="37"/>
      <c r="I128" s="37"/>
      <c r="J128" s="37"/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6.5" customHeight="1">
      <c r="A129" s="35"/>
      <c r="B129" s="36"/>
      <c r="C129" s="37"/>
      <c r="D129" s="37"/>
      <c r="E129" s="307" t="str">
        <f>E7</f>
        <v>NÁSTAVBA ZŠ JESENIOVA - ROZŠÍŘENÍ ŠKOLNÍ DRUŽINY</v>
      </c>
      <c r="F129" s="308"/>
      <c r="G129" s="308"/>
      <c r="H129" s="308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2" customHeight="1">
      <c r="A130" s="35"/>
      <c r="B130" s="36"/>
      <c r="C130" s="30" t="s">
        <v>144</v>
      </c>
      <c r="D130" s="37"/>
      <c r="E130" s="37"/>
      <c r="F130" s="37"/>
      <c r="G130" s="37"/>
      <c r="H130" s="37"/>
      <c r="I130" s="37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6.5" customHeight="1">
      <c r="A131" s="35"/>
      <c r="B131" s="36"/>
      <c r="C131" s="37"/>
      <c r="D131" s="37"/>
      <c r="E131" s="302" t="str">
        <f>E9</f>
        <v>03 - STAVEBNÍ PRÁCE</v>
      </c>
      <c r="F131" s="306"/>
      <c r="G131" s="306"/>
      <c r="H131" s="306"/>
      <c r="I131" s="37"/>
      <c r="J131" s="37"/>
      <c r="K131" s="37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6.95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12" customHeight="1">
      <c r="A133" s="35"/>
      <c r="B133" s="36"/>
      <c r="C133" s="30" t="s">
        <v>22</v>
      </c>
      <c r="D133" s="37"/>
      <c r="E133" s="37"/>
      <c r="F133" s="28" t="str">
        <f>F12</f>
        <v>Jeseniova 96/2400, Praha 3</v>
      </c>
      <c r="G133" s="37"/>
      <c r="H133" s="37"/>
      <c r="I133" s="30" t="s">
        <v>24</v>
      </c>
      <c r="J133" s="67" t="str">
        <f>IF(J12="","",J12)</f>
        <v>14. 2. 2022</v>
      </c>
      <c r="K133" s="37"/>
      <c r="L133" s="52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2" customFormat="1" ht="6.95" customHeight="1">
      <c r="A134" s="35"/>
      <c r="B134" s="36"/>
      <c r="C134" s="37"/>
      <c r="D134" s="37"/>
      <c r="E134" s="37"/>
      <c r="F134" s="37"/>
      <c r="G134" s="37"/>
      <c r="H134" s="37"/>
      <c r="I134" s="37"/>
      <c r="J134" s="37"/>
      <c r="K134" s="37"/>
      <c r="L134" s="52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65" s="2" customFormat="1" ht="15.2" customHeight="1">
      <c r="A135" s="35"/>
      <c r="B135" s="36"/>
      <c r="C135" s="30" t="s">
        <v>26</v>
      </c>
      <c r="D135" s="37"/>
      <c r="E135" s="37"/>
      <c r="F135" s="28" t="str">
        <f>E15</f>
        <v>Městská část Praha 3</v>
      </c>
      <c r="G135" s="37"/>
      <c r="H135" s="37"/>
      <c r="I135" s="30" t="s">
        <v>32</v>
      </c>
      <c r="J135" s="33" t="str">
        <f>E21</f>
        <v>ZERO ATELIER s.r.o.</v>
      </c>
      <c r="K135" s="37"/>
      <c r="L135" s="52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65" s="2" customFormat="1" ht="15.2" customHeight="1">
      <c r="A136" s="35"/>
      <c r="B136" s="36"/>
      <c r="C136" s="30" t="s">
        <v>30</v>
      </c>
      <c r="D136" s="37"/>
      <c r="E136" s="37"/>
      <c r="F136" s="28" t="str">
        <f>IF(E18="","",E18)</f>
        <v>Vyplň údaj</v>
      </c>
      <c r="G136" s="37"/>
      <c r="H136" s="37"/>
      <c r="I136" s="30" t="s">
        <v>35</v>
      </c>
      <c r="J136" s="33" t="str">
        <f>E24</f>
        <v>Vladimír Mrázek</v>
      </c>
      <c r="K136" s="37"/>
      <c r="L136" s="52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pans="1:65" s="2" customFormat="1" ht="10.35" customHeight="1">
      <c r="A137" s="35"/>
      <c r="B137" s="36"/>
      <c r="C137" s="37"/>
      <c r="D137" s="37"/>
      <c r="E137" s="37"/>
      <c r="F137" s="37"/>
      <c r="G137" s="37"/>
      <c r="H137" s="37"/>
      <c r="I137" s="37"/>
      <c r="J137" s="37"/>
      <c r="K137" s="37"/>
      <c r="L137" s="52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pans="1:65" s="11" customFormat="1" ht="29.25" customHeight="1">
      <c r="A138" s="160"/>
      <c r="B138" s="161"/>
      <c r="C138" s="162" t="s">
        <v>158</v>
      </c>
      <c r="D138" s="163" t="s">
        <v>64</v>
      </c>
      <c r="E138" s="163" t="s">
        <v>60</v>
      </c>
      <c r="F138" s="163" t="s">
        <v>61</v>
      </c>
      <c r="G138" s="163" t="s">
        <v>159</v>
      </c>
      <c r="H138" s="163" t="s">
        <v>160</v>
      </c>
      <c r="I138" s="163" t="s">
        <v>161</v>
      </c>
      <c r="J138" s="163" t="s">
        <v>148</v>
      </c>
      <c r="K138" s="164" t="s">
        <v>162</v>
      </c>
      <c r="L138" s="165"/>
      <c r="M138" s="76" t="s">
        <v>1</v>
      </c>
      <c r="N138" s="77" t="s">
        <v>43</v>
      </c>
      <c r="O138" s="77" t="s">
        <v>163</v>
      </c>
      <c r="P138" s="77" t="s">
        <v>164</v>
      </c>
      <c r="Q138" s="77" t="s">
        <v>165</v>
      </c>
      <c r="R138" s="77" t="s">
        <v>166</v>
      </c>
      <c r="S138" s="77" t="s">
        <v>167</v>
      </c>
      <c r="T138" s="78" t="s">
        <v>168</v>
      </c>
      <c r="U138" s="160"/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/>
    </row>
    <row r="139" spans="1:65" s="2" customFormat="1" ht="22.9" customHeight="1">
      <c r="A139" s="35"/>
      <c r="B139" s="36"/>
      <c r="C139" s="83" t="s">
        <v>169</v>
      </c>
      <c r="D139" s="37"/>
      <c r="E139" s="37"/>
      <c r="F139" s="37"/>
      <c r="G139" s="37"/>
      <c r="H139" s="37"/>
      <c r="I139" s="37"/>
      <c r="J139" s="166">
        <f>BK139</f>
        <v>0</v>
      </c>
      <c r="K139" s="37"/>
      <c r="L139" s="40"/>
      <c r="M139" s="79"/>
      <c r="N139" s="167"/>
      <c r="O139" s="80"/>
      <c r="P139" s="168">
        <f>P140+P507</f>
        <v>0</v>
      </c>
      <c r="Q139" s="80"/>
      <c r="R139" s="168">
        <f>R140+R507</f>
        <v>802.53485615</v>
      </c>
      <c r="S139" s="80"/>
      <c r="T139" s="169">
        <f>T140+T507</f>
        <v>7.5799999999999999E-4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78</v>
      </c>
      <c r="AU139" s="18" t="s">
        <v>150</v>
      </c>
      <c r="BK139" s="170">
        <f>BK140+BK507</f>
        <v>0</v>
      </c>
    </row>
    <row r="140" spans="1:65" s="12" customFormat="1" ht="25.9" customHeight="1">
      <c r="B140" s="171"/>
      <c r="C140" s="172"/>
      <c r="D140" s="173" t="s">
        <v>78</v>
      </c>
      <c r="E140" s="174" t="s">
        <v>237</v>
      </c>
      <c r="F140" s="174" t="s">
        <v>238</v>
      </c>
      <c r="G140" s="172"/>
      <c r="H140" s="172"/>
      <c r="I140" s="175"/>
      <c r="J140" s="176">
        <f>BK140</f>
        <v>0</v>
      </c>
      <c r="K140" s="172"/>
      <c r="L140" s="177"/>
      <c r="M140" s="178"/>
      <c r="N140" s="179"/>
      <c r="O140" s="179"/>
      <c r="P140" s="180">
        <f>P141+P160+P216+P354+P477+P505</f>
        <v>0</v>
      </c>
      <c r="Q140" s="179"/>
      <c r="R140" s="180">
        <f>R141+R160+R216+R354+R477+R505</f>
        <v>684.55969101999995</v>
      </c>
      <c r="S140" s="179"/>
      <c r="T140" s="181">
        <f>T141+T160+T216+T354+T477+T505</f>
        <v>7.5799999999999999E-4</v>
      </c>
      <c r="AR140" s="182" t="s">
        <v>87</v>
      </c>
      <c r="AT140" s="183" t="s">
        <v>78</v>
      </c>
      <c r="AU140" s="183" t="s">
        <v>79</v>
      </c>
      <c r="AY140" s="182" t="s">
        <v>173</v>
      </c>
      <c r="BK140" s="184">
        <f>BK141+BK160+BK216+BK354+BK477+BK505</f>
        <v>0</v>
      </c>
    </row>
    <row r="141" spans="1:65" s="12" customFormat="1" ht="22.9" customHeight="1">
      <c r="B141" s="171"/>
      <c r="C141" s="172"/>
      <c r="D141" s="173" t="s">
        <v>78</v>
      </c>
      <c r="E141" s="185" t="s">
        <v>89</v>
      </c>
      <c r="F141" s="185" t="s">
        <v>633</v>
      </c>
      <c r="G141" s="172"/>
      <c r="H141" s="172"/>
      <c r="I141" s="175"/>
      <c r="J141" s="186">
        <f>BK141</f>
        <v>0</v>
      </c>
      <c r="K141" s="172"/>
      <c r="L141" s="177"/>
      <c r="M141" s="178"/>
      <c r="N141" s="179"/>
      <c r="O141" s="179"/>
      <c r="P141" s="180">
        <f>SUM(P142:P159)</f>
        <v>0</v>
      </c>
      <c r="Q141" s="179"/>
      <c r="R141" s="180">
        <f>SUM(R142:R159)</f>
        <v>11.09053207</v>
      </c>
      <c r="S141" s="179"/>
      <c r="T141" s="181">
        <f>SUM(T142:T159)</f>
        <v>0</v>
      </c>
      <c r="AR141" s="182" t="s">
        <v>87</v>
      </c>
      <c r="AT141" s="183" t="s">
        <v>78</v>
      </c>
      <c r="AU141" s="183" t="s">
        <v>87</v>
      </c>
      <c r="AY141" s="182" t="s">
        <v>173</v>
      </c>
      <c r="BK141" s="184">
        <f>SUM(BK142:BK159)</f>
        <v>0</v>
      </c>
    </row>
    <row r="142" spans="1:65" s="2" customFormat="1" ht="16.5" customHeight="1">
      <c r="A142" s="35"/>
      <c r="B142" s="36"/>
      <c r="C142" s="187" t="s">
        <v>87</v>
      </c>
      <c r="D142" s="187" t="s">
        <v>176</v>
      </c>
      <c r="E142" s="188" t="s">
        <v>634</v>
      </c>
      <c r="F142" s="189" t="s">
        <v>635</v>
      </c>
      <c r="G142" s="190" t="s">
        <v>251</v>
      </c>
      <c r="H142" s="191">
        <v>0.45</v>
      </c>
      <c r="I142" s="192"/>
      <c r="J142" s="193">
        <f>ROUND(I142*H142,2)</f>
        <v>0</v>
      </c>
      <c r="K142" s="189" t="s">
        <v>263</v>
      </c>
      <c r="L142" s="40"/>
      <c r="M142" s="194" t="s">
        <v>1</v>
      </c>
      <c r="N142" s="195" t="s">
        <v>44</v>
      </c>
      <c r="O142" s="72"/>
      <c r="P142" s="196">
        <f>O142*H142</f>
        <v>0</v>
      </c>
      <c r="Q142" s="196">
        <v>2.5018699999999998</v>
      </c>
      <c r="R142" s="196">
        <f>Q142*H142</f>
        <v>1.1258414999999999</v>
      </c>
      <c r="S142" s="196">
        <v>0</v>
      </c>
      <c r="T142" s="19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191</v>
      </c>
      <c r="AT142" s="198" t="s">
        <v>176</v>
      </c>
      <c r="AU142" s="198" t="s">
        <v>89</v>
      </c>
      <c r="AY142" s="18" t="s">
        <v>173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87</v>
      </c>
      <c r="BK142" s="199">
        <f>ROUND(I142*H142,2)</f>
        <v>0</v>
      </c>
      <c r="BL142" s="18" t="s">
        <v>191</v>
      </c>
      <c r="BM142" s="198" t="s">
        <v>636</v>
      </c>
    </row>
    <row r="143" spans="1:65" s="13" customFormat="1">
      <c r="B143" s="210"/>
      <c r="C143" s="211"/>
      <c r="D143" s="200" t="s">
        <v>247</v>
      </c>
      <c r="E143" s="212" t="s">
        <v>1</v>
      </c>
      <c r="F143" s="213" t="s">
        <v>637</v>
      </c>
      <c r="G143" s="211"/>
      <c r="H143" s="214">
        <v>0.45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247</v>
      </c>
      <c r="AU143" s="220" t="s">
        <v>89</v>
      </c>
      <c r="AV143" s="13" t="s">
        <v>89</v>
      </c>
      <c r="AW143" s="13" t="s">
        <v>34</v>
      </c>
      <c r="AX143" s="13" t="s">
        <v>87</v>
      </c>
      <c r="AY143" s="220" t="s">
        <v>173</v>
      </c>
    </row>
    <row r="144" spans="1:65" s="2" customFormat="1" ht="16.5" customHeight="1">
      <c r="A144" s="35"/>
      <c r="B144" s="36"/>
      <c r="C144" s="187" t="s">
        <v>89</v>
      </c>
      <c r="D144" s="187" t="s">
        <v>176</v>
      </c>
      <c r="E144" s="188" t="s">
        <v>638</v>
      </c>
      <c r="F144" s="189" t="s">
        <v>639</v>
      </c>
      <c r="G144" s="190" t="s">
        <v>245</v>
      </c>
      <c r="H144" s="191">
        <v>0.75</v>
      </c>
      <c r="I144" s="192"/>
      <c r="J144" s="193">
        <f>ROUND(I144*H144,2)</f>
        <v>0</v>
      </c>
      <c r="K144" s="189" t="s">
        <v>263</v>
      </c>
      <c r="L144" s="40"/>
      <c r="M144" s="194" t="s">
        <v>1</v>
      </c>
      <c r="N144" s="195" t="s">
        <v>44</v>
      </c>
      <c r="O144" s="72"/>
      <c r="P144" s="196">
        <f>O144*H144</f>
        <v>0</v>
      </c>
      <c r="Q144" s="196">
        <v>2.47E-3</v>
      </c>
      <c r="R144" s="196">
        <f>Q144*H144</f>
        <v>1.8525E-3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191</v>
      </c>
      <c r="AT144" s="198" t="s">
        <v>176</v>
      </c>
      <c r="AU144" s="198" t="s">
        <v>89</v>
      </c>
      <c r="AY144" s="18" t="s">
        <v>173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87</v>
      </c>
      <c r="BK144" s="199">
        <f>ROUND(I144*H144,2)</f>
        <v>0</v>
      </c>
      <c r="BL144" s="18" t="s">
        <v>191</v>
      </c>
      <c r="BM144" s="198" t="s">
        <v>640</v>
      </c>
    </row>
    <row r="145" spans="1:65" s="13" customFormat="1">
      <c r="B145" s="210"/>
      <c r="C145" s="211"/>
      <c r="D145" s="200" t="s">
        <v>247</v>
      </c>
      <c r="E145" s="212" t="s">
        <v>1</v>
      </c>
      <c r="F145" s="213" t="s">
        <v>641</v>
      </c>
      <c r="G145" s="211"/>
      <c r="H145" s="214">
        <v>0.75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247</v>
      </c>
      <c r="AU145" s="220" t="s">
        <v>89</v>
      </c>
      <c r="AV145" s="13" t="s">
        <v>89</v>
      </c>
      <c r="AW145" s="13" t="s">
        <v>34</v>
      </c>
      <c r="AX145" s="13" t="s">
        <v>87</v>
      </c>
      <c r="AY145" s="220" t="s">
        <v>173</v>
      </c>
    </row>
    <row r="146" spans="1:65" s="2" customFormat="1" ht="16.5" customHeight="1">
      <c r="A146" s="35"/>
      <c r="B146" s="36"/>
      <c r="C146" s="187" t="s">
        <v>185</v>
      </c>
      <c r="D146" s="187" t="s">
        <v>176</v>
      </c>
      <c r="E146" s="188" t="s">
        <v>642</v>
      </c>
      <c r="F146" s="189" t="s">
        <v>643</v>
      </c>
      <c r="G146" s="190" t="s">
        <v>245</v>
      </c>
      <c r="H146" s="191">
        <v>0.75</v>
      </c>
      <c r="I146" s="192"/>
      <c r="J146" s="193">
        <f>ROUND(I146*H146,2)</f>
        <v>0</v>
      </c>
      <c r="K146" s="189" t="s">
        <v>263</v>
      </c>
      <c r="L146" s="40"/>
      <c r="M146" s="194" t="s">
        <v>1</v>
      </c>
      <c r="N146" s="195" t="s">
        <v>44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191</v>
      </c>
      <c r="AT146" s="198" t="s">
        <v>176</v>
      </c>
      <c r="AU146" s="198" t="s">
        <v>89</v>
      </c>
      <c r="AY146" s="18" t="s">
        <v>173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87</v>
      </c>
      <c r="BK146" s="199">
        <f>ROUND(I146*H146,2)</f>
        <v>0</v>
      </c>
      <c r="BL146" s="18" t="s">
        <v>191</v>
      </c>
      <c r="BM146" s="198" t="s">
        <v>644</v>
      </c>
    </row>
    <row r="147" spans="1:65" s="2" customFormat="1" ht="16.5" customHeight="1">
      <c r="A147" s="35"/>
      <c r="B147" s="36"/>
      <c r="C147" s="187" t="s">
        <v>191</v>
      </c>
      <c r="D147" s="187" t="s">
        <v>176</v>
      </c>
      <c r="E147" s="188" t="s">
        <v>645</v>
      </c>
      <c r="F147" s="189" t="s">
        <v>646</v>
      </c>
      <c r="G147" s="190" t="s">
        <v>532</v>
      </c>
      <c r="H147" s="191">
        <v>5.0000000000000001E-3</v>
      </c>
      <c r="I147" s="192"/>
      <c r="J147" s="193">
        <f>ROUND(I147*H147,2)</f>
        <v>0</v>
      </c>
      <c r="K147" s="189" t="s">
        <v>263</v>
      </c>
      <c r="L147" s="40"/>
      <c r="M147" s="194" t="s">
        <v>1</v>
      </c>
      <c r="N147" s="195" t="s">
        <v>44</v>
      </c>
      <c r="O147" s="72"/>
      <c r="P147" s="196">
        <f>O147*H147</f>
        <v>0</v>
      </c>
      <c r="Q147" s="196">
        <v>1.06277</v>
      </c>
      <c r="R147" s="196">
        <f>Q147*H147</f>
        <v>5.3138500000000002E-3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191</v>
      </c>
      <c r="AT147" s="198" t="s">
        <v>176</v>
      </c>
      <c r="AU147" s="198" t="s">
        <v>89</v>
      </c>
      <c r="AY147" s="18" t="s">
        <v>173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87</v>
      </c>
      <c r="BK147" s="199">
        <f>ROUND(I147*H147,2)</f>
        <v>0</v>
      </c>
      <c r="BL147" s="18" t="s">
        <v>191</v>
      </c>
      <c r="BM147" s="198" t="s">
        <v>647</v>
      </c>
    </row>
    <row r="148" spans="1:65" s="13" customFormat="1">
      <c r="B148" s="210"/>
      <c r="C148" s="211"/>
      <c r="D148" s="200" t="s">
        <v>247</v>
      </c>
      <c r="E148" s="212" t="s">
        <v>1</v>
      </c>
      <c r="F148" s="213" t="s">
        <v>648</v>
      </c>
      <c r="G148" s="211"/>
      <c r="H148" s="214">
        <v>5.0000000000000001E-3</v>
      </c>
      <c r="I148" s="215"/>
      <c r="J148" s="211"/>
      <c r="K148" s="211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247</v>
      </c>
      <c r="AU148" s="220" t="s">
        <v>89</v>
      </c>
      <c r="AV148" s="13" t="s">
        <v>89</v>
      </c>
      <c r="AW148" s="13" t="s">
        <v>34</v>
      </c>
      <c r="AX148" s="13" t="s">
        <v>87</v>
      </c>
      <c r="AY148" s="220" t="s">
        <v>173</v>
      </c>
    </row>
    <row r="149" spans="1:65" s="2" customFormat="1" ht="16.5" customHeight="1">
      <c r="A149" s="35"/>
      <c r="B149" s="36"/>
      <c r="C149" s="187" t="s">
        <v>172</v>
      </c>
      <c r="D149" s="187" t="s">
        <v>176</v>
      </c>
      <c r="E149" s="188" t="s">
        <v>649</v>
      </c>
      <c r="F149" s="189" t="s">
        <v>650</v>
      </c>
      <c r="G149" s="190" t="s">
        <v>251</v>
      </c>
      <c r="H149" s="191">
        <v>0.72</v>
      </c>
      <c r="I149" s="192"/>
      <c r="J149" s="193">
        <f>ROUND(I149*H149,2)</f>
        <v>0</v>
      </c>
      <c r="K149" s="189" t="s">
        <v>263</v>
      </c>
      <c r="L149" s="40"/>
      <c r="M149" s="194" t="s">
        <v>1</v>
      </c>
      <c r="N149" s="195" t="s">
        <v>44</v>
      </c>
      <c r="O149" s="72"/>
      <c r="P149" s="196">
        <f>O149*H149</f>
        <v>0</v>
      </c>
      <c r="Q149" s="196">
        <v>2.5018699999999998</v>
      </c>
      <c r="R149" s="196">
        <f>Q149*H149</f>
        <v>1.8013463999999999</v>
      </c>
      <c r="S149" s="196">
        <v>0</v>
      </c>
      <c r="T149" s="19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191</v>
      </c>
      <c r="AT149" s="198" t="s">
        <v>176</v>
      </c>
      <c r="AU149" s="198" t="s">
        <v>89</v>
      </c>
      <c r="AY149" s="18" t="s">
        <v>173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8" t="s">
        <v>87</v>
      </c>
      <c r="BK149" s="199">
        <f>ROUND(I149*H149,2)</f>
        <v>0</v>
      </c>
      <c r="BL149" s="18" t="s">
        <v>191</v>
      </c>
      <c r="BM149" s="198" t="s">
        <v>651</v>
      </c>
    </row>
    <row r="150" spans="1:65" s="14" customFormat="1">
      <c r="B150" s="221"/>
      <c r="C150" s="222"/>
      <c r="D150" s="200" t="s">
        <v>247</v>
      </c>
      <c r="E150" s="223" t="s">
        <v>1</v>
      </c>
      <c r="F150" s="224" t="s">
        <v>652</v>
      </c>
      <c r="G150" s="222"/>
      <c r="H150" s="223" t="s">
        <v>1</v>
      </c>
      <c r="I150" s="225"/>
      <c r="J150" s="222"/>
      <c r="K150" s="222"/>
      <c r="L150" s="226"/>
      <c r="M150" s="227"/>
      <c r="N150" s="228"/>
      <c r="O150" s="228"/>
      <c r="P150" s="228"/>
      <c r="Q150" s="228"/>
      <c r="R150" s="228"/>
      <c r="S150" s="228"/>
      <c r="T150" s="229"/>
      <c r="AT150" s="230" t="s">
        <v>247</v>
      </c>
      <c r="AU150" s="230" t="s">
        <v>89</v>
      </c>
      <c r="AV150" s="14" t="s">
        <v>87</v>
      </c>
      <c r="AW150" s="14" t="s">
        <v>34</v>
      </c>
      <c r="AX150" s="14" t="s">
        <v>79</v>
      </c>
      <c r="AY150" s="230" t="s">
        <v>173</v>
      </c>
    </row>
    <row r="151" spans="1:65" s="13" customFormat="1">
      <c r="B151" s="210"/>
      <c r="C151" s="211"/>
      <c r="D151" s="200" t="s">
        <v>247</v>
      </c>
      <c r="E151" s="212" t="s">
        <v>1</v>
      </c>
      <c r="F151" s="213" t="s">
        <v>653</v>
      </c>
      <c r="G151" s="211"/>
      <c r="H151" s="214">
        <v>0.72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247</v>
      </c>
      <c r="AU151" s="220" t="s">
        <v>89</v>
      </c>
      <c r="AV151" s="13" t="s">
        <v>89</v>
      </c>
      <c r="AW151" s="13" t="s">
        <v>34</v>
      </c>
      <c r="AX151" s="13" t="s">
        <v>87</v>
      </c>
      <c r="AY151" s="220" t="s">
        <v>173</v>
      </c>
    </row>
    <row r="152" spans="1:65" s="2" customFormat="1" ht="16.5" customHeight="1">
      <c r="A152" s="35"/>
      <c r="B152" s="36"/>
      <c r="C152" s="187" t="s">
        <v>201</v>
      </c>
      <c r="D152" s="187" t="s">
        <v>176</v>
      </c>
      <c r="E152" s="188" t="s">
        <v>654</v>
      </c>
      <c r="F152" s="189" t="s">
        <v>655</v>
      </c>
      <c r="G152" s="190" t="s">
        <v>251</v>
      </c>
      <c r="H152" s="191">
        <v>0.57599999999999996</v>
      </c>
      <c r="I152" s="192"/>
      <c r="J152" s="193">
        <f>ROUND(I152*H152,2)</f>
        <v>0</v>
      </c>
      <c r="K152" s="189" t="s">
        <v>263</v>
      </c>
      <c r="L152" s="40"/>
      <c r="M152" s="194" t="s">
        <v>1</v>
      </c>
      <c r="N152" s="195" t="s">
        <v>44</v>
      </c>
      <c r="O152" s="72"/>
      <c r="P152" s="196">
        <f>O152*H152</f>
        <v>0</v>
      </c>
      <c r="Q152" s="196">
        <v>2.5018699999999998</v>
      </c>
      <c r="R152" s="196">
        <f>Q152*H152</f>
        <v>1.4410771199999999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191</v>
      </c>
      <c r="AT152" s="198" t="s">
        <v>176</v>
      </c>
      <c r="AU152" s="198" t="s">
        <v>89</v>
      </c>
      <c r="AY152" s="18" t="s">
        <v>173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87</v>
      </c>
      <c r="BK152" s="199">
        <f>ROUND(I152*H152,2)</f>
        <v>0</v>
      </c>
      <c r="BL152" s="18" t="s">
        <v>191</v>
      </c>
      <c r="BM152" s="198" t="s">
        <v>656</v>
      </c>
    </row>
    <row r="153" spans="1:65" s="13" customFormat="1">
      <c r="B153" s="210"/>
      <c r="C153" s="211"/>
      <c r="D153" s="200" t="s">
        <v>247</v>
      </c>
      <c r="E153" s="212" t="s">
        <v>1</v>
      </c>
      <c r="F153" s="213" t="s">
        <v>657</v>
      </c>
      <c r="G153" s="211"/>
      <c r="H153" s="214">
        <v>0.57599999999999996</v>
      </c>
      <c r="I153" s="215"/>
      <c r="J153" s="211"/>
      <c r="K153" s="211"/>
      <c r="L153" s="216"/>
      <c r="M153" s="217"/>
      <c r="N153" s="218"/>
      <c r="O153" s="218"/>
      <c r="P153" s="218"/>
      <c r="Q153" s="218"/>
      <c r="R153" s="218"/>
      <c r="S153" s="218"/>
      <c r="T153" s="219"/>
      <c r="AT153" s="220" t="s">
        <v>247</v>
      </c>
      <c r="AU153" s="220" t="s">
        <v>89</v>
      </c>
      <c r="AV153" s="13" t="s">
        <v>89</v>
      </c>
      <c r="AW153" s="13" t="s">
        <v>34</v>
      </c>
      <c r="AX153" s="13" t="s">
        <v>87</v>
      </c>
      <c r="AY153" s="220" t="s">
        <v>173</v>
      </c>
    </row>
    <row r="154" spans="1:65" s="2" customFormat="1" ht="21.75" customHeight="1">
      <c r="A154" s="35"/>
      <c r="B154" s="36"/>
      <c r="C154" s="187" t="s">
        <v>205</v>
      </c>
      <c r="D154" s="187" t="s">
        <v>176</v>
      </c>
      <c r="E154" s="188" t="s">
        <v>658</v>
      </c>
      <c r="F154" s="189" t="s">
        <v>659</v>
      </c>
      <c r="G154" s="190" t="s">
        <v>245</v>
      </c>
      <c r="H154" s="191">
        <v>11.49</v>
      </c>
      <c r="I154" s="192"/>
      <c r="J154" s="193">
        <f>ROUND(I154*H154,2)</f>
        <v>0</v>
      </c>
      <c r="K154" s="189" t="s">
        <v>263</v>
      </c>
      <c r="L154" s="40"/>
      <c r="M154" s="194" t="s">
        <v>1</v>
      </c>
      <c r="N154" s="195" t="s">
        <v>44</v>
      </c>
      <c r="O154" s="72"/>
      <c r="P154" s="196">
        <f>O154*H154</f>
        <v>0</v>
      </c>
      <c r="Q154" s="196">
        <v>0.58443000000000001</v>
      </c>
      <c r="R154" s="196">
        <f>Q154*H154</f>
        <v>6.7151006999999998</v>
      </c>
      <c r="S154" s="196">
        <v>0</v>
      </c>
      <c r="T154" s="19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191</v>
      </c>
      <c r="AT154" s="198" t="s">
        <v>176</v>
      </c>
      <c r="AU154" s="198" t="s">
        <v>89</v>
      </c>
      <c r="AY154" s="18" t="s">
        <v>173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8" t="s">
        <v>87</v>
      </c>
      <c r="BK154" s="199">
        <f>ROUND(I154*H154,2)</f>
        <v>0</v>
      </c>
      <c r="BL154" s="18" t="s">
        <v>191</v>
      </c>
      <c r="BM154" s="198" t="s">
        <v>660</v>
      </c>
    </row>
    <row r="155" spans="1:65" s="14" customFormat="1">
      <c r="B155" s="221"/>
      <c r="C155" s="222"/>
      <c r="D155" s="200" t="s">
        <v>247</v>
      </c>
      <c r="E155" s="223" t="s">
        <v>1</v>
      </c>
      <c r="F155" s="224" t="s">
        <v>661</v>
      </c>
      <c r="G155" s="222"/>
      <c r="H155" s="223" t="s">
        <v>1</v>
      </c>
      <c r="I155" s="225"/>
      <c r="J155" s="222"/>
      <c r="K155" s="222"/>
      <c r="L155" s="226"/>
      <c r="M155" s="227"/>
      <c r="N155" s="228"/>
      <c r="O155" s="228"/>
      <c r="P155" s="228"/>
      <c r="Q155" s="228"/>
      <c r="R155" s="228"/>
      <c r="S155" s="228"/>
      <c r="T155" s="229"/>
      <c r="AT155" s="230" t="s">
        <v>247</v>
      </c>
      <c r="AU155" s="230" t="s">
        <v>89</v>
      </c>
      <c r="AV155" s="14" t="s">
        <v>87</v>
      </c>
      <c r="AW155" s="14" t="s">
        <v>34</v>
      </c>
      <c r="AX155" s="14" t="s">
        <v>79</v>
      </c>
      <c r="AY155" s="230" t="s">
        <v>173</v>
      </c>
    </row>
    <row r="156" spans="1:65" s="13" customFormat="1">
      <c r="B156" s="210"/>
      <c r="C156" s="211"/>
      <c r="D156" s="200" t="s">
        <v>247</v>
      </c>
      <c r="E156" s="212" t="s">
        <v>1</v>
      </c>
      <c r="F156" s="213" t="s">
        <v>662</v>
      </c>
      <c r="G156" s="211"/>
      <c r="H156" s="214">
        <v>3.6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247</v>
      </c>
      <c r="AU156" s="220" t="s">
        <v>89</v>
      </c>
      <c r="AV156" s="13" t="s">
        <v>89</v>
      </c>
      <c r="AW156" s="13" t="s">
        <v>34</v>
      </c>
      <c r="AX156" s="13" t="s">
        <v>79</v>
      </c>
      <c r="AY156" s="220" t="s">
        <v>173</v>
      </c>
    </row>
    <row r="157" spans="1:65" s="14" customFormat="1">
      <c r="B157" s="221"/>
      <c r="C157" s="222"/>
      <c r="D157" s="200" t="s">
        <v>247</v>
      </c>
      <c r="E157" s="223" t="s">
        <v>1</v>
      </c>
      <c r="F157" s="224" t="s">
        <v>652</v>
      </c>
      <c r="G157" s="222"/>
      <c r="H157" s="223" t="s">
        <v>1</v>
      </c>
      <c r="I157" s="225"/>
      <c r="J157" s="222"/>
      <c r="K157" s="222"/>
      <c r="L157" s="226"/>
      <c r="M157" s="227"/>
      <c r="N157" s="228"/>
      <c r="O157" s="228"/>
      <c r="P157" s="228"/>
      <c r="Q157" s="228"/>
      <c r="R157" s="228"/>
      <c r="S157" s="228"/>
      <c r="T157" s="229"/>
      <c r="AT157" s="230" t="s">
        <v>247</v>
      </c>
      <c r="AU157" s="230" t="s">
        <v>89</v>
      </c>
      <c r="AV157" s="14" t="s">
        <v>87</v>
      </c>
      <c r="AW157" s="14" t="s">
        <v>34</v>
      </c>
      <c r="AX157" s="14" t="s">
        <v>79</v>
      </c>
      <c r="AY157" s="230" t="s">
        <v>173</v>
      </c>
    </row>
    <row r="158" spans="1:65" s="13" customFormat="1">
      <c r="B158" s="210"/>
      <c r="C158" s="211"/>
      <c r="D158" s="200" t="s">
        <v>247</v>
      </c>
      <c r="E158" s="212" t="s">
        <v>1</v>
      </c>
      <c r="F158" s="213" t="s">
        <v>663</v>
      </c>
      <c r="G158" s="211"/>
      <c r="H158" s="214">
        <v>7.89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247</v>
      </c>
      <c r="AU158" s="220" t="s">
        <v>89</v>
      </c>
      <c r="AV158" s="13" t="s">
        <v>89</v>
      </c>
      <c r="AW158" s="13" t="s">
        <v>34</v>
      </c>
      <c r="AX158" s="13" t="s">
        <v>79</v>
      </c>
      <c r="AY158" s="220" t="s">
        <v>173</v>
      </c>
    </row>
    <row r="159" spans="1:65" s="15" customFormat="1">
      <c r="B159" s="231"/>
      <c r="C159" s="232"/>
      <c r="D159" s="200" t="s">
        <v>247</v>
      </c>
      <c r="E159" s="233" t="s">
        <v>1</v>
      </c>
      <c r="F159" s="234" t="s">
        <v>260</v>
      </c>
      <c r="G159" s="232"/>
      <c r="H159" s="235">
        <v>11.49</v>
      </c>
      <c r="I159" s="236"/>
      <c r="J159" s="232"/>
      <c r="K159" s="232"/>
      <c r="L159" s="237"/>
      <c r="M159" s="238"/>
      <c r="N159" s="239"/>
      <c r="O159" s="239"/>
      <c r="P159" s="239"/>
      <c r="Q159" s="239"/>
      <c r="R159" s="239"/>
      <c r="S159" s="239"/>
      <c r="T159" s="240"/>
      <c r="AT159" s="241" t="s">
        <v>247</v>
      </c>
      <c r="AU159" s="241" t="s">
        <v>89</v>
      </c>
      <c r="AV159" s="15" t="s">
        <v>191</v>
      </c>
      <c r="AW159" s="15" t="s">
        <v>34</v>
      </c>
      <c r="AX159" s="15" t="s">
        <v>87</v>
      </c>
      <c r="AY159" s="241" t="s">
        <v>173</v>
      </c>
    </row>
    <row r="160" spans="1:65" s="12" customFormat="1" ht="22.9" customHeight="1">
      <c r="B160" s="171"/>
      <c r="C160" s="172"/>
      <c r="D160" s="173" t="s">
        <v>78</v>
      </c>
      <c r="E160" s="185" t="s">
        <v>185</v>
      </c>
      <c r="F160" s="185" t="s">
        <v>664</v>
      </c>
      <c r="G160" s="172"/>
      <c r="H160" s="172"/>
      <c r="I160" s="175"/>
      <c r="J160" s="186">
        <f>BK160</f>
        <v>0</v>
      </c>
      <c r="K160" s="172"/>
      <c r="L160" s="177"/>
      <c r="M160" s="178"/>
      <c r="N160" s="179"/>
      <c r="O160" s="179"/>
      <c r="P160" s="180">
        <f>SUM(P161:P215)</f>
        <v>0</v>
      </c>
      <c r="Q160" s="179"/>
      <c r="R160" s="180">
        <f>SUM(R161:R215)</f>
        <v>89.369269229999986</v>
      </c>
      <c r="S160" s="179"/>
      <c r="T160" s="181">
        <f>SUM(T161:T215)</f>
        <v>7.5799999999999999E-4</v>
      </c>
      <c r="AR160" s="182" t="s">
        <v>87</v>
      </c>
      <c r="AT160" s="183" t="s">
        <v>78</v>
      </c>
      <c r="AU160" s="183" t="s">
        <v>87</v>
      </c>
      <c r="AY160" s="182" t="s">
        <v>173</v>
      </c>
      <c r="BK160" s="184">
        <f>SUM(BK161:BK215)</f>
        <v>0</v>
      </c>
    </row>
    <row r="161" spans="1:65" s="2" customFormat="1" ht="16.5" customHeight="1">
      <c r="A161" s="35"/>
      <c r="B161" s="36"/>
      <c r="C161" s="187" t="s">
        <v>211</v>
      </c>
      <c r="D161" s="187" t="s">
        <v>176</v>
      </c>
      <c r="E161" s="188" t="s">
        <v>665</v>
      </c>
      <c r="F161" s="189" t="s">
        <v>666</v>
      </c>
      <c r="G161" s="190" t="s">
        <v>245</v>
      </c>
      <c r="H161" s="191">
        <v>17.16</v>
      </c>
      <c r="I161" s="192"/>
      <c r="J161" s="193">
        <f>ROUND(I161*H161,2)</f>
        <v>0</v>
      </c>
      <c r="K161" s="189" t="s">
        <v>263</v>
      </c>
      <c r="L161" s="40"/>
      <c r="M161" s="194" t="s">
        <v>1</v>
      </c>
      <c r="N161" s="195" t="s">
        <v>44</v>
      </c>
      <c r="O161" s="72"/>
      <c r="P161" s="196">
        <f>O161*H161</f>
        <v>0</v>
      </c>
      <c r="Q161" s="196">
        <v>0.25146000000000002</v>
      </c>
      <c r="R161" s="196">
        <f>Q161*H161</f>
        <v>4.3150536000000006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191</v>
      </c>
      <c r="AT161" s="198" t="s">
        <v>176</v>
      </c>
      <c r="AU161" s="198" t="s">
        <v>89</v>
      </c>
      <c r="AY161" s="18" t="s">
        <v>173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87</v>
      </c>
      <c r="BK161" s="199">
        <f>ROUND(I161*H161,2)</f>
        <v>0</v>
      </c>
      <c r="BL161" s="18" t="s">
        <v>191</v>
      </c>
      <c r="BM161" s="198" t="s">
        <v>667</v>
      </c>
    </row>
    <row r="162" spans="1:65" s="14" customFormat="1">
      <c r="B162" s="221"/>
      <c r="C162" s="222"/>
      <c r="D162" s="200" t="s">
        <v>247</v>
      </c>
      <c r="E162" s="223" t="s">
        <v>1</v>
      </c>
      <c r="F162" s="224" t="s">
        <v>279</v>
      </c>
      <c r="G162" s="222"/>
      <c r="H162" s="223" t="s">
        <v>1</v>
      </c>
      <c r="I162" s="225"/>
      <c r="J162" s="222"/>
      <c r="K162" s="222"/>
      <c r="L162" s="226"/>
      <c r="M162" s="227"/>
      <c r="N162" s="228"/>
      <c r="O162" s="228"/>
      <c r="P162" s="228"/>
      <c r="Q162" s="228"/>
      <c r="R162" s="228"/>
      <c r="S162" s="228"/>
      <c r="T162" s="229"/>
      <c r="AT162" s="230" t="s">
        <v>247</v>
      </c>
      <c r="AU162" s="230" t="s">
        <v>89</v>
      </c>
      <c r="AV162" s="14" t="s">
        <v>87</v>
      </c>
      <c r="AW162" s="14" t="s">
        <v>34</v>
      </c>
      <c r="AX162" s="14" t="s">
        <v>79</v>
      </c>
      <c r="AY162" s="230" t="s">
        <v>173</v>
      </c>
    </row>
    <row r="163" spans="1:65" s="13" customFormat="1">
      <c r="B163" s="210"/>
      <c r="C163" s="211"/>
      <c r="D163" s="200" t="s">
        <v>247</v>
      </c>
      <c r="E163" s="212" t="s">
        <v>1</v>
      </c>
      <c r="F163" s="213" t="s">
        <v>668</v>
      </c>
      <c r="G163" s="211"/>
      <c r="H163" s="214">
        <v>12.6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247</v>
      </c>
      <c r="AU163" s="220" t="s">
        <v>89</v>
      </c>
      <c r="AV163" s="13" t="s">
        <v>89</v>
      </c>
      <c r="AW163" s="13" t="s">
        <v>34</v>
      </c>
      <c r="AX163" s="13" t="s">
        <v>79</v>
      </c>
      <c r="AY163" s="220" t="s">
        <v>173</v>
      </c>
    </row>
    <row r="164" spans="1:65" s="13" customFormat="1">
      <c r="B164" s="210"/>
      <c r="C164" s="211"/>
      <c r="D164" s="200" t="s">
        <v>247</v>
      </c>
      <c r="E164" s="212" t="s">
        <v>1</v>
      </c>
      <c r="F164" s="213" t="s">
        <v>669</v>
      </c>
      <c r="G164" s="211"/>
      <c r="H164" s="214">
        <v>4.5599999999999996</v>
      </c>
      <c r="I164" s="215"/>
      <c r="J164" s="211"/>
      <c r="K164" s="211"/>
      <c r="L164" s="216"/>
      <c r="M164" s="217"/>
      <c r="N164" s="218"/>
      <c r="O164" s="218"/>
      <c r="P164" s="218"/>
      <c r="Q164" s="218"/>
      <c r="R164" s="218"/>
      <c r="S164" s="218"/>
      <c r="T164" s="219"/>
      <c r="AT164" s="220" t="s">
        <v>247</v>
      </c>
      <c r="AU164" s="220" t="s">
        <v>89</v>
      </c>
      <c r="AV164" s="13" t="s">
        <v>89</v>
      </c>
      <c r="AW164" s="13" t="s">
        <v>34</v>
      </c>
      <c r="AX164" s="13" t="s">
        <v>79</v>
      </c>
      <c r="AY164" s="220" t="s">
        <v>173</v>
      </c>
    </row>
    <row r="165" spans="1:65" s="15" customFormat="1">
      <c r="B165" s="231"/>
      <c r="C165" s="232"/>
      <c r="D165" s="200" t="s">
        <v>247</v>
      </c>
      <c r="E165" s="233" t="s">
        <v>1</v>
      </c>
      <c r="F165" s="234" t="s">
        <v>260</v>
      </c>
      <c r="G165" s="232"/>
      <c r="H165" s="235">
        <v>17.16</v>
      </c>
      <c r="I165" s="236"/>
      <c r="J165" s="232"/>
      <c r="K165" s="232"/>
      <c r="L165" s="237"/>
      <c r="M165" s="238"/>
      <c r="N165" s="239"/>
      <c r="O165" s="239"/>
      <c r="P165" s="239"/>
      <c r="Q165" s="239"/>
      <c r="R165" s="239"/>
      <c r="S165" s="239"/>
      <c r="T165" s="240"/>
      <c r="AT165" s="241" t="s">
        <v>247</v>
      </c>
      <c r="AU165" s="241" t="s">
        <v>89</v>
      </c>
      <c r="AV165" s="15" t="s">
        <v>191</v>
      </c>
      <c r="AW165" s="15" t="s">
        <v>34</v>
      </c>
      <c r="AX165" s="15" t="s">
        <v>87</v>
      </c>
      <c r="AY165" s="241" t="s">
        <v>173</v>
      </c>
    </row>
    <row r="166" spans="1:65" s="2" customFormat="1" ht="16.5" customHeight="1">
      <c r="A166" s="35"/>
      <c r="B166" s="36"/>
      <c r="C166" s="187" t="s">
        <v>217</v>
      </c>
      <c r="D166" s="187" t="s">
        <v>176</v>
      </c>
      <c r="E166" s="188" t="s">
        <v>670</v>
      </c>
      <c r="F166" s="189" t="s">
        <v>671</v>
      </c>
      <c r="G166" s="190" t="s">
        <v>245</v>
      </c>
      <c r="H166" s="191">
        <v>137.31299999999999</v>
      </c>
      <c r="I166" s="192"/>
      <c r="J166" s="193">
        <f>ROUND(I166*H166,2)</f>
        <v>0</v>
      </c>
      <c r="K166" s="189" t="s">
        <v>1</v>
      </c>
      <c r="L166" s="40"/>
      <c r="M166" s="194" t="s">
        <v>1</v>
      </c>
      <c r="N166" s="195" t="s">
        <v>44</v>
      </c>
      <c r="O166" s="72"/>
      <c r="P166" s="196">
        <f>O166*H166</f>
        <v>0</v>
      </c>
      <c r="Q166" s="196">
        <v>0.31833</v>
      </c>
      <c r="R166" s="196">
        <f>Q166*H166</f>
        <v>43.710847289999997</v>
      </c>
      <c r="S166" s="196">
        <v>0</v>
      </c>
      <c r="T166" s="19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191</v>
      </c>
      <c r="AT166" s="198" t="s">
        <v>176</v>
      </c>
      <c r="AU166" s="198" t="s">
        <v>89</v>
      </c>
      <c r="AY166" s="18" t="s">
        <v>173</v>
      </c>
      <c r="BE166" s="199">
        <f>IF(N166="základní",J166,0)</f>
        <v>0</v>
      </c>
      <c r="BF166" s="199">
        <f>IF(N166="snížená",J166,0)</f>
        <v>0</v>
      </c>
      <c r="BG166" s="199">
        <f>IF(N166="zákl. přenesená",J166,0)</f>
        <v>0</v>
      </c>
      <c r="BH166" s="199">
        <f>IF(N166="sníž. přenesená",J166,0)</f>
        <v>0</v>
      </c>
      <c r="BI166" s="199">
        <f>IF(N166="nulová",J166,0)</f>
        <v>0</v>
      </c>
      <c r="BJ166" s="18" t="s">
        <v>87</v>
      </c>
      <c r="BK166" s="199">
        <f>ROUND(I166*H166,2)</f>
        <v>0</v>
      </c>
      <c r="BL166" s="18" t="s">
        <v>191</v>
      </c>
      <c r="BM166" s="198" t="s">
        <v>672</v>
      </c>
    </row>
    <row r="167" spans="1:65" s="14" customFormat="1">
      <c r="B167" s="221"/>
      <c r="C167" s="222"/>
      <c r="D167" s="200" t="s">
        <v>247</v>
      </c>
      <c r="E167" s="223" t="s">
        <v>1</v>
      </c>
      <c r="F167" s="224" t="s">
        <v>279</v>
      </c>
      <c r="G167" s="222"/>
      <c r="H167" s="223" t="s">
        <v>1</v>
      </c>
      <c r="I167" s="225"/>
      <c r="J167" s="222"/>
      <c r="K167" s="222"/>
      <c r="L167" s="226"/>
      <c r="M167" s="227"/>
      <c r="N167" s="228"/>
      <c r="O167" s="228"/>
      <c r="P167" s="228"/>
      <c r="Q167" s="228"/>
      <c r="R167" s="228"/>
      <c r="S167" s="228"/>
      <c r="T167" s="229"/>
      <c r="AT167" s="230" t="s">
        <v>247</v>
      </c>
      <c r="AU167" s="230" t="s">
        <v>89</v>
      </c>
      <c r="AV167" s="14" t="s">
        <v>87</v>
      </c>
      <c r="AW167" s="14" t="s">
        <v>34</v>
      </c>
      <c r="AX167" s="14" t="s">
        <v>79</v>
      </c>
      <c r="AY167" s="230" t="s">
        <v>173</v>
      </c>
    </row>
    <row r="168" spans="1:65" s="13" customFormat="1">
      <c r="B168" s="210"/>
      <c r="C168" s="211"/>
      <c r="D168" s="200" t="s">
        <v>247</v>
      </c>
      <c r="E168" s="212" t="s">
        <v>1</v>
      </c>
      <c r="F168" s="213" t="s">
        <v>673</v>
      </c>
      <c r="G168" s="211"/>
      <c r="H168" s="214">
        <v>44.2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247</v>
      </c>
      <c r="AU168" s="220" t="s">
        <v>89</v>
      </c>
      <c r="AV168" s="13" t="s">
        <v>89</v>
      </c>
      <c r="AW168" s="13" t="s">
        <v>34</v>
      </c>
      <c r="AX168" s="13" t="s">
        <v>79</v>
      </c>
      <c r="AY168" s="220" t="s">
        <v>173</v>
      </c>
    </row>
    <row r="169" spans="1:65" s="13" customFormat="1">
      <c r="B169" s="210"/>
      <c r="C169" s="211"/>
      <c r="D169" s="200" t="s">
        <v>247</v>
      </c>
      <c r="E169" s="212" t="s">
        <v>1</v>
      </c>
      <c r="F169" s="213" t="s">
        <v>674</v>
      </c>
      <c r="G169" s="211"/>
      <c r="H169" s="214">
        <v>93.113</v>
      </c>
      <c r="I169" s="215"/>
      <c r="J169" s="211"/>
      <c r="K169" s="211"/>
      <c r="L169" s="216"/>
      <c r="M169" s="217"/>
      <c r="N169" s="218"/>
      <c r="O169" s="218"/>
      <c r="P169" s="218"/>
      <c r="Q169" s="218"/>
      <c r="R169" s="218"/>
      <c r="S169" s="218"/>
      <c r="T169" s="219"/>
      <c r="AT169" s="220" t="s">
        <v>247</v>
      </c>
      <c r="AU169" s="220" t="s">
        <v>89</v>
      </c>
      <c r="AV169" s="13" t="s">
        <v>89</v>
      </c>
      <c r="AW169" s="13" t="s">
        <v>34</v>
      </c>
      <c r="AX169" s="13" t="s">
        <v>79</v>
      </c>
      <c r="AY169" s="220" t="s">
        <v>173</v>
      </c>
    </row>
    <row r="170" spans="1:65" s="15" customFormat="1">
      <c r="B170" s="231"/>
      <c r="C170" s="232"/>
      <c r="D170" s="200" t="s">
        <v>247</v>
      </c>
      <c r="E170" s="233" t="s">
        <v>1</v>
      </c>
      <c r="F170" s="234" t="s">
        <v>260</v>
      </c>
      <c r="G170" s="232"/>
      <c r="H170" s="235">
        <v>137.31299999999999</v>
      </c>
      <c r="I170" s="236"/>
      <c r="J170" s="232"/>
      <c r="K170" s="232"/>
      <c r="L170" s="237"/>
      <c r="M170" s="238"/>
      <c r="N170" s="239"/>
      <c r="O170" s="239"/>
      <c r="P170" s="239"/>
      <c r="Q170" s="239"/>
      <c r="R170" s="239"/>
      <c r="S170" s="239"/>
      <c r="T170" s="240"/>
      <c r="AT170" s="241" t="s">
        <v>247</v>
      </c>
      <c r="AU170" s="241" t="s">
        <v>89</v>
      </c>
      <c r="AV170" s="15" t="s">
        <v>191</v>
      </c>
      <c r="AW170" s="15" t="s">
        <v>34</v>
      </c>
      <c r="AX170" s="15" t="s">
        <v>87</v>
      </c>
      <c r="AY170" s="241" t="s">
        <v>173</v>
      </c>
    </row>
    <row r="171" spans="1:65" s="2" customFormat="1" ht="16.5" customHeight="1">
      <c r="A171" s="35"/>
      <c r="B171" s="36"/>
      <c r="C171" s="187" t="s">
        <v>114</v>
      </c>
      <c r="D171" s="187" t="s">
        <v>176</v>
      </c>
      <c r="E171" s="188" t="s">
        <v>675</v>
      </c>
      <c r="F171" s="189" t="s">
        <v>676</v>
      </c>
      <c r="G171" s="190" t="s">
        <v>251</v>
      </c>
      <c r="H171" s="191">
        <v>13.914999999999999</v>
      </c>
      <c r="I171" s="192"/>
      <c r="J171" s="193">
        <f>ROUND(I171*H171,2)</f>
        <v>0</v>
      </c>
      <c r="K171" s="189" t="s">
        <v>263</v>
      </c>
      <c r="L171" s="40"/>
      <c r="M171" s="194" t="s">
        <v>1</v>
      </c>
      <c r="N171" s="195" t="s">
        <v>44</v>
      </c>
      <c r="O171" s="72"/>
      <c r="P171" s="196">
        <f>O171*H171</f>
        <v>0</v>
      </c>
      <c r="Q171" s="196">
        <v>2.5018699999999998</v>
      </c>
      <c r="R171" s="196">
        <f>Q171*H171</f>
        <v>34.813521049999999</v>
      </c>
      <c r="S171" s="196">
        <v>0</v>
      </c>
      <c r="T171" s="19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191</v>
      </c>
      <c r="AT171" s="198" t="s">
        <v>176</v>
      </c>
      <c r="AU171" s="198" t="s">
        <v>89</v>
      </c>
      <c r="AY171" s="18" t="s">
        <v>173</v>
      </c>
      <c r="BE171" s="199">
        <f>IF(N171="základní",J171,0)</f>
        <v>0</v>
      </c>
      <c r="BF171" s="199">
        <f>IF(N171="snížená",J171,0)</f>
        <v>0</v>
      </c>
      <c r="BG171" s="199">
        <f>IF(N171="zákl. přenesená",J171,0)</f>
        <v>0</v>
      </c>
      <c r="BH171" s="199">
        <f>IF(N171="sníž. přenesená",J171,0)</f>
        <v>0</v>
      </c>
      <c r="BI171" s="199">
        <f>IF(N171="nulová",J171,0)</f>
        <v>0</v>
      </c>
      <c r="BJ171" s="18" t="s">
        <v>87</v>
      </c>
      <c r="BK171" s="199">
        <f>ROUND(I171*H171,2)</f>
        <v>0</v>
      </c>
      <c r="BL171" s="18" t="s">
        <v>191</v>
      </c>
      <c r="BM171" s="198" t="s">
        <v>677</v>
      </c>
    </row>
    <row r="172" spans="1:65" s="14" customFormat="1">
      <c r="B172" s="221"/>
      <c r="C172" s="222"/>
      <c r="D172" s="200" t="s">
        <v>247</v>
      </c>
      <c r="E172" s="223" t="s">
        <v>1</v>
      </c>
      <c r="F172" s="224" t="s">
        <v>678</v>
      </c>
      <c r="G172" s="222"/>
      <c r="H172" s="223" t="s">
        <v>1</v>
      </c>
      <c r="I172" s="225"/>
      <c r="J172" s="222"/>
      <c r="K172" s="222"/>
      <c r="L172" s="226"/>
      <c r="M172" s="227"/>
      <c r="N172" s="228"/>
      <c r="O172" s="228"/>
      <c r="P172" s="228"/>
      <c r="Q172" s="228"/>
      <c r="R172" s="228"/>
      <c r="S172" s="228"/>
      <c r="T172" s="229"/>
      <c r="AT172" s="230" t="s">
        <v>247</v>
      </c>
      <c r="AU172" s="230" t="s">
        <v>89</v>
      </c>
      <c r="AV172" s="14" t="s">
        <v>87</v>
      </c>
      <c r="AW172" s="14" t="s">
        <v>34</v>
      </c>
      <c r="AX172" s="14" t="s">
        <v>79</v>
      </c>
      <c r="AY172" s="230" t="s">
        <v>173</v>
      </c>
    </row>
    <row r="173" spans="1:65" s="13" customFormat="1">
      <c r="B173" s="210"/>
      <c r="C173" s="211"/>
      <c r="D173" s="200" t="s">
        <v>247</v>
      </c>
      <c r="E173" s="212" t="s">
        <v>1</v>
      </c>
      <c r="F173" s="213" t="s">
        <v>679</v>
      </c>
      <c r="G173" s="211"/>
      <c r="H173" s="214">
        <v>5.8620000000000001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247</v>
      </c>
      <c r="AU173" s="220" t="s">
        <v>89</v>
      </c>
      <c r="AV173" s="13" t="s">
        <v>89</v>
      </c>
      <c r="AW173" s="13" t="s">
        <v>34</v>
      </c>
      <c r="AX173" s="13" t="s">
        <v>79</v>
      </c>
      <c r="AY173" s="220" t="s">
        <v>173</v>
      </c>
    </row>
    <row r="174" spans="1:65" s="13" customFormat="1">
      <c r="B174" s="210"/>
      <c r="C174" s="211"/>
      <c r="D174" s="200" t="s">
        <v>247</v>
      </c>
      <c r="E174" s="212" t="s">
        <v>1</v>
      </c>
      <c r="F174" s="213" t="s">
        <v>680</v>
      </c>
      <c r="G174" s="211"/>
      <c r="H174" s="214">
        <v>1.8959999999999999</v>
      </c>
      <c r="I174" s="215"/>
      <c r="J174" s="211"/>
      <c r="K174" s="211"/>
      <c r="L174" s="216"/>
      <c r="M174" s="217"/>
      <c r="N174" s="218"/>
      <c r="O174" s="218"/>
      <c r="P174" s="218"/>
      <c r="Q174" s="218"/>
      <c r="R174" s="218"/>
      <c r="S174" s="218"/>
      <c r="T174" s="219"/>
      <c r="AT174" s="220" t="s">
        <v>247</v>
      </c>
      <c r="AU174" s="220" t="s">
        <v>89</v>
      </c>
      <c r="AV174" s="13" t="s">
        <v>89</v>
      </c>
      <c r="AW174" s="13" t="s">
        <v>34</v>
      </c>
      <c r="AX174" s="13" t="s">
        <v>79</v>
      </c>
      <c r="AY174" s="220" t="s">
        <v>173</v>
      </c>
    </row>
    <row r="175" spans="1:65" s="14" customFormat="1">
      <c r="B175" s="221"/>
      <c r="C175" s="222"/>
      <c r="D175" s="200" t="s">
        <v>247</v>
      </c>
      <c r="E175" s="223" t="s">
        <v>1</v>
      </c>
      <c r="F175" s="224" t="s">
        <v>681</v>
      </c>
      <c r="G175" s="222"/>
      <c r="H175" s="223" t="s">
        <v>1</v>
      </c>
      <c r="I175" s="225"/>
      <c r="J175" s="222"/>
      <c r="K175" s="222"/>
      <c r="L175" s="226"/>
      <c r="M175" s="227"/>
      <c r="N175" s="228"/>
      <c r="O175" s="228"/>
      <c r="P175" s="228"/>
      <c r="Q175" s="228"/>
      <c r="R175" s="228"/>
      <c r="S175" s="228"/>
      <c r="T175" s="229"/>
      <c r="AT175" s="230" t="s">
        <v>247</v>
      </c>
      <c r="AU175" s="230" t="s">
        <v>89</v>
      </c>
      <c r="AV175" s="14" t="s">
        <v>87</v>
      </c>
      <c r="AW175" s="14" t="s">
        <v>34</v>
      </c>
      <c r="AX175" s="14" t="s">
        <v>79</v>
      </c>
      <c r="AY175" s="230" t="s">
        <v>173</v>
      </c>
    </row>
    <row r="176" spans="1:65" s="13" customFormat="1">
      <c r="B176" s="210"/>
      <c r="C176" s="211"/>
      <c r="D176" s="200" t="s">
        <v>247</v>
      </c>
      <c r="E176" s="212" t="s">
        <v>1</v>
      </c>
      <c r="F176" s="213" t="s">
        <v>682</v>
      </c>
      <c r="G176" s="211"/>
      <c r="H176" s="214">
        <v>2.2429999999999999</v>
      </c>
      <c r="I176" s="215"/>
      <c r="J176" s="211"/>
      <c r="K176" s="211"/>
      <c r="L176" s="216"/>
      <c r="M176" s="217"/>
      <c r="N176" s="218"/>
      <c r="O176" s="218"/>
      <c r="P176" s="218"/>
      <c r="Q176" s="218"/>
      <c r="R176" s="218"/>
      <c r="S176" s="218"/>
      <c r="T176" s="219"/>
      <c r="AT176" s="220" t="s">
        <v>247</v>
      </c>
      <c r="AU176" s="220" t="s">
        <v>89</v>
      </c>
      <c r="AV176" s="13" t="s">
        <v>89</v>
      </c>
      <c r="AW176" s="13" t="s">
        <v>34</v>
      </c>
      <c r="AX176" s="13" t="s">
        <v>79</v>
      </c>
      <c r="AY176" s="220" t="s">
        <v>173</v>
      </c>
    </row>
    <row r="177" spans="1:65" s="13" customFormat="1">
      <c r="B177" s="210"/>
      <c r="C177" s="211"/>
      <c r="D177" s="200" t="s">
        <v>247</v>
      </c>
      <c r="E177" s="212" t="s">
        <v>1</v>
      </c>
      <c r="F177" s="213" t="s">
        <v>683</v>
      </c>
      <c r="G177" s="211"/>
      <c r="H177" s="214">
        <v>0.58799999999999997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247</v>
      </c>
      <c r="AU177" s="220" t="s">
        <v>89</v>
      </c>
      <c r="AV177" s="13" t="s">
        <v>89</v>
      </c>
      <c r="AW177" s="13" t="s">
        <v>34</v>
      </c>
      <c r="AX177" s="13" t="s">
        <v>79</v>
      </c>
      <c r="AY177" s="220" t="s">
        <v>173</v>
      </c>
    </row>
    <row r="178" spans="1:65" s="14" customFormat="1">
      <c r="B178" s="221"/>
      <c r="C178" s="222"/>
      <c r="D178" s="200" t="s">
        <v>247</v>
      </c>
      <c r="E178" s="223" t="s">
        <v>1</v>
      </c>
      <c r="F178" s="224" t="s">
        <v>684</v>
      </c>
      <c r="G178" s="222"/>
      <c r="H178" s="223" t="s">
        <v>1</v>
      </c>
      <c r="I178" s="225"/>
      <c r="J178" s="222"/>
      <c r="K178" s="222"/>
      <c r="L178" s="226"/>
      <c r="M178" s="227"/>
      <c r="N178" s="228"/>
      <c r="O178" s="228"/>
      <c r="P178" s="228"/>
      <c r="Q178" s="228"/>
      <c r="R178" s="228"/>
      <c r="S178" s="228"/>
      <c r="T178" s="229"/>
      <c r="AT178" s="230" t="s">
        <v>247</v>
      </c>
      <c r="AU178" s="230" t="s">
        <v>89</v>
      </c>
      <c r="AV178" s="14" t="s">
        <v>87</v>
      </c>
      <c r="AW178" s="14" t="s">
        <v>34</v>
      </c>
      <c r="AX178" s="14" t="s">
        <v>79</v>
      </c>
      <c r="AY178" s="230" t="s">
        <v>173</v>
      </c>
    </row>
    <row r="179" spans="1:65" s="13" customFormat="1">
      <c r="B179" s="210"/>
      <c r="C179" s="211"/>
      <c r="D179" s="200" t="s">
        <v>247</v>
      </c>
      <c r="E179" s="212" t="s">
        <v>1</v>
      </c>
      <c r="F179" s="213" t="s">
        <v>685</v>
      </c>
      <c r="G179" s="211"/>
      <c r="H179" s="214">
        <v>1.9750000000000001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247</v>
      </c>
      <c r="AU179" s="220" t="s">
        <v>89</v>
      </c>
      <c r="AV179" s="13" t="s">
        <v>89</v>
      </c>
      <c r="AW179" s="13" t="s">
        <v>34</v>
      </c>
      <c r="AX179" s="13" t="s">
        <v>79</v>
      </c>
      <c r="AY179" s="220" t="s">
        <v>173</v>
      </c>
    </row>
    <row r="180" spans="1:65" s="13" customFormat="1">
      <c r="B180" s="210"/>
      <c r="C180" s="211"/>
      <c r="D180" s="200" t="s">
        <v>247</v>
      </c>
      <c r="E180" s="212" t="s">
        <v>1</v>
      </c>
      <c r="F180" s="213" t="s">
        <v>686</v>
      </c>
      <c r="G180" s="211"/>
      <c r="H180" s="214">
        <v>0.36799999999999999</v>
      </c>
      <c r="I180" s="215"/>
      <c r="J180" s="211"/>
      <c r="K180" s="211"/>
      <c r="L180" s="216"/>
      <c r="M180" s="217"/>
      <c r="N180" s="218"/>
      <c r="O180" s="218"/>
      <c r="P180" s="218"/>
      <c r="Q180" s="218"/>
      <c r="R180" s="218"/>
      <c r="S180" s="218"/>
      <c r="T180" s="219"/>
      <c r="AT180" s="220" t="s">
        <v>247</v>
      </c>
      <c r="AU180" s="220" t="s">
        <v>89</v>
      </c>
      <c r="AV180" s="13" t="s">
        <v>89</v>
      </c>
      <c r="AW180" s="13" t="s">
        <v>34</v>
      </c>
      <c r="AX180" s="13" t="s">
        <v>79</v>
      </c>
      <c r="AY180" s="220" t="s">
        <v>173</v>
      </c>
    </row>
    <row r="181" spans="1:65" s="14" customFormat="1">
      <c r="B181" s="221"/>
      <c r="C181" s="222"/>
      <c r="D181" s="200" t="s">
        <v>247</v>
      </c>
      <c r="E181" s="223" t="s">
        <v>1</v>
      </c>
      <c r="F181" s="224" t="s">
        <v>687</v>
      </c>
      <c r="G181" s="222"/>
      <c r="H181" s="223" t="s">
        <v>1</v>
      </c>
      <c r="I181" s="225"/>
      <c r="J181" s="222"/>
      <c r="K181" s="222"/>
      <c r="L181" s="226"/>
      <c r="M181" s="227"/>
      <c r="N181" s="228"/>
      <c r="O181" s="228"/>
      <c r="P181" s="228"/>
      <c r="Q181" s="228"/>
      <c r="R181" s="228"/>
      <c r="S181" s="228"/>
      <c r="T181" s="229"/>
      <c r="AT181" s="230" t="s">
        <v>247</v>
      </c>
      <c r="AU181" s="230" t="s">
        <v>89</v>
      </c>
      <c r="AV181" s="14" t="s">
        <v>87</v>
      </c>
      <c r="AW181" s="14" t="s">
        <v>34</v>
      </c>
      <c r="AX181" s="14" t="s">
        <v>79</v>
      </c>
      <c r="AY181" s="230" t="s">
        <v>173</v>
      </c>
    </row>
    <row r="182" spans="1:65" s="13" customFormat="1">
      <c r="B182" s="210"/>
      <c r="C182" s="211"/>
      <c r="D182" s="200" t="s">
        <v>247</v>
      </c>
      <c r="E182" s="212" t="s">
        <v>1</v>
      </c>
      <c r="F182" s="213" t="s">
        <v>688</v>
      </c>
      <c r="G182" s="211"/>
      <c r="H182" s="214">
        <v>0.98299999999999998</v>
      </c>
      <c r="I182" s="215"/>
      <c r="J182" s="211"/>
      <c r="K182" s="211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247</v>
      </c>
      <c r="AU182" s="220" t="s">
        <v>89</v>
      </c>
      <c r="AV182" s="13" t="s">
        <v>89</v>
      </c>
      <c r="AW182" s="13" t="s">
        <v>34</v>
      </c>
      <c r="AX182" s="13" t="s">
        <v>79</v>
      </c>
      <c r="AY182" s="220" t="s">
        <v>173</v>
      </c>
    </row>
    <row r="183" spans="1:65" s="15" customFormat="1">
      <c r="B183" s="231"/>
      <c r="C183" s="232"/>
      <c r="D183" s="200" t="s">
        <v>247</v>
      </c>
      <c r="E183" s="233" t="s">
        <v>1</v>
      </c>
      <c r="F183" s="234" t="s">
        <v>260</v>
      </c>
      <c r="G183" s="232"/>
      <c r="H183" s="235">
        <v>13.914999999999999</v>
      </c>
      <c r="I183" s="236"/>
      <c r="J183" s="232"/>
      <c r="K183" s="232"/>
      <c r="L183" s="237"/>
      <c r="M183" s="238"/>
      <c r="N183" s="239"/>
      <c r="O183" s="239"/>
      <c r="P183" s="239"/>
      <c r="Q183" s="239"/>
      <c r="R183" s="239"/>
      <c r="S183" s="239"/>
      <c r="T183" s="240"/>
      <c r="AT183" s="241" t="s">
        <v>247</v>
      </c>
      <c r="AU183" s="241" t="s">
        <v>89</v>
      </c>
      <c r="AV183" s="15" t="s">
        <v>191</v>
      </c>
      <c r="AW183" s="15" t="s">
        <v>34</v>
      </c>
      <c r="AX183" s="15" t="s">
        <v>87</v>
      </c>
      <c r="AY183" s="241" t="s">
        <v>173</v>
      </c>
    </row>
    <row r="184" spans="1:65" s="2" customFormat="1" ht="16.5" customHeight="1">
      <c r="A184" s="35"/>
      <c r="B184" s="36"/>
      <c r="C184" s="187" t="s">
        <v>117</v>
      </c>
      <c r="D184" s="187" t="s">
        <v>176</v>
      </c>
      <c r="E184" s="188" t="s">
        <v>689</v>
      </c>
      <c r="F184" s="189" t="s">
        <v>690</v>
      </c>
      <c r="G184" s="190" t="s">
        <v>245</v>
      </c>
      <c r="H184" s="191">
        <v>109.229</v>
      </c>
      <c r="I184" s="192"/>
      <c r="J184" s="193">
        <f>ROUND(I184*H184,2)</f>
        <v>0</v>
      </c>
      <c r="K184" s="189" t="s">
        <v>263</v>
      </c>
      <c r="L184" s="40"/>
      <c r="M184" s="194" t="s">
        <v>1</v>
      </c>
      <c r="N184" s="195" t="s">
        <v>44</v>
      </c>
      <c r="O184" s="72"/>
      <c r="P184" s="196">
        <f>O184*H184</f>
        <v>0</v>
      </c>
      <c r="Q184" s="196">
        <v>2.7499999999999998E-3</v>
      </c>
      <c r="R184" s="196">
        <f>Q184*H184</f>
        <v>0.30037975</v>
      </c>
      <c r="S184" s="196">
        <v>0</v>
      </c>
      <c r="T184" s="19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191</v>
      </c>
      <c r="AT184" s="198" t="s">
        <v>176</v>
      </c>
      <c r="AU184" s="198" t="s">
        <v>89</v>
      </c>
      <c r="AY184" s="18" t="s">
        <v>173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87</v>
      </c>
      <c r="BK184" s="199">
        <f>ROUND(I184*H184,2)</f>
        <v>0</v>
      </c>
      <c r="BL184" s="18" t="s">
        <v>191</v>
      </c>
      <c r="BM184" s="198" t="s">
        <v>691</v>
      </c>
    </row>
    <row r="185" spans="1:65" s="14" customFormat="1">
      <c r="B185" s="221"/>
      <c r="C185" s="222"/>
      <c r="D185" s="200" t="s">
        <v>247</v>
      </c>
      <c r="E185" s="223" t="s">
        <v>1</v>
      </c>
      <c r="F185" s="224" t="s">
        <v>678</v>
      </c>
      <c r="G185" s="222"/>
      <c r="H185" s="223" t="s">
        <v>1</v>
      </c>
      <c r="I185" s="225"/>
      <c r="J185" s="222"/>
      <c r="K185" s="222"/>
      <c r="L185" s="226"/>
      <c r="M185" s="227"/>
      <c r="N185" s="228"/>
      <c r="O185" s="228"/>
      <c r="P185" s="228"/>
      <c r="Q185" s="228"/>
      <c r="R185" s="228"/>
      <c r="S185" s="228"/>
      <c r="T185" s="229"/>
      <c r="AT185" s="230" t="s">
        <v>247</v>
      </c>
      <c r="AU185" s="230" t="s">
        <v>89</v>
      </c>
      <c r="AV185" s="14" t="s">
        <v>87</v>
      </c>
      <c r="AW185" s="14" t="s">
        <v>34</v>
      </c>
      <c r="AX185" s="14" t="s">
        <v>79</v>
      </c>
      <c r="AY185" s="230" t="s">
        <v>173</v>
      </c>
    </row>
    <row r="186" spans="1:65" s="13" customFormat="1">
      <c r="B186" s="210"/>
      <c r="C186" s="211"/>
      <c r="D186" s="200" t="s">
        <v>247</v>
      </c>
      <c r="E186" s="212" t="s">
        <v>1</v>
      </c>
      <c r="F186" s="213" t="s">
        <v>692</v>
      </c>
      <c r="G186" s="211"/>
      <c r="H186" s="214">
        <v>36.636000000000003</v>
      </c>
      <c r="I186" s="215"/>
      <c r="J186" s="211"/>
      <c r="K186" s="211"/>
      <c r="L186" s="216"/>
      <c r="M186" s="217"/>
      <c r="N186" s="218"/>
      <c r="O186" s="218"/>
      <c r="P186" s="218"/>
      <c r="Q186" s="218"/>
      <c r="R186" s="218"/>
      <c r="S186" s="218"/>
      <c r="T186" s="219"/>
      <c r="AT186" s="220" t="s">
        <v>247</v>
      </c>
      <c r="AU186" s="220" t="s">
        <v>89</v>
      </c>
      <c r="AV186" s="13" t="s">
        <v>89</v>
      </c>
      <c r="AW186" s="13" t="s">
        <v>34</v>
      </c>
      <c r="AX186" s="13" t="s">
        <v>79</v>
      </c>
      <c r="AY186" s="220" t="s">
        <v>173</v>
      </c>
    </row>
    <row r="187" spans="1:65" s="13" customFormat="1">
      <c r="B187" s="210"/>
      <c r="C187" s="211"/>
      <c r="D187" s="200" t="s">
        <v>247</v>
      </c>
      <c r="E187" s="212" t="s">
        <v>1</v>
      </c>
      <c r="F187" s="213" t="s">
        <v>693</v>
      </c>
      <c r="G187" s="211"/>
      <c r="H187" s="214">
        <v>15.17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247</v>
      </c>
      <c r="AU187" s="220" t="s">
        <v>89</v>
      </c>
      <c r="AV187" s="13" t="s">
        <v>89</v>
      </c>
      <c r="AW187" s="13" t="s">
        <v>34</v>
      </c>
      <c r="AX187" s="13" t="s">
        <v>79</v>
      </c>
      <c r="AY187" s="220" t="s">
        <v>173</v>
      </c>
    </row>
    <row r="188" spans="1:65" s="13" customFormat="1">
      <c r="B188" s="210"/>
      <c r="C188" s="211"/>
      <c r="D188" s="200" t="s">
        <v>247</v>
      </c>
      <c r="E188" s="212" t="s">
        <v>1</v>
      </c>
      <c r="F188" s="213" t="s">
        <v>694</v>
      </c>
      <c r="G188" s="211"/>
      <c r="H188" s="214">
        <v>8.3719999999999999</v>
      </c>
      <c r="I188" s="215"/>
      <c r="J188" s="211"/>
      <c r="K188" s="211"/>
      <c r="L188" s="216"/>
      <c r="M188" s="217"/>
      <c r="N188" s="218"/>
      <c r="O188" s="218"/>
      <c r="P188" s="218"/>
      <c r="Q188" s="218"/>
      <c r="R188" s="218"/>
      <c r="S188" s="218"/>
      <c r="T188" s="219"/>
      <c r="AT188" s="220" t="s">
        <v>247</v>
      </c>
      <c r="AU188" s="220" t="s">
        <v>89</v>
      </c>
      <c r="AV188" s="13" t="s">
        <v>89</v>
      </c>
      <c r="AW188" s="13" t="s">
        <v>34</v>
      </c>
      <c r="AX188" s="13" t="s">
        <v>79</v>
      </c>
      <c r="AY188" s="220" t="s">
        <v>173</v>
      </c>
    </row>
    <row r="189" spans="1:65" s="14" customFormat="1">
      <c r="B189" s="221"/>
      <c r="C189" s="222"/>
      <c r="D189" s="200" t="s">
        <v>247</v>
      </c>
      <c r="E189" s="223" t="s">
        <v>1</v>
      </c>
      <c r="F189" s="224" t="s">
        <v>681</v>
      </c>
      <c r="G189" s="222"/>
      <c r="H189" s="223" t="s">
        <v>1</v>
      </c>
      <c r="I189" s="225"/>
      <c r="J189" s="222"/>
      <c r="K189" s="222"/>
      <c r="L189" s="226"/>
      <c r="M189" s="227"/>
      <c r="N189" s="228"/>
      <c r="O189" s="228"/>
      <c r="P189" s="228"/>
      <c r="Q189" s="228"/>
      <c r="R189" s="228"/>
      <c r="S189" s="228"/>
      <c r="T189" s="229"/>
      <c r="AT189" s="230" t="s">
        <v>247</v>
      </c>
      <c r="AU189" s="230" t="s">
        <v>89</v>
      </c>
      <c r="AV189" s="14" t="s">
        <v>87</v>
      </c>
      <c r="AW189" s="14" t="s">
        <v>34</v>
      </c>
      <c r="AX189" s="14" t="s">
        <v>79</v>
      </c>
      <c r="AY189" s="230" t="s">
        <v>173</v>
      </c>
    </row>
    <row r="190" spans="1:65" s="13" customFormat="1">
      <c r="B190" s="210"/>
      <c r="C190" s="211"/>
      <c r="D190" s="200" t="s">
        <v>247</v>
      </c>
      <c r="E190" s="212" t="s">
        <v>1</v>
      </c>
      <c r="F190" s="213" t="s">
        <v>695</v>
      </c>
      <c r="G190" s="211"/>
      <c r="H190" s="214">
        <v>14.016</v>
      </c>
      <c r="I190" s="215"/>
      <c r="J190" s="211"/>
      <c r="K190" s="211"/>
      <c r="L190" s="216"/>
      <c r="M190" s="217"/>
      <c r="N190" s="218"/>
      <c r="O190" s="218"/>
      <c r="P190" s="218"/>
      <c r="Q190" s="218"/>
      <c r="R190" s="218"/>
      <c r="S190" s="218"/>
      <c r="T190" s="219"/>
      <c r="AT190" s="220" t="s">
        <v>247</v>
      </c>
      <c r="AU190" s="220" t="s">
        <v>89</v>
      </c>
      <c r="AV190" s="13" t="s">
        <v>89</v>
      </c>
      <c r="AW190" s="13" t="s">
        <v>34</v>
      </c>
      <c r="AX190" s="13" t="s">
        <v>79</v>
      </c>
      <c r="AY190" s="220" t="s">
        <v>173</v>
      </c>
    </row>
    <row r="191" spans="1:65" s="13" customFormat="1">
      <c r="B191" s="210"/>
      <c r="C191" s="211"/>
      <c r="D191" s="200" t="s">
        <v>247</v>
      </c>
      <c r="E191" s="212" t="s">
        <v>1</v>
      </c>
      <c r="F191" s="213" t="s">
        <v>696</v>
      </c>
      <c r="G191" s="211"/>
      <c r="H191" s="214">
        <v>4.7039999999999997</v>
      </c>
      <c r="I191" s="215"/>
      <c r="J191" s="211"/>
      <c r="K191" s="211"/>
      <c r="L191" s="216"/>
      <c r="M191" s="217"/>
      <c r="N191" s="218"/>
      <c r="O191" s="218"/>
      <c r="P191" s="218"/>
      <c r="Q191" s="218"/>
      <c r="R191" s="218"/>
      <c r="S191" s="218"/>
      <c r="T191" s="219"/>
      <c r="AT191" s="220" t="s">
        <v>247</v>
      </c>
      <c r="AU191" s="220" t="s">
        <v>89</v>
      </c>
      <c r="AV191" s="13" t="s">
        <v>89</v>
      </c>
      <c r="AW191" s="13" t="s">
        <v>34</v>
      </c>
      <c r="AX191" s="13" t="s">
        <v>79</v>
      </c>
      <c r="AY191" s="220" t="s">
        <v>173</v>
      </c>
    </row>
    <row r="192" spans="1:65" s="13" customFormat="1">
      <c r="B192" s="210"/>
      <c r="C192" s="211"/>
      <c r="D192" s="200" t="s">
        <v>247</v>
      </c>
      <c r="E192" s="212" t="s">
        <v>1</v>
      </c>
      <c r="F192" s="213" t="s">
        <v>697</v>
      </c>
      <c r="G192" s="211"/>
      <c r="H192" s="214">
        <v>3.5859999999999999</v>
      </c>
      <c r="I192" s="215"/>
      <c r="J192" s="211"/>
      <c r="K192" s="211"/>
      <c r="L192" s="216"/>
      <c r="M192" s="217"/>
      <c r="N192" s="218"/>
      <c r="O192" s="218"/>
      <c r="P192" s="218"/>
      <c r="Q192" s="218"/>
      <c r="R192" s="218"/>
      <c r="S192" s="218"/>
      <c r="T192" s="219"/>
      <c r="AT192" s="220" t="s">
        <v>247</v>
      </c>
      <c r="AU192" s="220" t="s">
        <v>89</v>
      </c>
      <c r="AV192" s="13" t="s">
        <v>89</v>
      </c>
      <c r="AW192" s="13" t="s">
        <v>34</v>
      </c>
      <c r="AX192" s="13" t="s">
        <v>79</v>
      </c>
      <c r="AY192" s="220" t="s">
        <v>173</v>
      </c>
    </row>
    <row r="193" spans="1:65" s="14" customFormat="1">
      <c r="B193" s="221"/>
      <c r="C193" s="222"/>
      <c r="D193" s="200" t="s">
        <v>247</v>
      </c>
      <c r="E193" s="223" t="s">
        <v>1</v>
      </c>
      <c r="F193" s="224" t="s">
        <v>684</v>
      </c>
      <c r="G193" s="222"/>
      <c r="H193" s="223" t="s">
        <v>1</v>
      </c>
      <c r="I193" s="225"/>
      <c r="J193" s="222"/>
      <c r="K193" s="222"/>
      <c r="L193" s="226"/>
      <c r="M193" s="227"/>
      <c r="N193" s="228"/>
      <c r="O193" s="228"/>
      <c r="P193" s="228"/>
      <c r="Q193" s="228"/>
      <c r="R193" s="228"/>
      <c r="S193" s="228"/>
      <c r="T193" s="229"/>
      <c r="AT193" s="230" t="s">
        <v>247</v>
      </c>
      <c r="AU193" s="230" t="s">
        <v>89</v>
      </c>
      <c r="AV193" s="14" t="s">
        <v>87</v>
      </c>
      <c r="AW193" s="14" t="s">
        <v>34</v>
      </c>
      <c r="AX193" s="14" t="s">
        <v>79</v>
      </c>
      <c r="AY193" s="230" t="s">
        <v>173</v>
      </c>
    </row>
    <row r="194" spans="1:65" s="13" customFormat="1">
      <c r="B194" s="210"/>
      <c r="C194" s="211"/>
      <c r="D194" s="200" t="s">
        <v>247</v>
      </c>
      <c r="E194" s="212" t="s">
        <v>1</v>
      </c>
      <c r="F194" s="213" t="s">
        <v>698</v>
      </c>
      <c r="G194" s="211"/>
      <c r="H194" s="214">
        <v>12.343999999999999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247</v>
      </c>
      <c r="AU194" s="220" t="s">
        <v>89</v>
      </c>
      <c r="AV194" s="13" t="s">
        <v>89</v>
      </c>
      <c r="AW194" s="13" t="s">
        <v>34</v>
      </c>
      <c r="AX194" s="13" t="s">
        <v>79</v>
      </c>
      <c r="AY194" s="220" t="s">
        <v>173</v>
      </c>
    </row>
    <row r="195" spans="1:65" s="13" customFormat="1">
      <c r="B195" s="210"/>
      <c r="C195" s="211"/>
      <c r="D195" s="200" t="s">
        <v>247</v>
      </c>
      <c r="E195" s="212" t="s">
        <v>1</v>
      </c>
      <c r="F195" s="213" t="s">
        <v>699</v>
      </c>
      <c r="G195" s="211"/>
      <c r="H195" s="214">
        <v>2.94</v>
      </c>
      <c r="I195" s="215"/>
      <c r="J195" s="211"/>
      <c r="K195" s="211"/>
      <c r="L195" s="216"/>
      <c r="M195" s="217"/>
      <c r="N195" s="218"/>
      <c r="O195" s="218"/>
      <c r="P195" s="218"/>
      <c r="Q195" s="218"/>
      <c r="R195" s="218"/>
      <c r="S195" s="218"/>
      <c r="T195" s="219"/>
      <c r="AT195" s="220" t="s">
        <v>247</v>
      </c>
      <c r="AU195" s="220" t="s">
        <v>89</v>
      </c>
      <c r="AV195" s="13" t="s">
        <v>89</v>
      </c>
      <c r="AW195" s="13" t="s">
        <v>34</v>
      </c>
      <c r="AX195" s="13" t="s">
        <v>79</v>
      </c>
      <c r="AY195" s="220" t="s">
        <v>173</v>
      </c>
    </row>
    <row r="196" spans="1:65" s="13" customFormat="1">
      <c r="B196" s="210"/>
      <c r="C196" s="211"/>
      <c r="D196" s="200" t="s">
        <v>247</v>
      </c>
      <c r="E196" s="212" t="s">
        <v>1</v>
      </c>
      <c r="F196" s="213" t="s">
        <v>700</v>
      </c>
      <c r="G196" s="211"/>
      <c r="H196" s="214">
        <v>3.786</v>
      </c>
      <c r="I196" s="215"/>
      <c r="J196" s="211"/>
      <c r="K196" s="211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247</v>
      </c>
      <c r="AU196" s="220" t="s">
        <v>89</v>
      </c>
      <c r="AV196" s="13" t="s">
        <v>89</v>
      </c>
      <c r="AW196" s="13" t="s">
        <v>34</v>
      </c>
      <c r="AX196" s="13" t="s">
        <v>79</v>
      </c>
      <c r="AY196" s="220" t="s">
        <v>173</v>
      </c>
    </row>
    <row r="197" spans="1:65" s="14" customFormat="1">
      <c r="B197" s="221"/>
      <c r="C197" s="222"/>
      <c r="D197" s="200" t="s">
        <v>247</v>
      </c>
      <c r="E197" s="223" t="s">
        <v>1</v>
      </c>
      <c r="F197" s="224" t="s">
        <v>687</v>
      </c>
      <c r="G197" s="222"/>
      <c r="H197" s="223" t="s">
        <v>1</v>
      </c>
      <c r="I197" s="225"/>
      <c r="J197" s="222"/>
      <c r="K197" s="222"/>
      <c r="L197" s="226"/>
      <c r="M197" s="227"/>
      <c r="N197" s="228"/>
      <c r="O197" s="228"/>
      <c r="P197" s="228"/>
      <c r="Q197" s="228"/>
      <c r="R197" s="228"/>
      <c r="S197" s="228"/>
      <c r="T197" s="229"/>
      <c r="AT197" s="230" t="s">
        <v>247</v>
      </c>
      <c r="AU197" s="230" t="s">
        <v>89</v>
      </c>
      <c r="AV197" s="14" t="s">
        <v>87</v>
      </c>
      <c r="AW197" s="14" t="s">
        <v>34</v>
      </c>
      <c r="AX197" s="14" t="s">
        <v>79</v>
      </c>
      <c r="AY197" s="230" t="s">
        <v>173</v>
      </c>
    </row>
    <row r="198" spans="1:65" s="13" customFormat="1">
      <c r="B198" s="210"/>
      <c r="C198" s="211"/>
      <c r="D198" s="200" t="s">
        <v>247</v>
      </c>
      <c r="E198" s="212" t="s">
        <v>1</v>
      </c>
      <c r="F198" s="213" t="s">
        <v>701</v>
      </c>
      <c r="G198" s="211"/>
      <c r="H198" s="214">
        <v>6.1420000000000003</v>
      </c>
      <c r="I198" s="215"/>
      <c r="J198" s="211"/>
      <c r="K198" s="211"/>
      <c r="L198" s="216"/>
      <c r="M198" s="217"/>
      <c r="N198" s="218"/>
      <c r="O198" s="218"/>
      <c r="P198" s="218"/>
      <c r="Q198" s="218"/>
      <c r="R198" s="218"/>
      <c r="S198" s="218"/>
      <c r="T198" s="219"/>
      <c r="AT198" s="220" t="s">
        <v>247</v>
      </c>
      <c r="AU198" s="220" t="s">
        <v>89</v>
      </c>
      <c r="AV198" s="13" t="s">
        <v>89</v>
      </c>
      <c r="AW198" s="13" t="s">
        <v>34</v>
      </c>
      <c r="AX198" s="13" t="s">
        <v>79</v>
      </c>
      <c r="AY198" s="220" t="s">
        <v>173</v>
      </c>
    </row>
    <row r="199" spans="1:65" s="13" customFormat="1">
      <c r="B199" s="210"/>
      <c r="C199" s="211"/>
      <c r="D199" s="200" t="s">
        <v>247</v>
      </c>
      <c r="E199" s="212" t="s">
        <v>1</v>
      </c>
      <c r="F199" s="213" t="s">
        <v>702</v>
      </c>
      <c r="G199" s="211"/>
      <c r="H199" s="214">
        <v>1.5329999999999999</v>
      </c>
      <c r="I199" s="215"/>
      <c r="J199" s="211"/>
      <c r="K199" s="211"/>
      <c r="L199" s="216"/>
      <c r="M199" s="217"/>
      <c r="N199" s="218"/>
      <c r="O199" s="218"/>
      <c r="P199" s="218"/>
      <c r="Q199" s="218"/>
      <c r="R199" s="218"/>
      <c r="S199" s="218"/>
      <c r="T199" s="219"/>
      <c r="AT199" s="220" t="s">
        <v>247</v>
      </c>
      <c r="AU199" s="220" t="s">
        <v>89</v>
      </c>
      <c r="AV199" s="13" t="s">
        <v>89</v>
      </c>
      <c r="AW199" s="13" t="s">
        <v>34</v>
      </c>
      <c r="AX199" s="13" t="s">
        <v>79</v>
      </c>
      <c r="AY199" s="220" t="s">
        <v>173</v>
      </c>
    </row>
    <row r="200" spans="1:65" s="15" customFormat="1">
      <c r="B200" s="231"/>
      <c r="C200" s="232"/>
      <c r="D200" s="200" t="s">
        <v>247</v>
      </c>
      <c r="E200" s="233" t="s">
        <v>1</v>
      </c>
      <c r="F200" s="234" t="s">
        <v>260</v>
      </c>
      <c r="G200" s="232"/>
      <c r="H200" s="235">
        <v>109.229</v>
      </c>
      <c r="I200" s="236"/>
      <c r="J200" s="232"/>
      <c r="K200" s="232"/>
      <c r="L200" s="237"/>
      <c r="M200" s="238"/>
      <c r="N200" s="239"/>
      <c r="O200" s="239"/>
      <c r="P200" s="239"/>
      <c r="Q200" s="239"/>
      <c r="R200" s="239"/>
      <c r="S200" s="239"/>
      <c r="T200" s="240"/>
      <c r="AT200" s="241" t="s">
        <v>247</v>
      </c>
      <c r="AU200" s="241" t="s">
        <v>89</v>
      </c>
      <c r="AV200" s="15" t="s">
        <v>191</v>
      </c>
      <c r="AW200" s="15" t="s">
        <v>34</v>
      </c>
      <c r="AX200" s="15" t="s">
        <v>87</v>
      </c>
      <c r="AY200" s="241" t="s">
        <v>173</v>
      </c>
    </row>
    <row r="201" spans="1:65" s="2" customFormat="1" ht="16.5" customHeight="1">
      <c r="A201" s="35"/>
      <c r="B201" s="36"/>
      <c r="C201" s="187" t="s">
        <v>120</v>
      </c>
      <c r="D201" s="187" t="s">
        <v>176</v>
      </c>
      <c r="E201" s="188" t="s">
        <v>703</v>
      </c>
      <c r="F201" s="189" t="s">
        <v>704</v>
      </c>
      <c r="G201" s="190" t="s">
        <v>245</v>
      </c>
      <c r="H201" s="191">
        <v>109.229</v>
      </c>
      <c r="I201" s="192"/>
      <c r="J201" s="193">
        <f>ROUND(I201*H201,2)</f>
        <v>0</v>
      </c>
      <c r="K201" s="189" t="s">
        <v>263</v>
      </c>
      <c r="L201" s="40"/>
      <c r="M201" s="194" t="s">
        <v>1</v>
      </c>
      <c r="N201" s="195" t="s">
        <v>44</v>
      </c>
      <c r="O201" s="72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191</v>
      </c>
      <c r="AT201" s="198" t="s">
        <v>176</v>
      </c>
      <c r="AU201" s="198" t="s">
        <v>89</v>
      </c>
      <c r="AY201" s="18" t="s">
        <v>173</v>
      </c>
      <c r="BE201" s="199">
        <f>IF(N201="základní",J201,0)</f>
        <v>0</v>
      </c>
      <c r="BF201" s="199">
        <f>IF(N201="snížená",J201,0)</f>
        <v>0</v>
      </c>
      <c r="BG201" s="199">
        <f>IF(N201="zákl. přenesená",J201,0)</f>
        <v>0</v>
      </c>
      <c r="BH201" s="199">
        <f>IF(N201="sníž. přenesená",J201,0)</f>
        <v>0</v>
      </c>
      <c r="BI201" s="199">
        <f>IF(N201="nulová",J201,0)</f>
        <v>0</v>
      </c>
      <c r="BJ201" s="18" t="s">
        <v>87</v>
      </c>
      <c r="BK201" s="199">
        <f>ROUND(I201*H201,2)</f>
        <v>0</v>
      </c>
      <c r="BL201" s="18" t="s">
        <v>191</v>
      </c>
      <c r="BM201" s="198" t="s">
        <v>705</v>
      </c>
    </row>
    <row r="202" spans="1:65" s="2" customFormat="1" ht="16.5" customHeight="1">
      <c r="A202" s="35"/>
      <c r="B202" s="36"/>
      <c r="C202" s="187" t="s">
        <v>123</v>
      </c>
      <c r="D202" s="187" t="s">
        <v>176</v>
      </c>
      <c r="E202" s="188" t="s">
        <v>706</v>
      </c>
      <c r="F202" s="189" t="s">
        <v>707</v>
      </c>
      <c r="G202" s="190" t="s">
        <v>532</v>
      </c>
      <c r="H202" s="191">
        <v>0.80500000000000005</v>
      </c>
      <c r="I202" s="192"/>
      <c r="J202" s="193">
        <f>ROUND(I202*H202,2)</f>
        <v>0</v>
      </c>
      <c r="K202" s="189" t="s">
        <v>263</v>
      </c>
      <c r="L202" s="40"/>
      <c r="M202" s="194" t="s">
        <v>1</v>
      </c>
      <c r="N202" s="195" t="s">
        <v>44</v>
      </c>
      <c r="O202" s="72"/>
      <c r="P202" s="196">
        <f>O202*H202</f>
        <v>0</v>
      </c>
      <c r="Q202" s="196">
        <v>1.04922</v>
      </c>
      <c r="R202" s="196">
        <f>Q202*H202</f>
        <v>0.84462210000000004</v>
      </c>
      <c r="S202" s="196">
        <v>0</v>
      </c>
      <c r="T202" s="19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191</v>
      </c>
      <c r="AT202" s="198" t="s">
        <v>176</v>
      </c>
      <c r="AU202" s="198" t="s">
        <v>89</v>
      </c>
      <c r="AY202" s="18" t="s">
        <v>173</v>
      </c>
      <c r="BE202" s="199">
        <f>IF(N202="základní",J202,0)</f>
        <v>0</v>
      </c>
      <c r="BF202" s="199">
        <f>IF(N202="snížená",J202,0)</f>
        <v>0</v>
      </c>
      <c r="BG202" s="199">
        <f>IF(N202="zákl. přenesená",J202,0)</f>
        <v>0</v>
      </c>
      <c r="BH202" s="199">
        <f>IF(N202="sníž. přenesená",J202,0)</f>
        <v>0</v>
      </c>
      <c r="BI202" s="199">
        <f>IF(N202="nulová",J202,0)</f>
        <v>0</v>
      </c>
      <c r="BJ202" s="18" t="s">
        <v>87</v>
      </c>
      <c r="BK202" s="199">
        <f>ROUND(I202*H202,2)</f>
        <v>0</v>
      </c>
      <c r="BL202" s="18" t="s">
        <v>191</v>
      </c>
      <c r="BM202" s="198" t="s">
        <v>708</v>
      </c>
    </row>
    <row r="203" spans="1:65" s="2" customFormat="1" ht="16.5" customHeight="1">
      <c r="A203" s="35"/>
      <c r="B203" s="36"/>
      <c r="C203" s="187" t="s">
        <v>126</v>
      </c>
      <c r="D203" s="187" t="s">
        <v>176</v>
      </c>
      <c r="E203" s="188" t="s">
        <v>709</v>
      </c>
      <c r="F203" s="189" t="s">
        <v>710</v>
      </c>
      <c r="G203" s="190" t="s">
        <v>251</v>
      </c>
      <c r="H203" s="191">
        <v>1.1140000000000001</v>
      </c>
      <c r="I203" s="192"/>
      <c r="J203" s="193">
        <f>ROUND(I203*H203,2)</f>
        <v>0</v>
      </c>
      <c r="K203" s="189" t="s">
        <v>263</v>
      </c>
      <c r="L203" s="40"/>
      <c r="M203" s="194" t="s">
        <v>1</v>
      </c>
      <c r="N203" s="195" t="s">
        <v>44</v>
      </c>
      <c r="O203" s="72"/>
      <c r="P203" s="196">
        <f>O203*H203</f>
        <v>0</v>
      </c>
      <c r="Q203" s="196">
        <v>1.8109599999999999</v>
      </c>
      <c r="R203" s="196">
        <f>Q203*H203</f>
        <v>2.0174094400000002</v>
      </c>
      <c r="S203" s="196">
        <v>0</v>
      </c>
      <c r="T203" s="19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191</v>
      </c>
      <c r="AT203" s="198" t="s">
        <v>176</v>
      </c>
      <c r="AU203" s="198" t="s">
        <v>89</v>
      </c>
      <c r="AY203" s="18" t="s">
        <v>173</v>
      </c>
      <c r="BE203" s="199">
        <f>IF(N203="základní",J203,0)</f>
        <v>0</v>
      </c>
      <c r="BF203" s="199">
        <f>IF(N203="snížená",J203,0)</f>
        <v>0</v>
      </c>
      <c r="BG203" s="199">
        <f>IF(N203="zákl. přenesená",J203,0)</f>
        <v>0</v>
      </c>
      <c r="BH203" s="199">
        <f>IF(N203="sníž. přenesená",J203,0)</f>
        <v>0</v>
      </c>
      <c r="BI203" s="199">
        <f>IF(N203="nulová",J203,0)</f>
        <v>0</v>
      </c>
      <c r="BJ203" s="18" t="s">
        <v>87</v>
      </c>
      <c r="BK203" s="199">
        <f>ROUND(I203*H203,2)</f>
        <v>0</v>
      </c>
      <c r="BL203" s="18" t="s">
        <v>191</v>
      </c>
      <c r="BM203" s="198" t="s">
        <v>711</v>
      </c>
    </row>
    <row r="204" spans="1:65" s="13" customFormat="1">
      <c r="B204" s="210"/>
      <c r="C204" s="211"/>
      <c r="D204" s="200" t="s">
        <v>247</v>
      </c>
      <c r="E204" s="212" t="s">
        <v>1</v>
      </c>
      <c r="F204" s="213" t="s">
        <v>712</v>
      </c>
      <c r="G204" s="211"/>
      <c r="H204" s="214">
        <v>0.91100000000000003</v>
      </c>
      <c r="I204" s="215"/>
      <c r="J204" s="211"/>
      <c r="K204" s="211"/>
      <c r="L204" s="216"/>
      <c r="M204" s="217"/>
      <c r="N204" s="218"/>
      <c r="O204" s="218"/>
      <c r="P204" s="218"/>
      <c r="Q204" s="218"/>
      <c r="R204" s="218"/>
      <c r="S204" s="218"/>
      <c r="T204" s="219"/>
      <c r="AT204" s="220" t="s">
        <v>247</v>
      </c>
      <c r="AU204" s="220" t="s">
        <v>89</v>
      </c>
      <c r="AV204" s="13" t="s">
        <v>89</v>
      </c>
      <c r="AW204" s="13" t="s">
        <v>34</v>
      </c>
      <c r="AX204" s="13" t="s">
        <v>79</v>
      </c>
      <c r="AY204" s="220" t="s">
        <v>173</v>
      </c>
    </row>
    <row r="205" spans="1:65" s="13" customFormat="1">
      <c r="B205" s="210"/>
      <c r="C205" s="211"/>
      <c r="D205" s="200" t="s">
        <v>247</v>
      </c>
      <c r="E205" s="212" t="s">
        <v>1</v>
      </c>
      <c r="F205" s="213" t="s">
        <v>713</v>
      </c>
      <c r="G205" s="211"/>
      <c r="H205" s="214">
        <v>0.20300000000000001</v>
      </c>
      <c r="I205" s="215"/>
      <c r="J205" s="211"/>
      <c r="K205" s="211"/>
      <c r="L205" s="216"/>
      <c r="M205" s="217"/>
      <c r="N205" s="218"/>
      <c r="O205" s="218"/>
      <c r="P205" s="218"/>
      <c r="Q205" s="218"/>
      <c r="R205" s="218"/>
      <c r="S205" s="218"/>
      <c r="T205" s="219"/>
      <c r="AT205" s="220" t="s">
        <v>247</v>
      </c>
      <c r="AU205" s="220" t="s">
        <v>89</v>
      </c>
      <c r="AV205" s="13" t="s">
        <v>89</v>
      </c>
      <c r="AW205" s="13" t="s">
        <v>34</v>
      </c>
      <c r="AX205" s="13" t="s">
        <v>79</v>
      </c>
      <c r="AY205" s="220" t="s">
        <v>173</v>
      </c>
    </row>
    <row r="206" spans="1:65" s="15" customFormat="1">
      <c r="B206" s="231"/>
      <c r="C206" s="232"/>
      <c r="D206" s="200" t="s">
        <v>247</v>
      </c>
      <c r="E206" s="233" t="s">
        <v>1</v>
      </c>
      <c r="F206" s="234" t="s">
        <v>260</v>
      </c>
      <c r="G206" s="232"/>
      <c r="H206" s="235">
        <v>1.1140000000000001</v>
      </c>
      <c r="I206" s="236"/>
      <c r="J206" s="232"/>
      <c r="K206" s="232"/>
      <c r="L206" s="237"/>
      <c r="M206" s="238"/>
      <c r="N206" s="239"/>
      <c r="O206" s="239"/>
      <c r="P206" s="239"/>
      <c r="Q206" s="239"/>
      <c r="R206" s="239"/>
      <c r="S206" s="239"/>
      <c r="T206" s="240"/>
      <c r="AT206" s="241" t="s">
        <v>247</v>
      </c>
      <c r="AU206" s="241" t="s">
        <v>89</v>
      </c>
      <c r="AV206" s="15" t="s">
        <v>191</v>
      </c>
      <c r="AW206" s="15" t="s">
        <v>34</v>
      </c>
      <c r="AX206" s="15" t="s">
        <v>87</v>
      </c>
      <c r="AY206" s="241" t="s">
        <v>173</v>
      </c>
    </row>
    <row r="207" spans="1:65" s="2" customFormat="1" ht="16.5" customHeight="1">
      <c r="A207" s="35"/>
      <c r="B207" s="36"/>
      <c r="C207" s="187" t="s">
        <v>8</v>
      </c>
      <c r="D207" s="187" t="s">
        <v>176</v>
      </c>
      <c r="E207" s="188" t="s">
        <v>714</v>
      </c>
      <c r="F207" s="189" t="s">
        <v>715</v>
      </c>
      <c r="G207" s="190" t="s">
        <v>339</v>
      </c>
      <c r="H207" s="191">
        <v>75.8</v>
      </c>
      <c r="I207" s="192"/>
      <c r="J207" s="193">
        <f>ROUND(I207*H207,2)</f>
        <v>0</v>
      </c>
      <c r="K207" s="189" t="s">
        <v>1</v>
      </c>
      <c r="L207" s="40"/>
      <c r="M207" s="194" t="s">
        <v>1</v>
      </c>
      <c r="N207" s="195" t="s">
        <v>44</v>
      </c>
      <c r="O207" s="72"/>
      <c r="P207" s="196">
        <f>O207*H207</f>
        <v>0</v>
      </c>
      <c r="Q207" s="196">
        <v>1.7799999999999999E-3</v>
      </c>
      <c r="R207" s="196">
        <f>Q207*H207</f>
        <v>0.13492399999999999</v>
      </c>
      <c r="S207" s="196">
        <v>1.0000000000000001E-5</v>
      </c>
      <c r="T207" s="197">
        <f>S207*H207</f>
        <v>7.5799999999999999E-4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8" t="s">
        <v>191</v>
      </c>
      <c r="AT207" s="198" t="s">
        <v>176</v>
      </c>
      <c r="AU207" s="198" t="s">
        <v>89</v>
      </c>
      <c r="AY207" s="18" t="s">
        <v>173</v>
      </c>
      <c r="BE207" s="199">
        <f>IF(N207="základní",J207,0)</f>
        <v>0</v>
      </c>
      <c r="BF207" s="199">
        <f>IF(N207="snížená",J207,0)</f>
        <v>0</v>
      </c>
      <c r="BG207" s="199">
        <f>IF(N207="zákl. přenesená",J207,0)</f>
        <v>0</v>
      </c>
      <c r="BH207" s="199">
        <f>IF(N207="sníž. přenesená",J207,0)</f>
        <v>0</v>
      </c>
      <c r="BI207" s="199">
        <f>IF(N207="nulová",J207,0)</f>
        <v>0</v>
      </c>
      <c r="BJ207" s="18" t="s">
        <v>87</v>
      </c>
      <c r="BK207" s="199">
        <f>ROUND(I207*H207,2)</f>
        <v>0</v>
      </c>
      <c r="BL207" s="18" t="s">
        <v>191</v>
      </c>
      <c r="BM207" s="198" t="s">
        <v>716</v>
      </c>
    </row>
    <row r="208" spans="1:65" s="13" customFormat="1">
      <c r="B208" s="210"/>
      <c r="C208" s="211"/>
      <c r="D208" s="200" t="s">
        <v>247</v>
      </c>
      <c r="E208" s="212" t="s">
        <v>1</v>
      </c>
      <c r="F208" s="213" t="s">
        <v>717</v>
      </c>
      <c r="G208" s="211"/>
      <c r="H208" s="214">
        <v>18.100000000000001</v>
      </c>
      <c r="I208" s="215"/>
      <c r="J208" s="211"/>
      <c r="K208" s="211"/>
      <c r="L208" s="216"/>
      <c r="M208" s="217"/>
      <c r="N208" s="218"/>
      <c r="O208" s="218"/>
      <c r="P208" s="218"/>
      <c r="Q208" s="218"/>
      <c r="R208" s="218"/>
      <c r="S208" s="218"/>
      <c r="T208" s="219"/>
      <c r="AT208" s="220" t="s">
        <v>247</v>
      </c>
      <c r="AU208" s="220" t="s">
        <v>89</v>
      </c>
      <c r="AV208" s="13" t="s">
        <v>89</v>
      </c>
      <c r="AW208" s="13" t="s">
        <v>34</v>
      </c>
      <c r="AX208" s="13" t="s">
        <v>79</v>
      </c>
      <c r="AY208" s="220" t="s">
        <v>173</v>
      </c>
    </row>
    <row r="209" spans="1:65" s="13" customFormat="1">
      <c r="B209" s="210"/>
      <c r="C209" s="211"/>
      <c r="D209" s="200" t="s">
        <v>247</v>
      </c>
      <c r="E209" s="212" t="s">
        <v>1</v>
      </c>
      <c r="F209" s="213" t="s">
        <v>718</v>
      </c>
      <c r="G209" s="211"/>
      <c r="H209" s="214">
        <v>24.3</v>
      </c>
      <c r="I209" s="215"/>
      <c r="J209" s="211"/>
      <c r="K209" s="211"/>
      <c r="L209" s="216"/>
      <c r="M209" s="217"/>
      <c r="N209" s="218"/>
      <c r="O209" s="218"/>
      <c r="P209" s="218"/>
      <c r="Q209" s="218"/>
      <c r="R209" s="218"/>
      <c r="S209" s="218"/>
      <c r="T209" s="219"/>
      <c r="AT209" s="220" t="s">
        <v>247</v>
      </c>
      <c r="AU209" s="220" t="s">
        <v>89</v>
      </c>
      <c r="AV209" s="13" t="s">
        <v>89</v>
      </c>
      <c r="AW209" s="13" t="s">
        <v>34</v>
      </c>
      <c r="AX209" s="13" t="s">
        <v>79</v>
      </c>
      <c r="AY209" s="220" t="s">
        <v>173</v>
      </c>
    </row>
    <row r="210" spans="1:65" s="13" customFormat="1">
      <c r="B210" s="210"/>
      <c r="C210" s="211"/>
      <c r="D210" s="200" t="s">
        <v>247</v>
      </c>
      <c r="E210" s="212" t="s">
        <v>1</v>
      </c>
      <c r="F210" s="213" t="s">
        <v>719</v>
      </c>
      <c r="G210" s="211"/>
      <c r="H210" s="214">
        <v>18</v>
      </c>
      <c r="I210" s="215"/>
      <c r="J210" s="211"/>
      <c r="K210" s="211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247</v>
      </c>
      <c r="AU210" s="220" t="s">
        <v>89</v>
      </c>
      <c r="AV210" s="13" t="s">
        <v>89</v>
      </c>
      <c r="AW210" s="13" t="s">
        <v>34</v>
      </c>
      <c r="AX210" s="13" t="s">
        <v>79</v>
      </c>
      <c r="AY210" s="220" t="s">
        <v>173</v>
      </c>
    </row>
    <row r="211" spans="1:65" s="13" customFormat="1">
      <c r="B211" s="210"/>
      <c r="C211" s="211"/>
      <c r="D211" s="200" t="s">
        <v>247</v>
      </c>
      <c r="E211" s="212" t="s">
        <v>1</v>
      </c>
      <c r="F211" s="213" t="s">
        <v>720</v>
      </c>
      <c r="G211" s="211"/>
      <c r="H211" s="214">
        <v>15.4</v>
      </c>
      <c r="I211" s="215"/>
      <c r="J211" s="211"/>
      <c r="K211" s="211"/>
      <c r="L211" s="216"/>
      <c r="M211" s="217"/>
      <c r="N211" s="218"/>
      <c r="O211" s="218"/>
      <c r="P211" s="218"/>
      <c r="Q211" s="218"/>
      <c r="R211" s="218"/>
      <c r="S211" s="218"/>
      <c r="T211" s="219"/>
      <c r="AT211" s="220" t="s">
        <v>247</v>
      </c>
      <c r="AU211" s="220" t="s">
        <v>89</v>
      </c>
      <c r="AV211" s="13" t="s">
        <v>89</v>
      </c>
      <c r="AW211" s="13" t="s">
        <v>34</v>
      </c>
      <c r="AX211" s="13" t="s">
        <v>79</v>
      </c>
      <c r="AY211" s="220" t="s">
        <v>173</v>
      </c>
    </row>
    <row r="212" spans="1:65" s="15" customFormat="1">
      <c r="B212" s="231"/>
      <c r="C212" s="232"/>
      <c r="D212" s="200" t="s">
        <v>247</v>
      </c>
      <c r="E212" s="233" t="s">
        <v>1</v>
      </c>
      <c r="F212" s="234" t="s">
        <v>260</v>
      </c>
      <c r="G212" s="232"/>
      <c r="H212" s="235">
        <v>75.8</v>
      </c>
      <c r="I212" s="236"/>
      <c r="J212" s="232"/>
      <c r="K212" s="232"/>
      <c r="L212" s="237"/>
      <c r="M212" s="238"/>
      <c r="N212" s="239"/>
      <c r="O212" s="239"/>
      <c r="P212" s="239"/>
      <c r="Q212" s="239"/>
      <c r="R212" s="239"/>
      <c r="S212" s="239"/>
      <c r="T212" s="240"/>
      <c r="AT212" s="241" t="s">
        <v>247</v>
      </c>
      <c r="AU212" s="241" t="s">
        <v>89</v>
      </c>
      <c r="AV212" s="15" t="s">
        <v>191</v>
      </c>
      <c r="AW212" s="15" t="s">
        <v>34</v>
      </c>
      <c r="AX212" s="15" t="s">
        <v>87</v>
      </c>
      <c r="AY212" s="241" t="s">
        <v>173</v>
      </c>
    </row>
    <row r="213" spans="1:65" s="2" customFormat="1" ht="16.5" customHeight="1">
      <c r="A213" s="35"/>
      <c r="B213" s="36"/>
      <c r="C213" s="187" t="s">
        <v>131</v>
      </c>
      <c r="D213" s="187" t="s">
        <v>176</v>
      </c>
      <c r="E213" s="188" t="s">
        <v>721</v>
      </c>
      <c r="F213" s="189" t="s">
        <v>722</v>
      </c>
      <c r="G213" s="190" t="s">
        <v>245</v>
      </c>
      <c r="H213" s="191">
        <v>23.04</v>
      </c>
      <c r="I213" s="192"/>
      <c r="J213" s="193">
        <f>ROUND(I213*H213,2)</f>
        <v>0</v>
      </c>
      <c r="K213" s="189" t="s">
        <v>263</v>
      </c>
      <c r="L213" s="40"/>
      <c r="M213" s="194" t="s">
        <v>1</v>
      </c>
      <c r="N213" s="195" t="s">
        <v>44</v>
      </c>
      <c r="O213" s="72"/>
      <c r="P213" s="196">
        <f>O213*H213</f>
        <v>0</v>
      </c>
      <c r="Q213" s="196">
        <v>0.14030000000000001</v>
      </c>
      <c r="R213" s="196">
        <f>Q213*H213</f>
        <v>3.2325120000000003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191</v>
      </c>
      <c r="AT213" s="198" t="s">
        <v>176</v>
      </c>
      <c r="AU213" s="198" t="s">
        <v>89</v>
      </c>
      <c r="AY213" s="18" t="s">
        <v>173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87</v>
      </c>
      <c r="BK213" s="199">
        <f>ROUND(I213*H213,2)</f>
        <v>0</v>
      </c>
      <c r="BL213" s="18" t="s">
        <v>191</v>
      </c>
      <c r="BM213" s="198" t="s">
        <v>723</v>
      </c>
    </row>
    <row r="214" spans="1:65" s="14" customFormat="1">
      <c r="B214" s="221"/>
      <c r="C214" s="222"/>
      <c r="D214" s="200" t="s">
        <v>247</v>
      </c>
      <c r="E214" s="223" t="s">
        <v>1</v>
      </c>
      <c r="F214" s="224" t="s">
        <v>279</v>
      </c>
      <c r="G214" s="222"/>
      <c r="H214" s="223" t="s">
        <v>1</v>
      </c>
      <c r="I214" s="225"/>
      <c r="J214" s="222"/>
      <c r="K214" s="222"/>
      <c r="L214" s="226"/>
      <c r="M214" s="227"/>
      <c r="N214" s="228"/>
      <c r="O214" s="228"/>
      <c r="P214" s="228"/>
      <c r="Q214" s="228"/>
      <c r="R214" s="228"/>
      <c r="S214" s="228"/>
      <c r="T214" s="229"/>
      <c r="AT214" s="230" t="s">
        <v>247</v>
      </c>
      <c r="AU214" s="230" t="s">
        <v>89</v>
      </c>
      <c r="AV214" s="14" t="s">
        <v>87</v>
      </c>
      <c r="AW214" s="14" t="s">
        <v>34</v>
      </c>
      <c r="AX214" s="14" t="s">
        <v>79</v>
      </c>
      <c r="AY214" s="230" t="s">
        <v>173</v>
      </c>
    </row>
    <row r="215" spans="1:65" s="13" customFormat="1">
      <c r="B215" s="210"/>
      <c r="C215" s="211"/>
      <c r="D215" s="200" t="s">
        <v>247</v>
      </c>
      <c r="E215" s="212" t="s">
        <v>1</v>
      </c>
      <c r="F215" s="213" t="s">
        <v>724</v>
      </c>
      <c r="G215" s="211"/>
      <c r="H215" s="214">
        <v>23.04</v>
      </c>
      <c r="I215" s="215"/>
      <c r="J215" s="211"/>
      <c r="K215" s="211"/>
      <c r="L215" s="216"/>
      <c r="M215" s="217"/>
      <c r="N215" s="218"/>
      <c r="O215" s="218"/>
      <c r="P215" s="218"/>
      <c r="Q215" s="218"/>
      <c r="R215" s="218"/>
      <c r="S215" s="218"/>
      <c r="T215" s="219"/>
      <c r="AT215" s="220" t="s">
        <v>247</v>
      </c>
      <c r="AU215" s="220" t="s">
        <v>89</v>
      </c>
      <c r="AV215" s="13" t="s">
        <v>89</v>
      </c>
      <c r="AW215" s="13" t="s">
        <v>34</v>
      </c>
      <c r="AX215" s="13" t="s">
        <v>87</v>
      </c>
      <c r="AY215" s="220" t="s">
        <v>173</v>
      </c>
    </row>
    <row r="216" spans="1:65" s="12" customFormat="1" ht="22.9" customHeight="1">
      <c r="B216" s="171"/>
      <c r="C216" s="172"/>
      <c r="D216" s="173" t="s">
        <v>78</v>
      </c>
      <c r="E216" s="185" t="s">
        <v>191</v>
      </c>
      <c r="F216" s="185" t="s">
        <v>725</v>
      </c>
      <c r="G216" s="172"/>
      <c r="H216" s="172"/>
      <c r="I216" s="175"/>
      <c r="J216" s="186">
        <f>BK216</f>
        <v>0</v>
      </c>
      <c r="K216" s="172"/>
      <c r="L216" s="177"/>
      <c r="M216" s="178"/>
      <c r="N216" s="179"/>
      <c r="O216" s="179"/>
      <c r="P216" s="180">
        <f>SUM(P217:P353)</f>
        <v>0</v>
      </c>
      <c r="Q216" s="179"/>
      <c r="R216" s="180">
        <f>SUM(R217:R353)</f>
        <v>509.02730946999998</v>
      </c>
      <c r="S216" s="179"/>
      <c r="T216" s="181">
        <f>SUM(T217:T353)</f>
        <v>0</v>
      </c>
      <c r="AR216" s="182" t="s">
        <v>87</v>
      </c>
      <c r="AT216" s="183" t="s">
        <v>78</v>
      </c>
      <c r="AU216" s="183" t="s">
        <v>87</v>
      </c>
      <c r="AY216" s="182" t="s">
        <v>173</v>
      </c>
      <c r="BK216" s="184">
        <f>SUM(BK217:BK353)</f>
        <v>0</v>
      </c>
    </row>
    <row r="217" spans="1:65" s="2" customFormat="1" ht="16.5" customHeight="1">
      <c r="A217" s="35"/>
      <c r="B217" s="36"/>
      <c r="C217" s="187" t="s">
        <v>134</v>
      </c>
      <c r="D217" s="187" t="s">
        <v>176</v>
      </c>
      <c r="E217" s="188" t="s">
        <v>726</v>
      </c>
      <c r="F217" s="189" t="s">
        <v>727</v>
      </c>
      <c r="G217" s="190" t="s">
        <v>245</v>
      </c>
      <c r="H217" s="191">
        <v>16.100000000000001</v>
      </c>
      <c r="I217" s="192"/>
      <c r="J217" s="193">
        <f>ROUND(I217*H217,2)</f>
        <v>0</v>
      </c>
      <c r="K217" s="189" t="s">
        <v>1</v>
      </c>
      <c r="L217" s="40"/>
      <c r="M217" s="194" t="s">
        <v>1</v>
      </c>
      <c r="N217" s="195" t="s">
        <v>44</v>
      </c>
      <c r="O217" s="72"/>
      <c r="P217" s="196">
        <f>O217*H217</f>
        <v>0</v>
      </c>
      <c r="Q217" s="196">
        <v>0</v>
      </c>
      <c r="R217" s="196">
        <f>Q217*H217</f>
        <v>0</v>
      </c>
      <c r="S217" s="196">
        <v>0</v>
      </c>
      <c r="T217" s="19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8" t="s">
        <v>191</v>
      </c>
      <c r="AT217" s="198" t="s">
        <v>176</v>
      </c>
      <c r="AU217" s="198" t="s">
        <v>89</v>
      </c>
      <c r="AY217" s="18" t="s">
        <v>173</v>
      </c>
      <c r="BE217" s="199">
        <f>IF(N217="základní",J217,0)</f>
        <v>0</v>
      </c>
      <c r="BF217" s="199">
        <f>IF(N217="snížená",J217,0)</f>
        <v>0</v>
      </c>
      <c r="BG217" s="199">
        <f>IF(N217="zákl. přenesená",J217,0)</f>
        <v>0</v>
      </c>
      <c r="BH217" s="199">
        <f>IF(N217="sníž. přenesená",J217,0)</f>
        <v>0</v>
      </c>
      <c r="BI217" s="199">
        <f>IF(N217="nulová",J217,0)</f>
        <v>0</v>
      </c>
      <c r="BJ217" s="18" t="s">
        <v>87</v>
      </c>
      <c r="BK217" s="199">
        <f>ROUND(I217*H217,2)</f>
        <v>0</v>
      </c>
      <c r="BL217" s="18" t="s">
        <v>191</v>
      </c>
      <c r="BM217" s="198" t="s">
        <v>728</v>
      </c>
    </row>
    <row r="218" spans="1:65" s="13" customFormat="1">
      <c r="B218" s="210"/>
      <c r="C218" s="211"/>
      <c r="D218" s="200" t="s">
        <v>247</v>
      </c>
      <c r="E218" s="212" t="s">
        <v>1</v>
      </c>
      <c r="F218" s="213" t="s">
        <v>729</v>
      </c>
      <c r="G218" s="211"/>
      <c r="H218" s="214">
        <v>16.100000000000001</v>
      </c>
      <c r="I218" s="215"/>
      <c r="J218" s="211"/>
      <c r="K218" s="211"/>
      <c r="L218" s="216"/>
      <c r="M218" s="217"/>
      <c r="N218" s="218"/>
      <c r="O218" s="218"/>
      <c r="P218" s="218"/>
      <c r="Q218" s="218"/>
      <c r="R218" s="218"/>
      <c r="S218" s="218"/>
      <c r="T218" s="219"/>
      <c r="AT218" s="220" t="s">
        <v>247</v>
      </c>
      <c r="AU218" s="220" t="s">
        <v>89</v>
      </c>
      <c r="AV218" s="13" t="s">
        <v>89</v>
      </c>
      <c r="AW218" s="13" t="s">
        <v>34</v>
      </c>
      <c r="AX218" s="13" t="s">
        <v>87</v>
      </c>
      <c r="AY218" s="220" t="s">
        <v>173</v>
      </c>
    </row>
    <row r="219" spans="1:65" s="2" customFormat="1" ht="16.5" customHeight="1">
      <c r="A219" s="35"/>
      <c r="B219" s="36"/>
      <c r="C219" s="254" t="s">
        <v>137</v>
      </c>
      <c r="D219" s="254" t="s">
        <v>730</v>
      </c>
      <c r="E219" s="255" t="s">
        <v>731</v>
      </c>
      <c r="F219" s="256" t="s">
        <v>732</v>
      </c>
      <c r="G219" s="257" t="s">
        <v>245</v>
      </c>
      <c r="H219" s="258">
        <v>16.100000000000001</v>
      </c>
      <c r="I219" s="259"/>
      <c r="J219" s="260">
        <f>ROUND(I219*H219,2)</f>
        <v>0</v>
      </c>
      <c r="K219" s="256" t="s">
        <v>1</v>
      </c>
      <c r="L219" s="261"/>
      <c r="M219" s="262" t="s">
        <v>1</v>
      </c>
      <c r="N219" s="263" t="s">
        <v>44</v>
      </c>
      <c r="O219" s="72"/>
      <c r="P219" s="196">
        <f>O219*H219</f>
        <v>0</v>
      </c>
      <c r="Q219" s="196">
        <v>0.35</v>
      </c>
      <c r="R219" s="196">
        <f>Q219*H219</f>
        <v>5.6349999999999998</v>
      </c>
      <c r="S219" s="196">
        <v>0</v>
      </c>
      <c r="T219" s="19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98" t="s">
        <v>211</v>
      </c>
      <c r="AT219" s="198" t="s">
        <v>730</v>
      </c>
      <c r="AU219" s="198" t="s">
        <v>89</v>
      </c>
      <c r="AY219" s="18" t="s">
        <v>173</v>
      </c>
      <c r="BE219" s="199">
        <f>IF(N219="základní",J219,0)</f>
        <v>0</v>
      </c>
      <c r="BF219" s="199">
        <f>IF(N219="snížená",J219,0)</f>
        <v>0</v>
      </c>
      <c r="BG219" s="199">
        <f>IF(N219="zákl. přenesená",J219,0)</f>
        <v>0</v>
      </c>
      <c r="BH219" s="199">
        <f>IF(N219="sníž. přenesená",J219,0)</f>
        <v>0</v>
      </c>
      <c r="BI219" s="199">
        <f>IF(N219="nulová",J219,0)</f>
        <v>0</v>
      </c>
      <c r="BJ219" s="18" t="s">
        <v>87</v>
      </c>
      <c r="BK219" s="199">
        <f>ROUND(I219*H219,2)</f>
        <v>0</v>
      </c>
      <c r="BL219" s="18" t="s">
        <v>191</v>
      </c>
      <c r="BM219" s="198" t="s">
        <v>733</v>
      </c>
    </row>
    <row r="220" spans="1:65" s="2" customFormat="1" ht="16.5" customHeight="1">
      <c r="A220" s="35"/>
      <c r="B220" s="36"/>
      <c r="C220" s="187" t="s">
        <v>140</v>
      </c>
      <c r="D220" s="187" t="s">
        <v>176</v>
      </c>
      <c r="E220" s="188" t="s">
        <v>734</v>
      </c>
      <c r="F220" s="189" t="s">
        <v>735</v>
      </c>
      <c r="G220" s="190" t="s">
        <v>245</v>
      </c>
      <c r="H220" s="191">
        <v>464.99099999999999</v>
      </c>
      <c r="I220" s="192"/>
      <c r="J220" s="193">
        <f>ROUND(I220*H220,2)</f>
        <v>0</v>
      </c>
      <c r="K220" s="189" t="s">
        <v>1</v>
      </c>
      <c r="L220" s="40"/>
      <c r="M220" s="194" t="s">
        <v>1</v>
      </c>
      <c r="N220" s="195" t="s">
        <v>44</v>
      </c>
      <c r="O220" s="72"/>
      <c r="P220" s="196">
        <f>O220*H220</f>
        <v>0</v>
      </c>
      <c r="Q220" s="196">
        <v>0</v>
      </c>
      <c r="R220" s="196">
        <f>Q220*H220</f>
        <v>0</v>
      </c>
      <c r="S220" s="196">
        <v>0</v>
      </c>
      <c r="T220" s="19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98" t="s">
        <v>191</v>
      </c>
      <c r="AT220" s="198" t="s">
        <v>176</v>
      </c>
      <c r="AU220" s="198" t="s">
        <v>89</v>
      </c>
      <c r="AY220" s="18" t="s">
        <v>173</v>
      </c>
      <c r="BE220" s="199">
        <f>IF(N220="základní",J220,0)</f>
        <v>0</v>
      </c>
      <c r="BF220" s="199">
        <f>IF(N220="snížená",J220,0)</f>
        <v>0</v>
      </c>
      <c r="BG220" s="199">
        <f>IF(N220="zákl. přenesená",J220,0)</f>
        <v>0</v>
      </c>
      <c r="BH220" s="199">
        <f>IF(N220="sníž. přenesená",J220,0)</f>
        <v>0</v>
      </c>
      <c r="BI220" s="199">
        <f>IF(N220="nulová",J220,0)</f>
        <v>0</v>
      </c>
      <c r="BJ220" s="18" t="s">
        <v>87</v>
      </c>
      <c r="BK220" s="199">
        <f>ROUND(I220*H220,2)</f>
        <v>0</v>
      </c>
      <c r="BL220" s="18" t="s">
        <v>191</v>
      </c>
      <c r="BM220" s="198" t="s">
        <v>736</v>
      </c>
    </row>
    <row r="221" spans="1:65" s="13" customFormat="1">
      <c r="B221" s="210"/>
      <c r="C221" s="211"/>
      <c r="D221" s="200" t="s">
        <v>247</v>
      </c>
      <c r="E221" s="212" t="s">
        <v>1</v>
      </c>
      <c r="F221" s="213" t="s">
        <v>737</v>
      </c>
      <c r="G221" s="211"/>
      <c r="H221" s="214">
        <v>137.52199999999999</v>
      </c>
      <c r="I221" s="215"/>
      <c r="J221" s="211"/>
      <c r="K221" s="211"/>
      <c r="L221" s="216"/>
      <c r="M221" s="217"/>
      <c r="N221" s="218"/>
      <c r="O221" s="218"/>
      <c r="P221" s="218"/>
      <c r="Q221" s="218"/>
      <c r="R221" s="218"/>
      <c r="S221" s="218"/>
      <c r="T221" s="219"/>
      <c r="AT221" s="220" t="s">
        <v>247</v>
      </c>
      <c r="AU221" s="220" t="s">
        <v>89</v>
      </c>
      <c r="AV221" s="13" t="s">
        <v>89</v>
      </c>
      <c r="AW221" s="13" t="s">
        <v>34</v>
      </c>
      <c r="AX221" s="13" t="s">
        <v>79</v>
      </c>
      <c r="AY221" s="220" t="s">
        <v>173</v>
      </c>
    </row>
    <row r="222" spans="1:65" s="13" customFormat="1">
      <c r="B222" s="210"/>
      <c r="C222" s="211"/>
      <c r="D222" s="200" t="s">
        <v>247</v>
      </c>
      <c r="E222" s="212" t="s">
        <v>1</v>
      </c>
      <c r="F222" s="213" t="s">
        <v>738</v>
      </c>
      <c r="G222" s="211"/>
      <c r="H222" s="214">
        <v>18.443000000000001</v>
      </c>
      <c r="I222" s="215"/>
      <c r="J222" s="211"/>
      <c r="K222" s="211"/>
      <c r="L222" s="216"/>
      <c r="M222" s="217"/>
      <c r="N222" s="218"/>
      <c r="O222" s="218"/>
      <c r="P222" s="218"/>
      <c r="Q222" s="218"/>
      <c r="R222" s="218"/>
      <c r="S222" s="218"/>
      <c r="T222" s="219"/>
      <c r="AT222" s="220" t="s">
        <v>247</v>
      </c>
      <c r="AU222" s="220" t="s">
        <v>89</v>
      </c>
      <c r="AV222" s="13" t="s">
        <v>89</v>
      </c>
      <c r="AW222" s="13" t="s">
        <v>34</v>
      </c>
      <c r="AX222" s="13" t="s">
        <v>79</v>
      </c>
      <c r="AY222" s="220" t="s">
        <v>173</v>
      </c>
    </row>
    <row r="223" spans="1:65" s="13" customFormat="1">
      <c r="B223" s="210"/>
      <c r="C223" s="211"/>
      <c r="D223" s="200" t="s">
        <v>247</v>
      </c>
      <c r="E223" s="212" t="s">
        <v>1</v>
      </c>
      <c r="F223" s="213" t="s">
        <v>739</v>
      </c>
      <c r="G223" s="211"/>
      <c r="H223" s="214">
        <v>10.92</v>
      </c>
      <c r="I223" s="215"/>
      <c r="J223" s="211"/>
      <c r="K223" s="211"/>
      <c r="L223" s="216"/>
      <c r="M223" s="217"/>
      <c r="N223" s="218"/>
      <c r="O223" s="218"/>
      <c r="P223" s="218"/>
      <c r="Q223" s="218"/>
      <c r="R223" s="218"/>
      <c r="S223" s="218"/>
      <c r="T223" s="219"/>
      <c r="AT223" s="220" t="s">
        <v>247</v>
      </c>
      <c r="AU223" s="220" t="s">
        <v>89</v>
      </c>
      <c r="AV223" s="13" t="s">
        <v>89</v>
      </c>
      <c r="AW223" s="13" t="s">
        <v>34</v>
      </c>
      <c r="AX223" s="13" t="s">
        <v>79</v>
      </c>
      <c r="AY223" s="220" t="s">
        <v>173</v>
      </c>
    </row>
    <row r="224" spans="1:65" s="13" customFormat="1">
      <c r="B224" s="210"/>
      <c r="C224" s="211"/>
      <c r="D224" s="200" t="s">
        <v>247</v>
      </c>
      <c r="E224" s="212" t="s">
        <v>1</v>
      </c>
      <c r="F224" s="213" t="s">
        <v>740</v>
      </c>
      <c r="G224" s="211"/>
      <c r="H224" s="214">
        <v>276.803</v>
      </c>
      <c r="I224" s="215"/>
      <c r="J224" s="211"/>
      <c r="K224" s="211"/>
      <c r="L224" s="216"/>
      <c r="M224" s="217"/>
      <c r="N224" s="218"/>
      <c r="O224" s="218"/>
      <c r="P224" s="218"/>
      <c r="Q224" s="218"/>
      <c r="R224" s="218"/>
      <c r="S224" s="218"/>
      <c r="T224" s="219"/>
      <c r="AT224" s="220" t="s">
        <v>247</v>
      </c>
      <c r="AU224" s="220" t="s">
        <v>89</v>
      </c>
      <c r="AV224" s="13" t="s">
        <v>89</v>
      </c>
      <c r="AW224" s="13" t="s">
        <v>34</v>
      </c>
      <c r="AX224" s="13" t="s">
        <v>79</v>
      </c>
      <c r="AY224" s="220" t="s">
        <v>173</v>
      </c>
    </row>
    <row r="225" spans="1:65" s="13" customFormat="1">
      <c r="B225" s="210"/>
      <c r="C225" s="211"/>
      <c r="D225" s="200" t="s">
        <v>247</v>
      </c>
      <c r="E225" s="212" t="s">
        <v>1</v>
      </c>
      <c r="F225" s="213" t="s">
        <v>741</v>
      </c>
      <c r="G225" s="211"/>
      <c r="H225" s="214">
        <v>13.743</v>
      </c>
      <c r="I225" s="215"/>
      <c r="J225" s="211"/>
      <c r="K225" s="211"/>
      <c r="L225" s="216"/>
      <c r="M225" s="217"/>
      <c r="N225" s="218"/>
      <c r="O225" s="218"/>
      <c r="P225" s="218"/>
      <c r="Q225" s="218"/>
      <c r="R225" s="218"/>
      <c r="S225" s="218"/>
      <c r="T225" s="219"/>
      <c r="AT225" s="220" t="s">
        <v>247</v>
      </c>
      <c r="AU225" s="220" t="s">
        <v>89</v>
      </c>
      <c r="AV225" s="13" t="s">
        <v>89</v>
      </c>
      <c r="AW225" s="13" t="s">
        <v>34</v>
      </c>
      <c r="AX225" s="13" t="s">
        <v>79</v>
      </c>
      <c r="AY225" s="220" t="s">
        <v>173</v>
      </c>
    </row>
    <row r="226" spans="1:65" s="13" customFormat="1">
      <c r="B226" s="210"/>
      <c r="C226" s="211"/>
      <c r="D226" s="200" t="s">
        <v>247</v>
      </c>
      <c r="E226" s="212" t="s">
        <v>1</v>
      </c>
      <c r="F226" s="213" t="s">
        <v>742</v>
      </c>
      <c r="G226" s="211"/>
      <c r="H226" s="214">
        <v>7.56</v>
      </c>
      <c r="I226" s="215"/>
      <c r="J226" s="211"/>
      <c r="K226" s="211"/>
      <c r="L226" s="216"/>
      <c r="M226" s="217"/>
      <c r="N226" s="218"/>
      <c r="O226" s="218"/>
      <c r="P226" s="218"/>
      <c r="Q226" s="218"/>
      <c r="R226" s="218"/>
      <c r="S226" s="218"/>
      <c r="T226" s="219"/>
      <c r="AT226" s="220" t="s">
        <v>247</v>
      </c>
      <c r="AU226" s="220" t="s">
        <v>89</v>
      </c>
      <c r="AV226" s="13" t="s">
        <v>89</v>
      </c>
      <c r="AW226" s="13" t="s">
        <v>34</v>
      </c>
      <c r="AX226" s="13" t="s">
        <v>79</v>
      </c>
      <c r="AY226" s="220" t="s">
        <v>173</v>
      </c>
    </row>
    <row r="227" spans="1:65" s="15" customFormat="1">
      <c r="B227" s="231"/>
      <c r="C227" s="232"/>
      <c r="D227" s="200" t="s">
        <v>247</v>
      </c>
      <c r="E227" s="233" t="s">
        <v>1</v>
      </c>
      <c r="F227" s="234" t="s">
        <v>260</v>
      </c>
      <c r="G227" s="232"/>
      <c r="H227" s="235">
        <v>464.99099999999999</v>
      </c>
      <c r="I227" s="236"/>
      <c r="J227" s="232"/>
      <c r="K227" s="232"/>
      <c r="L227" s="237"/>
      <c r="M227" s="238"/>
      <c r="N227" s="239"/>
      <c r="O227" s="239"/>
      <c r="P227" s="239"/>
      <c r="Q227" s="239"/>
      <c r="R227" s="239"/>
      <c r="S227" s="239"/>
      <c r="T227" s="240"/>
      <c r="AT227" s="241" t="s">
        <v>247</v>
      </c>
      <c r="AU227" s="241" t="s">
        <v>89</v>
      </c>
      <c r="AV227" s="15" t="s">
        <v>191</v>
      </c>
      <c r="AW227" s="15" t="s">
        <v>34</v>
      </c>
      <c r="AX227" s="15" t="s">
        <v>87</v>
      </c>
      <c r="AY227" s="241" t="s">
        <v>173</v>
      </c>
    </row>
    <row r="228" spans="1:65" s="2" customFormat="1" ht="16.5" customHeight="1">
      <c r="A228" s="35"/>
      <c r="B228" s="36"/>
      <c r="C228" s="254" t="s">
        <v>336</v>
      </c>
      <c r="D228" s="254" t="s">
        <v>730</v>
      </c>
      <c r="E228" s="255" t="s">
        <v>743</v>
      </c>
      <c r="F228" s="256" t="s">
        <v>744</v>
      </c>
      <c r="G228" s="257" t="s">
        <v>245</v>
      </c>
      <c r="H228" s="258">
        <v>464.99099999999999</v>
      </c>
      <c r="I228" s="259"/>
      <c r="J228" s="260">
        <f>ROUND(I228*H228,2)</f>
        <v>0</v>
      </c>
      <c r="K228" s="256" t="s">
        <v>1</v>
      </c>
      <c r="L228" s="261"/>
      <c r="M228" s="262" t="s">
        <v>1</v>
      </c>
      <c r="N228" s="263" t="s">
        <v>44</v>
      </c>
      <c r="O228" s="72"/>
      <c r="P228" s="196">
        <f>O228*H228</f>
        <v>0</v>
      </c>
      <c r="Q228" s="196">
        <v>0.35</v>
      </c>
      <c r="R228" s="196">
        <f>Q228*H228</f>
        <v>162.74684999999999</v>
      </c>
      <c r="S228" s="196">
        <v>0</v>
      </c>
      <c r="T228" s="197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98" t="s">
        <v>211</v>
      </c>
      <c r="AT228" s="198" t="s">
        <v>730</v>
      </c>
      <c r="AU228" s="198" t="s">
        <v>89</v>
      </c>
      <c r="AY228" s="18" t="s">
        <v>173</v>
      </c>
      <c r="BE228" s="199">
        <f>IF(N228="základní",J228,0)</f>
        <v>0</v>
      </c>
      <c r="BF228" s="199">
        <f>IF(N228="snížená",J228,0)</f>
        <v>0</v>
      </c>
      <c r="BG228" s="199">
        <f>IF(N228="zákl. přenesená",J228,0)</f>
        <v>0</v>
      </c>
      <c r="BH228" s="199">
        <f>IF(N228="sníž. přenesená",J228,0)</f>
        <v>0</v>
      </c>
      <c r="BI228" s="199">
        <f>IF(N228="nulová",J228,0)</f>
        <v>0</v>
      </c>
      <c r="BJ228" s="18" t="s">
        <v>87</v>
      </c>
      <c r="BK228" s="199">
        <f>ROUND(I228*H228,2)</f>
        <v>0</v>
      </c>
      <c r="BL228" s="18" t="s">
        <v>191</v>
      </c>
      <c r="BM228" s="198" t="s">
        <v>745</v>
      </c>
    </row>
    <row r="229" spans="1:65" s="2" customFormat="1" ht="16.5" customHeight="1">
      <c r="A229" s="35"/>
      <c r="B229" s="36"/>
      <c r="C229" s="187" t="s">
        <v>7</v>
      </c>
      <c r="D229" s="187" t="s">
        <v>176</v>
      </c>
      <c r="E229" s="188" t="s">
        <v>746</v>
      </c>
      <c r="F229" s="189" t="s">
        <v>747</v>
      </c>
      <c r="G229" s="190" t="s">
        <v>339</v>
      </c>
      <c r="H229" s="191">
        <v>691.5</v>
      </c>
      <c r="I229" s="192"/>
      <c r="J229" s="193">
        <f>ROUND(I229*H229,2)</f>
        <v>0</v>
      </c>
      <c r="K229" s="189" t="s">
        <v>1</v>
      </c>
      <c r="L229" s="40"/>
      <c r="M229" s="194" t="s">
        <v>1</v>
      </c>
      <c r="N229" s="195" t="s">
        <v>44</v>
      </c>
      <c r="O229" s="72"/>
      <c r="P229" s="196">
        <f>O229*H229</f>
        <v>0</v>
      </c>
      <c r="Q229" s="196">
        <v>0.09</v>
      </c>
      <c r="R229" s="196">
        <f>Q229*H229</f>
        <v>62.234999999999999</v>
      </c>
      <c r="S229" s="196">
        <v>0</v>
      </c>
      <c r="T229" s="19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8" t="s">
        <v>191</v>
      </c>
      <c r="AT229" s="198" t="s">
        <v>176</v>
      </c>
      <c r="AU229" s="198" t="s">
        <v>89</v>
      </c>
      <c r="AY229" s="18" t="s">
        <v>173</v>
      </c>
      <c r="BE229" s="199">
        <f>IF(N229="základní",J229,0)</f>
        <v>0</v>
      </c>
      <c r="BF229" s="199">
        <f>IF(N229="snížená",J229,0)</f>
        <v>0</v>
      </c>
      <c r="BG229" s="199">
        <f>IF(N229="zákl. přenesená",J229,0)</f>
        <v>0</v>
      </c>
      <c r="BH229" s="199">
        <f>IF(N229="sníž. přenesená",J229,0)</f>
        <v>0</v>
      </c>
      <c r="BI229" s="199">
        <f>IF(N229="nulová",J229,0)</f>
        <v>0</v>
      </c>
      <c r="BJ229" s="18" t="s">
        <v>87</v>
      </c>
      <c r="BK229" s="199">
        <f>ROUND(I229*H229,2)</f>
        <v>0</v>
      </c>
      <c r="BL229" s="18" t="s">
        <v>191</v>
      </c>
      <c r="BM229" s="198" t="s">
        <v>748</v>
      </c>
    </row>
    <row r="230" spans="1:65" s="13" customFormat="1">
      <c r="B230" s="210"/>
      <c r="C230" s="211"/>
      <c r="D230" s="200" t="s">
        <v>247</v>
      </c>
      <c r="E230" s="212" t="s">
        <v>1</v>
      </c>
      <c r="F230" s="213" t="s">
        <v>749</v>
      </c>
      <c r="G230" s="211"/>
      <c r="H230" s="214">
        <v>210.8</v>
      </c>
      <c r="I230" s="215"/>
      <c r="J230" s="211"/>
      <c r="K230" s="211"/>
      <c r="L230" s="216"/>
      <c r="M230" s="217"/>
      <c r="N230" s="218"/>
      <c r="O230" s="218"/>
      <c r="P230" s="218"/>
      <c r="Q230" s="218"/>
      <c r="R230" s="218"/>
      <c r="S230" s="218"/>
      <c r="T230" s="219"/>
      <c r="AT230" s="220" t="s">
        <v>247</v>
      </c>
      <c r="AU230" s="220" t="s">
        <v>89</v>
      </c>
      <c r="AV230" s="13" t="s">
        <v>89</v>
      </c>
      <c r="AW230" s="13" t="s">
        <v>34</v>
      </c>
      <c r="AX230" s="13" t="s">
        <v>79</v>
      </c>
      <c r="AY230" s="220" t="s">
        <v>173</v>
      </c>
    </row>
    <row r="231" spans="1:65" s="13" customFormat="1">
      <c r="B231" s="210"/>
      <c r="C231" s="211"/>
      <c r="D231" s="200" t="s">
        <v>247</v>
      </c>
      <c r="E231" s="212" t="s">
        <v>1</v>
      </c>
      <c r="F231" s="213" t="s">
        <v>750</v>
      </c>
      <c r="G231" s="211"/>
      <c r="H231" s="214">
        <v>21</v>
      </c>
      <c r="I231" s="215"/>
      <c r="J231" s="211"/>
      <c r="K231" s="211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247</v>
      </c>
      <c r="AU231" s="220" t="s">
        <v>89</v>
      </c>
      <c r="AV231" s="13" t="s">
        <v>89</v>
      </c>
      <c r="AW231" s="13" t="s">
        <v>34</v>
      </c>
      <c r="AX231" s="13" t="s">
        <v>79</v>
      </c>
      <c r="AY231" s="220" t="s">
        <v>173</v>
      </c>
    </row>
    <row r="232" spans="1:65" s="13" customFormat="1">
      <c r="B232" s="210"/>
      <c r="C232" s="211"/>
      <c r="D232" s="200" t="s">
        <v>247</v>
      </c>
      <c r="E232" s="212" t="s">
        <v>1</v>
      </c>
      <c r="F232" s="213" t="s">
        <v>751</v>
      </c>
      <c r="G232" s="211"/>
      <c r="H232" s="214">
        <v>459.7</v>
      </c>
      <c r="I232" s="215"/>
      <c r="J232" s="211"/>
      <c r="K232" s="211"/>
      <c r="L232" s="216"/>
      <c r="M232" s="217"/>
      <c r="N232" s="218"/>
      <c r="O232" s="218"/>
      <c r="P232" s="218"/>
      <c r="Q232" s="218"/>
      <c r="R232" s="218"/>
      <c r="S232" s="218"/>
      <c r="T232" s="219"/>
      <c r="AT232" s="220" t="s">
        <v>247</v>
      </c>
      <c r="AU232" s="220" t="s">
        <v>89</v>
      </c>
      <c r="AV232" s="13" t="s">
        <v>89</v>
      </c>
      <c r="AW232" s="13" t="s">
        <v>34</v>
      </c>
      <c r="AX232" s="13" t="s">
        <v>79</v>
      </c>
      <c r="AY232" s="220" t="s">
        <v>173</v>
      </c>
    </row>
    <row r="233" spans="1:65" s="15" customFormat="1">
      <c r="B233" s="231"/>
      <c r="C233" s="232"/>
      <c r="D233" s="200" t="s">
        <v>247</v>
      </c>
      <c r="E233" s="233" t="s">
        <v>1</v>
      </c>
      <c r="F233" s="234" t="s">
        <v>260</v>
      </c>
      <c r="G233" s="232"/>
      <c r="H233" s="235">
        <v>691.5</v>
      </c>
      <c r="I233" s="236"/>
      <c r="J233" s="232"/>
      <c r="K233" s="232"/>
      <c r="L233" s="237"/>
      <c r="M233" s="238"/>
      <c r="N233" s="239"/>
      <c r="O233" s="239"/>
      <c r="P233" s="239"/>
      <c r="Q233" s="239"/>
      <c r="R233" s="239"/>
      <c r="S233" s="239"/>
      <c r="T233" s="240"/>
      <c r="AT233" s="241" t="s">
        <v>247</v>
      </c>
      <c r="AU233" s="241" t="s">
        <v>89</v>
      </c>
      <c r="AV233" s="15" t="s">
        <v>191</v>
      </c>
      <c r="AW233" s="15" t="s">
        <v>34</v>
      </c>
      <c r="AX233" s="15" t="s">
        <v>87</v>
      </c>
      <c r="AY233" s="241" t="s">
        <v>173</v>
      </c>
    </row>
    <row r="234" spans="1:65" s="2" customFormat="1" ht="16.5" customHeight="1">
      <c r="A234" s="35"/>
      <c r="B234" s="36"/>
      <c r="C234" s="187" t="s">
        <v>347</v>
      </c>
      <c r="D234" s="187" t="s">
        <v>176</v>
      </c>
      <c r="E234" s="188" t="s">
        <v>752</v>
      </c>
      <c r="F234" s="189" t="s">
        <v>753</v>
      </c>
      <c r="G234" s="190" t="s">
        <v>251</v>
      </c>
      <c r="H234" s="191">
        <v>22.335999999999999</v>
      </c>
      <c r="I234" s="192"/>
      <c r="J234" s="193">
        <f>ROUND(I234*H234,2)</f>
        <v>0</v>
      </c>
      <c r="K234" s="189" t="s">
        <v>1</v>
      </c>
      <c r="L234" s="40"/>
      <c r="M234" s="194" t="s">
        <v>1</v>
      </c>
      <c r="N234" s="195" t="s">
        <v>44</v>
      </c>
      <c r="O234" s="72"/>
      <c r="P234" s="196">
        <f>O234*H234</f>
        <v>0</v>
      </c>
      <c r="Q234" s="196">
        <v>2.5020099999999998</v>
      </c>
      <c r="R234" s="196">
        <f>Q234*H234</f>
        <v>55.884895359999994</v>
      </c>
      <c r="S234" s="196">
        <v>0</v>
      </c>
      <c r="T234" s="197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98" t="s">
        <v>191</v>
      </c>
      <c r="AT234" s="198" t="s">
        <v>176</v>
      </c>
      <c r="AU234" s="198" t="s">
        <v>89</v>
      </c>
      <c r="AY234" s="18" t="s">
        <v>173</v>
      </c>
      <c r="BE234" s="199">
        <f>IF(N234="základní",J234,0)</f>
        <v>0</v>
      </c>
      <c r="BF234" s="199">
        <f>IF(N234="snížená",J234,0)</f>
        <v>0</v>
      </c>
      <c r="BG234" s="199">
        <f>IF(N234="zákl. přenesená",J234,0)</f>
        <v>0</v>
      </c>
      <c r="BH234" s="199">
        <f>IF(N234="sníž. přenesená",J234,0)</f>
        <v>0</v>
      </c>
      <c r="BI234" s="199">
        <f>IF(N234="nulová",J234,0)</f>
        <v>0</v>
      </c>
      <c r="BJ234" s="18" t="s">
        <v>87</v>
      </c>
      <c r="BK234" s="199">
        <f>ROUND(I234*H234,2)</f>
        <v>0</v>
      </c>
      <c r="BL234" s="18" t="s">
        <v>191</v>
      </c>
      <c r="BM234" s="198" t="s">
        <v>754</v>
      </c>
    </row>
    <row r="235" spans="1:65" s="14" customFormat="1">
      <c r="B235" s="221"/>
      <c r="C235" s="222"/>
      <c r="D235" s="200" t="s">
        <v>247</v>
      </c>
      <c r="E235" s="223" t="s">
        <v>1</v>
      </c>
      <c r="F235" s="224" t="s">
        <v>755</v>
      </c>
      <c r="G235" s="222"/>
      <c r="H235" s="223" t="s">
        <v>1</v>
      </c>
      <c r="I235" s="225"/>
      <c r="J235" s="222"/>
      <c r="K235" s="222"/>
      <c r="L235" s="226"/>
      <c r="M235" s="227"/>
      <c r="N235" s="228"/>
      <c r="O235" s="228"/>
      <c r="P235" s="228"/>
      <c r="Q235" s="228"/>
      <c r="R235" s="228"/>
      <c r="S235" s="228"/>
      <c r="T235" s="229"/>
      <c r="AT235" s="230" t="s">
        <v>247</v>
      </c>
      <c r="AU235" s="230" t="s">
        <v>89</v>
      </c>
      <c r="AV235" s="14" t="s">
        <v>87</v>
      </c>
      <c r="AW235" s="14" t="s">
        <v>34</v>
      </c>
      <c r="AX235" s="14" t="s">
        <v>79</v>
      </c>
      <c r="AY235" s="230" t="s">
        <v>173</v>
      </c>
    </row>
    <row r="236" spans="1:65" s="13" customFormat="1">
      <c r="B236" s="210"/>
      <c r="C236" s="211"/>
      <c r="D236" s="200" t="s">
        <v>247</v>
      </c>
      <c r="E236" s="212" t="s">
        <v>1</v>
      </c>
      <c r="F236" s="213" t="s">
        <v>756</v>
      </c>
      <c r="G236" s="211"/>
      <c r="H236" s="214">
        <v>2.5</v>
      </c>
      <c r="I236" s="215"/>
      <c r="J236" s="211"/>
      <c r="K236" s="211"/>
      <c r="L236" s="216"/>
      <c r="M236" s="217"/>
      <c r="N236" s="218"/>
      <c r="O236" s="218"/>
      <c r="P236" s="218"/>
      <c r="Q236" s="218"/>
      <c r="R236" s="218"/>
      <c r="S236" s="218"/>
      <c r="T236" s="219"/>
      <c r="AT236" s="220" t="s">
        <v>247</v>
      </c>
      <c r="AU236" s="220" t="s">
        <v>89</v>
      </c>
      <c r="AV236" s="13" t="s">
        <v>89</v>
      </c>
      <c r="AW236" s="13" t="s">
        <v>34</v>
      </c>
      <c r="AX236" s="13" t="s">
        <v>79</v>
      </c>
      <c r="AY236" s="220" t="s">
        <v>173</v>
      </c>
    </row>
    <row r="237" spans="1:65" s="13" customFormat="1">
      <c r="B237" s="210"/>
      <c r="C237" s="211"/>
      <c r="D237" s="200" t="s">
        <v>247</v>
      </c>
      <c r="E237" s="212" t="s">
        <v>1</v>
      </c>
      <c r="F237" s="213" t="s">
        <v>757</v>
      </c>
      <c r="G237" s="211"/>
      <c r="H237" s="214">
        <v>0.34499999999999997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247</v>
      </c>
      <c r="AU237" s="220" t="s">
        <v>89</v>
      </c>
      <c r="AV237" s="13" t="s">
        <v>89</v>
      </c>
      <c r="AW237" s="13" t="s">
        <v>34</v>
      </c>
      <c r="AX237" s="13" t="s">
        <v>79</v>
      </c>
      <c r="AY237" s="220" t="s">
        <v>173</v>
      </c>
    </row>
    <row r="238" spans="1:65" s="13" customFormat="1">
      <c r="B238" s="210"/>
      <c r="C238" s="211"/>
      <c r="D238" s="200" t="s">
        <v>247</v>
      </c>
      <c r="E238" s="212" t="s">
        <v>1</v>
      </c>
      <c r="F238" s="213" t="s">
        <v>758</v>
      </c>
      <c r="G238" s="211"/>
      <c r="H238" s="214">
        <v>0.39</v>
      </c>
      <c r="I238" s="215"/>
      <c r="J238" s="211"/>
      <c r="K238" s="211"/>
      <c r="L238" s="216"/>
      <c r="M238" s="217"/>
      <c r="N238" s="218"/>
      <c r="O238" s="218"/>
      <c r="P238" s="218"/>
      <c r="Q238" s="218"/>
      <c r="R238" s="218"/>
      <c r="S238" s="218"/>
      <c r="T238" s="219"/>
      <c r="AT238" s="220" t="s">
        <v>247</v>
      </c>
      <c r="AU238" s="220" t="s">
        <v>89</v>
      </c>
      <c r="AV238" s="13" t="s">
        <v>89</v>
      </c>
      <c r="AW238" s="13" t="s">
        <v>34</v>
      </c>
      <c r="AX238" s="13" t="s">
        <v>79</v>
      </c>
      <c r="AY238" s="220" t="s">
        <v>173</v>
      </c>
    </row>
    <row r="239" spans="1:65" s="13" customFormat="1">
      <c r="B239" s="210"/>
      <c r="C239" s="211"/>
      <c r="D239" s="200" t="s">
        <v>247</v>
      </c>
      <c r="E239" s="212" t="s">
        <v>1</v>
      </c>
      <c r="F239" s="213" t="s">
        <v>759</v>
      </c>
      <c r="G239" s="211"/>
      <c r="H239" s="214">
        <v>0.14799999999999999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247</v>
      </c>
      <c r="AU239" s="220" t="s">
        <v>89</v>
      </c>
      <c r="AV239" s="13" t="s">
        <v>89</v>
      </c>
      <c r="AW239" s="13" t="s">
        <v>34</v>
      </c>
      <c r="AX239" s="13" t="s">
        <v>79</v>
      </c>
      <c r="AY239" s="220" t="s">
        <v>173</v>
      </c>
    </row>
    <row r="240" spans="1:65" s="13" customFormat="1">
      <c r="B240" s="210"/>
      <c r="C240" s="211"/>
      <c r="D240" s="200" t="s">
        <v>247</v>
      </c>
      <c r="E240" s="212" t="s">
        <v>1</v>
      </c>
      <c r="F240" s="213" t="s">
        <v>760</v>
      </c>
      <c r="G240" s="211"/>
      <c r="H240" s="214">
        <v>8.0830000000000002</v>
      </c>
      <c r="I240" s="215"/>
      <c r="J240" s="211"/>
      <c r="K240" s="211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247</v>
      </c>
      <c r="AU240" s="220" t="s">
        <v>89</v>
      </c>
      <c r="AV240" s="13" t="s">
        <v>89</v>
      </c>
      <c r="AW240" s="13" t="s">
        <v>34</v>
      </c>
      <c r="AX240" s="13" t="s">
        <v>79</v>
      </c>
      <c r="AY240" s="220" t="s">
        <v>173</v>
      </c>
    </row>
    <row r="241" spans="1:65" s="13" customFormat="1">
      <c r="B241" s="210"/>
      <c r="C241" s="211"/>
      <c r="D241" s="200" t="s">
        <v>247</v>
      </c>
      <c r="E241" s="212" t="s">
        <v>1</v>
      </c>
      <c r="F241" s="213" t="s">
        <v>761</v>
      </c>
      <c r="G241" s="211"/>
      <c r="H241" s="214">
        <v>0.47599999999999998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247</v>
      </c>
      <c r="AU241" s="220" t="s">
        <v>89</v>
      </c>
      <c r="AV241" s="13" t="s">
        <v>89</v>
      </c>
      <c r="AW241" s="13" t="s">
        <v>34</v>
      </c>
      <c r="AX241" s="13" t="s">
        <v>79</v>
      </c>
      <c r="AY241" s="220" t="s">
        <v>173</v>
      </c>
    </row>
    <row r="242" spans="1:65" s="13" customFormat="1">
      <c r="B242" s="210"/>
      <c r="C242" s="211"/>
      <c r="D242" s="200" t="s">
        <v>247</v>
      </c>
      <c r="E242" s="212" t="s">
        <v>1</v>
      </c>
      <c r="F242" s="213" t="s">
        <v>762</v>
      </c>
      <c r="G242" s="211"/>
      <c r="H242" s="214">
        <v>-0.77400000000000002</v>
      </c>
      <c r="I242" s="215"/>
      <c r="J242" s="211"/>
      <c r="K242" s="211"/>
      <c r="L242" s="216"/>
      <c r="M242" s="217"/>
      <c r="N242" s="218"/>
      <c r="O242" s="218"/>
      <c r="P242" s="218"/>
      <c r="Q242" s="218"/>
      <c r="R242" s="218"/>
      <c r="S242" s="218"/>
      <c r="T242" s="219"/>
      <c r="AT242" s="220" t="s">
        <v>247</v>
      </c>
      <c r="AU242" s="220" t="s">
        <v>89</v>
      </c>
      <c r="AV242" s="13" t="s">
        <v>89</v>
      </c>
      <c r="AW242" s="13" t="s">
        <v>34</v>
      </c>
      <c r="AX242" s="13" t="s">
        <v>79</v>
      </c>
      <c r="AY242" s="220" t="s">
        <v>173</v>
      </c>
    </row>
    <row r="243" spans="1:65" s="16" customFormat="1">
      <c r="B243" s="242"/>
      <c r="C243" s="243"/>
      <c r="D243" s="200" t="s">
        <v>247</v>
      </c>
      <c r="E243" s="244" t="s">
        <v>1</v>
      </c>
      <c r="F243" s="245" t="s">
        <v>399</v>
      </c>
      <c r="G243" s="243"/>
      <c r="H243" s="246">
        <v>11.167999999999999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AT243" s="252" t="s">
        <v>247</v>
      </c>
      <c r="AU243" s="252" t="s">
        <v>89</v>
      </c>
      <c r="AV243" s="16" t="s">
        <v>185</v>
      </c>
      <c r="AW243" s="16" t="s">
        <v>34</v>
      </c>
      <c r="AX243" s="16" t="s">
        <v>79</v>
      </c>
      <c r="AY243" s="252" t="s">
        <v>173</v>
      </c>
    </row>
    <row r="244" spans="1:65" s="14" customFormat="1">
      <c r="B244" s="221"/>
      <c r="C244" s="222"/>
      <c r="D244" s="200" t="s">
        <v>247</v>
      </c>
      <c r="E244" s="223" t="s">
        <v>1</v>
      </c>
      <c r="F244" s="224" t="s">
        <v>763</v>
      </c>
      <c r="G244" s="222"/>
      <c r="H244" s="223" t="s">
        <v>1</v>
      </c>
      <c r="I244" s="225"/>
      <c r="J244" s="222"/>
      <c r="K244" s="222"/>
      <c r="L244" s="226"/>
      <c r="M244" s="227"/>
      <c r="N244" s="228"/>
      <c r="O244" s="228"/>
      <c r="P244" s="228"/>
      <c r="Q244" s="228"/>
      <c r="R244" s="228"/>
      <c r="S244" s="228"/>
      <c r="T244" s="229"/>
      <c r="AT244" s="230" t="s">
        <v>247</v>
      </c>
      <c r="AU244" s="230" t="s">
        <v>89</v>
      </c>
      <c r="AV244" s="14" t="s">
        <v>87</v>
      </c>
      <c r="AW244" s="14" t="s">
        <v>34</v>
      </c>
      <c r="AX244" s="14" t="s">
        <v>79</v>
      </c>
      <c r="AY244" s="230" t="s">
        <v>173</v>
      </c>
    </row>
    <row r="245" spans="1:65" s="13" customFormat="1">
      <c r="B245" s="210"/>
      <c r="C245" s="211"/>
      <c r="D245" s="200" t="s">
        <v>247</v>
      </c>
      <c r="E245" s="212" t="s">
        <v>1</v>
      </c>
      <c r="F245" s="213" t="s">
        <v>756</v>
      </c>
      <c r="G245" s="211"/>
      <c r="H245" s="214">
        <v>2.5</v>
      </c>
      <c r="I245" s="215"/>
      <c r="J245" s="211"/>
      <c r="K245" s="211"/>
      <c r="L245" s="216"/>
      <c r="M245" s="217"/>
      <c r="N245" s="218"/>
      <c r="O245" s="218"/>
      <c r="P245" s="218"/>
      <c r="Q245" s="218"/>
      <c r="R245" s="218"/>
      <c r="S245" s="218"/>
      <c r="T245" s="219"/>
      <c r="AT245" s="220" t="s">
        <v>247</v>
      </c>
      <c r="AU245" s="220" t="s">
        <v>89</v>
      </c>
      <c r="AV245" s="13" t="s">
        <v>89</v>
      </c>
      <c r="AW245" s="13" t="s">
        <v>34</v>
      </c>
      <c r="AX245" s="13" t="s">
        <v>79</v>
      </c>
      <c r="AY245" s="220" t="s">
        <v>173</v>
      </c>
    </row>
    <row r="246" spans="1:65" s="13" customFormat="1">
      <c r="B246" s="210"/>
      <c r="C246" s="211"/>
      <c r="D246" s="200" t="s">
        <v>247</v>
      </c>
      <c r="E246" s="212" t="s">
        <v>1</v>
      </c>
      <c r="F246" s="213" t="s">
        <v>757</v>
      </c>
      <c r="G246" s="211"/>
      <c r="H246" s="214">
        <v>0.34499999999999997</v>
      </c>
      <c r="I246" s="215"/>
      <c r="J246" s="211"/>
      <c r="K246" s="211"/>
      <c r="L246" s="216"/>
      <c r="M246" s="217"/>
      <c r="N246" s="218"/>
      <c r="O246" s="218"/>
      <c r="P246" s="218"/>
      <c r="Q246" s="218"/>
      <c r="R246" s="218"/>
      <c r="S246" s="218"/>
      <c r="T246" s="219"/>
      <c r="AT246" s="220" t="s">
        <v>247</v>
      </c>
      <c r="AU246" s="220" t="s">
        <v>89</v>
      </c>
      <c r="AV246" s="13" t="s">
        <v>89</v>
      </c>
      <c r="AW246" s="13" t="s">
        <v>34</v>
      </c>
      <c r="AX246" s="13" t="s">
        <v>79</v>
      </c>
      <c r="AY246" s="220" t="s">
        <v>173</v>
      </c>
    </row>
    <row r="247" spans="1:65" s="13" customFormat="1">
      <c r="B247" s="210"/>
      <c r="C247" s="211"/>
      <c r="D247" s="200" t="s">
        <v>247</v>
      </c>
      <c r="E247" s="212" t="s">
        <v>1</v>
      </c>
      <c r="F247" s="213" t="s">
        <v>758</v>
      </c>
      <c r="G247" s="211"/>
      <c r="H247" s="214">
        <v>0.39</v>
      </c>
      <c r="I247" s="215"/>
      <c r="J247" s="211"/>
      <c r="K247" s="211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247</v>
      </c>
      <c r="AU247" s="220" t="s">
        <v>89</v>
      </c>
      <c r="AV247" s="13" t="s">
        <v>89</v>
      </c>
      <c r="AW247" s="13" t="s">
        <v>34</v>
      </c>
      <c r="AX247" s="13" t="s">
        <v>79</v>
      </c>
      <c r="AY247" s="220" t="s">
        <v>173</v>
      </c>
    </row>
    <row r="248" spans="1:65" s="13" customFormat="1">
      <c r="B248" s="210"/>
      <c r="C248" s="211"/>
      <c r="D248" s="200" t="s">
        <v>247</v>
      </c>
      <c r="E248" s="212" t="s">
        <v>1</v>
      </c>
      <c r="F248" s="213" t="s">
        <v>759</v>
      </c>
      <c r="G248" s="211"/>
      <c r="H248" s="214">
        <v>0.14799999999999999</v>
      </c>
      <c r="I248" s="215"/>
      <c r="J248" s="211"/>
      <c r="K248" s="211"/>
      <c r="L248" s="216"/>
      <c r="M248" s="217"/>
      <c r="N248" s="218"/>
      <c r="O248" s="218"/>
      <c r="P248" s="218"/>
      <c r="Q248" s="218"/>
      <c r="R248" s="218"/>
      <c r="S248" s="218"/>
      <c r="T248" s="219"/>
      <c r="AT248" s="220" t="s">
        <v>247</v>
      </c>
      <c r="AU248" s="220" t="s">
        <v>89</v>
      </c>
      <c r="AV248" s="13" t="s">
        <v>89</v>
      </c>
      <c r="AW248" s="13" t="s">
        <v>34</v>
      </c>
      <c r="AX248" s="13" t="s">
        <v>79</v>
      </c>
      <c r="AY248" s="220" t="s">
        <v>173</v>
      </c>
    </row>
    <row r="249" spans="1:65" s="13" customFormat="1">
      <c r="B249" s="210"/>
      <c r="C249" s="211"/>
      <c r="D249" s="200" t="s">
        <v>247</v>
      </c>
      <c r="E249" s="212" t="s">
        <v>1</v>
      </c>
      <c r="F249" s="213" t="s">
        <v>760</v>
      </c>
      <c r="G249" s="211"/>
      <c r="H249" s="214">
        <v>8.0830000000000002</v>
      </c>
      <c r="I249" s="215"/>
      <c r="J249" s="211"/>
      <c r="K249" s="211"/>
      <c r="L249" s="216"/>
      <c r="M249" s="217"/>
      <c r="N249" s="218"/>
      <c r="O249" s="218"/>
      <c r="P249" s="218"/>
      <c r="Q249" s="218"/>
      <c r="R249" s="218"/>
      <c r="S249" s="218"/>
      <c r="T249" s="219"/>
      <c r="AT249" s="220" t="s">
        <v>247</v>
      </c>
      <c r="AU249" s="220" t="s">
        <v>89</v>
      </c>
      <c r="AV249" s="13" t="s">
        <v>89</v>
      </c>
      <c r="AW249" s="13" t="s">
        <v>34</v>
      </c>
      <c r="AX249" s="13" t="s">
        <v>79</v>
      </c>
      <c r="AY249" s="220" t="s">
        <v>173</v>
      </c>
    </row>
    <row r="250" spans="1:65" s="13" customFormat="1">
      <c r="B250" s="210"/>
      <c r="C250" s="211"/>
      <c r="D250" s="200" t="s">
        <v>247</v>
      </c>
      <c r="E250" s="212" t="s">
        <v>1</v>
      </c>
      <c r="F250" s="213" t="s">
        <v>761</v>
      </c>
      <c r="G250" s="211"/>
      <c r="H250" s="214">
        <v>0.47599999999999998</v>
      </c>
      <c r="I250" s="215"/>
      <c r="J250" s="211"/>
      <c r="K250" s="211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247</v>
      </c>
      <c r="AU250" s="220" t="s">
        <v>89</v>
      </c>
      <c r="AV250" s="13" t="s">
        <v>89</v>
      </c>
      <c r="AW250" s="13" t="s">
        <v>34</v>
      </c>
      <c r="AX250" s="13" t="s">
        <v>79</v>
      </c>
      <c r="AY250" s="220" t="s">
        <v>173</v>
      </c>
    </row>
    <row r="251" spans="1:65" s="13" customFormat="1">
      <c r="B251" s="210"/>
      <c r="C251" s="211"/>
      <c r="D251" s="200" t="s">
        <v>247</v>
      </c>
      <c r="E251" s="212" t="s">
        <v>1</v>
      </c>
      <c r="F251" s="213" t="s">
        <v>762</v>
      </c>
      <c r="G251" s="211"/>
      <c r="H251" s="214">
        <v>-0.77400000000000002</v>
      </c>
      <c r="I251" s="215"/>
      <c r="J251" s="211"/>
      <c r="K251" s="211"/>
      <c r="L251" s="216"/>
      <c r="M251" s="217"/>
      <c r="N251" s="218"/>
      <c r="O251" s="218"/>
      <c r="P251" s="218"/>
      <c r="Q251" s="218"/>
      <c r="R251" s="218"/>
      <c r="S251" s="218"/>
      <c r="T251" s="219"/>
      <c r="AT251" s="220" t="s">
        <v>247</v>
      </c>
      <c r="AU251" s="220" t="s">
        <v>89</v>
      </c>
      <c r="AV251" s="13" t="s">
        <v>89</v>
      </c>
      <c r="AW251" s="13" t="s">
        <v>34</v>
      </c>
      <c r="AX251" s="13" t="s">
        <v>79</v>
      </c>
      <c r="AY251" s="220" t="s">
        <v>173</v>
      </c>
    </row>
    <row r="252" spans="1:65" s="16" customFormat="1">
      <c r="B252" s="242"/>
      <c r="C252" s="243"/>
      <c r="D252" s="200" t="s">
        <v>247</v>
      </c>
      <c r="E252" s="244" t="s">
        <v>1</v>
      </c>
      <c r="F252" s="245" t="s">
        <v>399</v>
      </c>
      <c r="G252" s="243"/>
      <c r="H252" s="246">
        <v>11.167999999999999</v>
      </c>
      <c r="I252" s="247"/>
      <c r="J252" s="243"/>
      <c r="K252" s="243"/>
      <c r="L252" s="248"/>
      <c r="M252" s="249"/>
      <c r="N252" s="250"/>
      <c r="O252" s="250"/>
      <c r="P252" s="250"/>
      <c r="Q252" s="250"/>
      <c r="R252" s="250"/>
      <c r="S252" s="250"/>
      <c r="T252" s="251"/>
      <c r="AT252" s="252" t="s">
        <v>247</v>
      </c>
      <c r="AU252" s="252" t="s">
        <v>89</v>
      </c>
      <c r="AV252" s="16" t="s">
        <v>185</v>
      </c>
      <c r="AW252" s="16" t="s">
        <v>34</v>
      </c>
      <c r="AX252" s="16" t="s">
        <v>79</v>
      </c>
      <c r="AY252" s="252" t="s">
        <v>173</v>
      </c>
    </row>
    <row r="253" spans="1:65" s="15" customFormat="1">
      <c r="B253" s="231"/>
      <c r="C253" s="232"/>
      <c r="D253" s="200" t="s">
        <v>247</v>
      </c>
      <c r="E253" s="233" t="s">
        <v>1</v>
      </c>
      <c r="F253" s="234" t="s">
        <v>260</v>
      </c>
      <c r="G253" s="232"/>
      <c r="H253" s="235">
        <v>22.335999999999999</v>
      </c>
      <c r="I253" s="236"/>
      <c r="J253" s="232"/>
      <c r="K253" s="232"/>
      <c r="L253" s="237"/>
      <c r="M253" s="238"/>
      <c r="N253" s="239"/>
      <c r="O253" s="239"/>
      <c r="P253" s="239"/>
      <c r="Q253" s="239"/>
      <c r="R253" s="239"/>
      <c r="S253" s="239"/>
      <c r="T253" s="240"/>
      <c r="AT253" s="241" t="s">
        <v>247</v>
      </c>
      <c r="AU253" s="241" t="s">
        <v>89</v>
      </c>
      <c r="AV253" s="15" t="s">
        <v>191</v>
      </c>
      <c r="AW253" s="15" t="s">
        <v>34</v>
      </c>
      <c r="AX253" s="15" t="s">
        <v>87</v>
      </c>
      <c r="AY253" s="241" t="s">
        <v>173</v>
      </c>
    </row>
    <row r="254" spans="1:65" s="2" customFormat="1" ht="16.5" customHeight="1">
      <c r="A254" s="35"/>
      <c r="B254" s="36"/>
      <c r="C254" s="187" t="s">
        <v>354</v>
      </c>
      <c r="D254" s="187" t="s">
        <v>176</v>
      </c>
      <c r="E254" s="188" t="s">
        <v>764</v>
      </c>
      <c r="F254" s="189" t="s">
        <v>765</v>
      </c>
      <c r="G254" s="190" t="s">
        <v>245</v>
      </c>
      <c r="H254" s="191">
        <v>111.672</v>
      </c>
      <c r="I254" s="192"/>
      <c r="J254" s="193">
        <f>ROUND(I254*H254,2)</f>
        <v>0</v>
      </c>
      <c r="K254" s="189" t="s">
        <v>263</v>
      </c>
      <c r="L254" s="40"/>
      <c r="M254" s="194" t="s">
        <v>1</v>
      </c>
      <c r="N254" s="195" t="s">
        <v>44</v>
      </c>
      <c r="O254" s="72"/>
      <c r="P254" s="196">
        <f>O254*H254</f>
        <v>0</v>
      </c>
      <c r="Q254" s="196">
        <v>5.3299999999999997E-3</v>
      </c>
      <c r="R254" s="196">
        <f>Q254*H254</f>
        <v>0.59521175999999998</v>
      </c>
      <c r="S254" s="196">
        <v>0</v>
      </c>
      <c r="T254" s="19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98" t="s">
        <v>191</v>
      </c>
      <c r="AT254" s="198" t="s">
        <v>176</v>
      </c>
      <c r="AU254" s="198" t="s">
        <v>89</v>
      </c>
      <c r="AY254" s="18" t="s">
        <v>173</v>
      </c>
      <c r="BE254" s="199">
        <f>IF(N254="základní",J254,0)</f>
        <v>0</v>
      </c>
      <c r="BF254" s="199">
        <f>IF(N254="snížená",J254,0)</f>
        <v>0</v>
      </c>
      <c r="BG254" s="199">
        <f>IF(N254="zákl. přenesená",J254,0)</f>
        <v>0</v>
      </c>
      <c r="BH254" s="199">
        <f>IF(N254="sníž. přenesená",J254,0)</f>
        <v>0</v>
      </c>
      <c r="BI254" s="199">
        <f>IF(N254="nulová",J254,0)</f>
        <v>0</v>
      </c>
      <c r="BJ254" s="18" t="s">
        <v>87</v>
      </c>
      <c r="BK254" s="199">
        <f>ROUND(I254*H254,2)</f>
        <v>0</v>
      </c>
      <c r="BL254" s="18" t="s">
        <v>191</v>
      </c>
      <c r="BM254" s="198" t="s">
        <v>766</v>
      </c>
    </row>
    <row r="255" spans="1:65" s="14" customFormat="1">
      <c r="B255" s="221"/>
      <c r="C255" s="222"/>
      <c r="D255" s="200" t="s">
        <v>247</v>
      </c>
      <c r="E255" s="223" t="s">
        <v>1</v>
      </c>
      <c r="F255" s="224" t="s">
        <v>755</v>
      </c>
      <c r="G255" s="222"/>
      <c r="H255" s="223" t="s">
        <v>1</v>
      </c>
      <c r="I255" s="225"/>
      <c r="J255" s="222"/>
      <c r="K255" s="222"/>
      <c r="L255" s="226"/>
      <c r="M255" s="227"/>
      <c r="N255" s="228"/>
      <c r="O255" s="228"/>
      <c r="P255" s="228"/>
      <c r="Q255" s="228"/>
      <c r="R255" s="228"/>
      <c r="S255" s="228"/>
      <c r="T255" s="229"/>
      <c r="AT255" s="230" t="s">
        <v>247</v>
      </c>
      <c r="AU255" s="230" t="s">
        <v>89</v>
      </c>
      <c r="AV255" s="14" t="s">
        <v>87</v>
      </c>
      <c r="AW255" s="14" t="s">
        <v>34</v>
      </c>
      <c r="AX255" s="14" t="s">
        <v>79</v>
      </c>
      <c r="AY255" s="230" t="s">
        <v>173</v>
      </c>
    </row>
    <row r="256" spans="1:65" s="13" customFormat="1">
      <c r="B256" s="210"/>
      <c r="C256" s="211"/>
      <c r="D256" s="200" t="s">
        <v>247</v>
      </c>
      <c r="E256" s="212" t="s">
        <v>1</v>
      </c>
      <c r="F256" s="213" t="s">
        <v>767</v>
      </c>
      <c r="G256" s="211"/>
      <c r="H256" s="214">
        <v>25.004000000000001</v>
      </c>
      <c r="I256" s="215"/>
      <c r="J256" s="211"/>
      <c r="K256" s="211"/>
      <c r="L256" s="216"/>
      <c r="M256" s="217"/>
      <c r="N256" s="218"/>
      <c r="O256" s="218"/>
      <c r="P256" s="218"/>
      <c r="Q256" s="218"/>
      <c r="R256" s="218"/>
      <c r="S256" s="218"/>
      <c r="T256" s="219"/>
      <c r="AT256" s="220" t="s">
        <v>247</v>
      </c>
      <c r="AU256" s="220" t="s">
        <v>89</v>
      </c>
      <c r="AV256" s="13" t="s">
        <v>89</v>
      </c>
      <c r="AW256" s="13" t="s">
        <v>34</v>
      </c>
      <c r="AX256" s="13" t="s">
        <v>79</v>
      </c>
      <c r="AY256" s="220" t="s">
        <v>173</v>
      </c>
    </row>
    <row r="257" spans="1:65" s="13" customFormat="1">
      <c r="B257" s="210"/>
      <c r="C257" s="211"/>
      <c r="D257" s="200" t="s">
        <v>247</v>
      </c>
      <c r="E257" s="212" t="s">
        <v>1</v>
      </c>
      <c r="F257" s="213" t="s">
        <v>768</v>
      </c>
      <c r="G257" s="211"/>
      <c r="H257" s="214">
        <v>3.4449999999999998</v>
      </c>
      <c r="I257" s="215"/>
      <c r="J257" s="211"/>
      <c r="K257" s="211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247</v>
      </c>
      <c r="AU257" s="220" t="s">
        <v>89</v>
      </c>
      <c r="AV257" s="13" t="s">
        <v>89</v>
      </c>
      <c r="AW257" s="13" t="s">
        <v>34</v>
      </c>
      <c r="AX257" s="13" t="s">
        <v>79</v>
      </c>
      <c r="AY257" s="220" t="s">
        <v>173</v>
      </c>
    </row>
    <row r="258" spans="1:65" s="13" customFormat="1">
      <c r="B258" s="210"/>
      <c r="C258" s="211"/>
      <c r="D258" s="200" t="s">
        <v>247</v>
      </c>
      <c r="E258" s="212" t="s">
        <v>1</v>
      </c>
      <c r="F258" s="213" t="s">
        <v>769</v>
      </c>
      <c r="G258" s="211"/>
      <c r="H258" s="214">
        <v>3.895</v>
      </c>
      <c r="I258" s="215"/>
      <c r="J258" s="211"/>
      <c r="K258" s="211"/>
      <c r="L258" s="216"/>
      <c r="M258" s="217"/>
      <c r="N258" s="218"/>
      <c r="O258" s="218"/>
      <c r="P258" s="218"/>
      <c r="Q258" s="218"/>
      <c r="R258" s="218"/>
      <c r="S258" s="218"/>
      <c r="T258" s="219"/>
      <c r="AT258" s="220" t="s">
        <v>247</v>
      </c>
      <c r="AU258" s="220" t="s">
        <v>89</v>
      </c>
      <c r="AV258" s="13" t="s">
        <v>89</v>
      </c>
      <c r="AW258" s="13" t="s">
        <v>34</v>
      </c>
      <c r="AX258" s="13" t="s">
        <v>79</v>
      </c>
      <c r="AY258" s="220" t="s">
        <v>173</v>
      </c>
    </row>
    <row r="259" spans="1:65" s="13" customFormat="1">
      <c r="B259" s="210"/>
      <c r="C259" s="211"/>
      <c r="D259" s="200" t="s">
        <v>247</v>
      </c>
      <c r="E259" s="212" t="s">
        <v>1</v>
      </c>
      <c r="F259" s="213" t="s">
        <v>770</v>
      </c>
      <c r="G259" s="211"/>
      <c r="H259" s="214">
        <v>1.482</v>
      </c>
      <c r="I259" s="215"/>
      <c r="J259" s="211"/>
      <c r="K259" s="211"/>
      <c r="L259" s="216"/>
      <c r="M259" s="217"/>
      <c r="N259" s="218"/>
      <c r="O259" s="218"/>
      <c r="P259" s="218"/>
      <c r="Q259" s="218"/>
      <c r="R259" s="218"/>
      <c r="S259" s="218"/>
      <c r="T259" s="219"/>
      <c r="AT259" s="220" t="s">
        <v>247</v>
      </c>
      <c r="AU259" s="220" t="s">
        <v>89</v>
      </c>
      <c r="AV259" s="13" t="s">
        <v>89</v>
      </c>
      <c r="AW259" s="13" t="s">
        <v>34</v>
      </c>
      <c r="AX259" s="13" t="s">
        <v>79</v>
      </c>
      <c r="AY259" s="220" t="s">
        <v>173</v>
      </c>
    </row>
    <row r="260" spans="1:65" s="13" customFormat="1">
      <c r="B260" s="210"/>
      <c r="C260" s="211"/>
      <c r="D260" s="200" t="s">
        <v>247</v>
      </c>
      <c r="E260" s="212" t="s">
        <v>1</v>
      </c>
      <c r="F260" s="213" t="s">
        <v>771</v>
      </c>
      <c r="G260" s="211"/>
      <c r="H260" s="214">
        <v>80.826999999999998</v>
      </c>
      <c r="I260" s="215"/>
      <c r="J260" s="211"/>
      <c r="K260" s="211"/>
      <c r="L260" s="216"/>
      <c r="M260" s="217"/>
      <c r="N260" s="218"/>
      <c r="O260" s="218"/>
      <c r="P260" s="218"/>
      <c r="Q260" s="218"/>
      <c r="R260" s="218"/>
      <c r="S260" s="218"/>
      <c r="T260" s="219"/>
      <c r="AT260" s="220" t="s">
        <v>247</v>
      </c>
      <c r="AU260" s="220" t="s">
        <v>89</v>
      </c>
      <c r="AV260" s="13" t="s">
        <v>89</v>
      </c>
      <c r="AW260" s="13" t="s">
        <v>34</v>
      </c>
      <c r="AX260" s="13" t="s">
        <v>79</v>
      </c>
      <c r="AY260" s="220" t="s">
        <v>173</v>
      </c>
    </row>
    <row r="261" spans="1:65" s="13" customFormat="1">
      <c r="B261" s="210"/>
      <c r="C261" s="211"/>
      <c r="D261" s="200" t="s">
        <v>247</v>
      </c>
      <c r="E261" s="212" t="s">
        <v>1</v>
      </c>
      <c r="F261" s="213" t="s">
        <v>772</v>
      </c>
      <c r="G261" s="211"/>
      <c r="H261" s="214">
        <v>4.76</v>
      </c>
      <c r="I261" s="215"/>
      <c r="J261" s="211"/>
      <c r="K261" s="211"/>
      <c r="L261" s="216"/>
      <c r="M261" s="217"/>
      <c r="N261" s="218"/>
      <c r="O261" s="218"/>
      <c r="P261" s="218"/>
      <c r="Q261" s="218"/>
      <c r="R261" s="218"/>
      <c r="S261" s="218"/>
      <c r="T261" s="219"/>
      <c r="AT261" s="220" t="s">
        <v>247</v>
      </c>
      <c r="AU261" s="220" t="s">
        <v>89</v>
      </c>
      <c r="AV261" s="13" t="s">
        <v>89</v>
      </c>
      <c r="AW261" s="13" t="s">
        <v>34</v>
      </c>
      <c r="AX261" s="13" t="s">
        <v>79</v>
      </c>
      <c r="AY261" s="220" t="s">
        <v>173</v>
      </c>
    </row>
    <row r="262" spans="1:65" s="13" customFormat="1">
      <c r="B262" s="210"/>
      <c r="C262" s="211"/>
      <c r="D262" s="200" t="s">
        <v>247</v>
      </c>
      <c r="E262" s="212" t="s">
        <v>1</v>
      </c>
      <c r="F262" s="213" t="s">
        <v>773</v>
      </c>
      <c r="G262" s="211"/>
      <c r="H262" s="214">
        <v>-7.7409999999999997</v>
      </c>
      <c r="I262" s="215"/>
      <c r="J262" s="211"/>
      <c r="K262" s="211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247</v>
      </c>
      <c r="AU262" s="220" t="s">
        <v>89</v>
      </c>
      <c r="AV262" s="13" t="s">
        <v>89</v>
      </c>
      <c r="AW262" s="13" t="s">
        <v>34</v>
      </c>
      <c r="AX262" s="13" t="s">
        <v>79</v>
      </c>
      <c r="AY262" s="220" t="s">
        <v>173</v>
      </c>
    </row>
    <row r="263" spans="1:65" s="15" customFormat="1">
      <c r="B263" s="231"/>
      <c r="C263" s="232"/>
      <c r="D263" s="200" t="s">
        <v>247</v>
      </c>
      <c r="E263" s="233" t="s">
        <v>1</v>
      </c>
      <c r="F263" s="234" t="s">
        <v>260</v>
      </c>
      <c r="G263" s="232"/>
      <c r="H263" s="235">
        <v>111.672</v>
      </c>
      <c r="I263" s="236"/>
      <c r="J263" s="232"/>
      <c r="K263" s="232"/>
      <c r="L263" s="237"/>
      <c r="M263" s="238"/>
      <c r="N263" s="239"/>
      <c r="O263" s="239"/>
      <c r="P263" s="239"/>
      <c r="Q263" s="239"/>
      <c r="R263" s="239"/>
      <c r="S263" s="239"/>
      <c r="T263" s="240"/>
      <c r="AT263" s="241" t="s">
        <v>247</v>
      </c>
      <c r="AU263" s="241" t="s">
        <v>89</v>
      </c>
      <c r="AV263" s="15" t="s">
        <v>191</v>
      </c>
      <c r="AW263" s="15" t="s">
        <v>34</v>
      </c>
      <c r="AX263" s="15" t="s">
        <v>87</v>
      </c>
      <c r="AY263" s="241" t="s">
        <v>173</v>
      </c>
    </row>
    <row r="264" spans="1:65" s="2" customFormat="1" ht="16.5" customHeight="1">
      <c r="A264" s="35"/>
      <c r="B264" s="36"/>
      <c r="C264" s="187" t="s">
        <v>359</v>
      </c>
      <c r="D264" s="187" t="s">
        <v>176</v>
      </c>
      <c r="E264" s="188" t="s">
        <v>774</v>
      </c>
      <c r="F264" s="189" t="s">
        <v>775</v>
      </c>
      <c r="G264" s="190" t="s">
        <v>245</v>
      </c>
      <c r="H264" s="191">
        <v>111.672</v>
      </c>
      <c r="I264" s="192"/>
      <c r="J264" s="193">
        <f>ROUND(I264*H264,2)</f>
        <v>0</v>
      </c>
      <c r="K264" s="189" t="s">
        <v>263</v>
      </c>
      <c r="L264" s="40"/>
      <c r="M264" s="194" t="s">
        <v>1</v>
      </c>
      <c r="N264" s="195" t="s">
        <v>44</v>
      </c>
      <c r="O264" s="72"/>
      <c r="P264" s="196">
        <f>O264*H264</f>
        <v>0</v>
      </c>
      <c r="Q264" s="196">
        <v>0</v>
      </c>
      <c r="R264" s="196">
        <f>Q264*H264</f>
        <v>0</v>
      </c>
      <c r="S264" s="196">
        <v>0</v>
      </c>
      <c r="T264" s="19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191</v>
      </c>
      <c r="AT264" s="198" t="s">
        <v>176</v>
      </c>
      <c r="AU264" s="198" t="s">
        <v>89</v>
      </c>
      <c r="AY264" s="18" t="s">
        <v>173</v>
      </c>
      <c r="BE264" s="199">
        <f>IF(N264="základní",J264,0)</f>
        <v>0</v>
      </c>
      <c r="BF264" s="199">
        <f>IF(N264="snížená",J264,0)</f>
        <v>0</v>
      </c>
      <c r="BG264" s="199">
        <f>IF(N264="zákl. přenesená",J264,0)</f>
        <v>0</v>
      </c>
      <c r="BH264" s="199">
        <f>IF(N264="sníž. přenesená",J264,0)</f>
        <v>0</v>
      </c>
      <c r="BI264" s="199">
        <f>IF(N264="nulová",J264,0)</f>
        <v>0</v>
      </c>
      <c r="BJ264" s="18" t="s">
        <v>87</v>
      </c>
      <c r="BK264" s="199">
        <f>ROUND(I264*H264,2)</f>
        <v>0</v>
      </c>
      <c r="BL264" s="18" t="s">
        <v>191</v>
      </c>
      <c r="BM264" s="198" t="s">
        <v>776</v>
      </c>
    </row>
    <row r="265" spans="1:65" s="2" customFormat="1" ht="16.5" customHeight="1">
      <c r="A265" s="35"/>
      <c r="B265" s="36"/>
      <c r="C265" s="187" t="s">
        <v>366</v>
      </c>
      <c r="D265" s="187" t="s">
        <v>176</v>
      </c>
      <c r="E265" s="188" t="s">
        <v>777</v>
      </c>
      <c r="F265" s="189" t="s">
        <v>778</v>
      </c>
      <c r="G265" s="190" t="s">
        <v>245</v>
      </c>
      <c r="H265" s="191">
        <v>111.672</v>
      </c>
      <c r="I265" s="192"/>
      <c r="J265" s="193">
        <f>ROUND(I265*H265,2)</f>
        <v>0</v>
      </c>
      <c r="K265" s="189" t="s">
        <v>263</v>
      </c>
      <c r="L265" s="40"/>
      <c r="M265" s="194" t="s">
        <v>1</v>
      </c>
      <c r="N265" s="195" t="s">
        <v>44</v>
      </c>
      <c r="O265" s="72"/>
      <c r="P265" s="196">
        <f>O265*H265</f>
        <v>0</v>
      </c>
      <c r="Q265" s="196">
        <v>3.44E-2</v>
      </c>
      <c r="R265" s="196">
        <f>Q265*H265</f>
        <v>3.8415168</v>
      </c>
      <c r="S265" s="196">
        <v>0</v>
      </c>
      <c r="T265" s="19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98" t="s">
        <v>191</v>
      </c>
      <c r="AT265" s="198" t="s">
        <v>176</v>
      </c>
      <c r="AU265" s="198" t="s">
        <v>89</v>
      </c>
      <c r="AY265" s="18" t="s">
        <v>173</v>
      </c>
      <c r="BE265" s="199">
        <f>IF(N265="základní",J265,0)</f>
        <v>0</v>
      </c>
      <c r="BF265" s="199">
        <f>IF(N265="snížená",J265,0)</f>
        <v>0</v>
      </c>
      <c r="BG265" s="199">
        <f>IF(N265="zákl. přenesená",J265,0)</f>
        <v>0</v>
      </c>
      <c r="BH265" s="199">
        <f>IF(N265="sníž. přenesená",J265,0)</f>
        <v>0</v>
      </c>
      <c r="BI265" s="199">
        <f>IF(N265="nulová",J265,0)</f>
        <v>0</v>
      </c>
      <c r="BJ265" s="18" t="s">
        <v>87</v>
      </c>
      <c r="BK265" s="199">
        <f>ROUND(I265*H265,2)</f>
        <v>0</v>
      </c>
      <c r="BL265" s="18" t="s">
        <v>191</v>
      </c>
      <c r="BM265" s="198" t="s">
        <v>779</v>
      </c>
    </row>
    <row r="266" spans="1:65" s="2" customFormat="1" ht="16.5" customHeight="1">
      <c r="A266" s="35"/>
      <c r="B266" s="36"/>
      <c r="C266" s="187" t="s">
        <v>372</v>
      </c>
      <c r="D266" s="187" t="s">
        <v>176</v>
      </c>
      <c r="E266" s="188" t="s">
        <v>780</v>
      </c>
      <c r="F266" s="189" t="s">
        <v>781</v>
      </c>
      <c r="G266" s="190" t="s">
        <v>330</v>
      </c>
      <c r="H266" s="191">
        <v>66</v>
      </c>
      <c r="I266" s="192"/>
      <c r="J266" s="193">
        <f>ROUND(I266*H266,2)</f>
        <v>0</v>
      </c>
      <c r="K266" s="189" t="s">
        <v>1</v>
      </c>
      <c r="L266" s="40"/>
      <c r="M266" s="194" t="s">
        <v>1</v>
      </c>
      <c r="N266" s="195" t="s">
        <v>44</v>
      </c>
      <c r="O266" s="72"/>
      <c r="P266" s="196">
        <f>O266*H266</f>
        <v>0</v>
      </c>
      <c r="Q266" s="196">
        <v>3.44E-2</v>
      </c>
      <c r="R266" s="196">
        <f>Q266*H266</f>
        <v>2.2704</v>
      </c>
      <c r="S266" s="196">
        <v>0</v>
      </c>
      <c r="T266" s="19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191</v>
      </c>
      <c r="AT266" s="198" t="s">
        <v>176</v>
      </c>
      <c r="AU266" s="198" t="s">
        <v>89</v>
      </c>
      <c r="AY266" s="18" t="s">
        <v>173</v>
      </c>
      <c r="BE266" s="199">
        <f>IF(N266="základní",J266,0)</f>
        <v>0</v>
      </c>
      <c r="BF266" s="199">
        <f>IF(N266="snížená",J266,0)</f>
        <v>0</v>
      </c>
      <c r="BG266" s="199">
        <f>IF(N266="zákl. přenesená",J266,0)</f>
        <v>0</v>
      </c>
      <c r="BH266" s="199">
        <f>IF(N266="sníž. přenesená",J266,0)</f>
        <v>0</v>
      </c>
      <c r="BI266" s="199">
        <f>IF(N266="nulová",J266,0)</f>
        <v>0</v>
      </c>
      <c r="BJ266" s="18" t="s">
        <v>87</v>
      </c>
      <c r="BK266" s="199">
        <f>ROUND(I266*H266,2)</f>
        <v>0</v>
      </c>
      <c r="BL266" s="18" t="s">
        <v>191</v>
      </c>
      <c r="BM266" s="198" t="s">
        <v>782</v>
      </c>
    </row>
    <row r="267" spans="1:65" s="13" customFormat="1">
      <c r="B267" s="210"/>
      <c r="C267" s="211"/>
      <c r="D267" s="200" t="s">
        <v>247</v>
      </c>
      <c r="E267" s="212" t="s">
        <v>1</v>
      </c>
      <c r="F267" s="213" t="s">
        <v>783</v>
      </c>
      <c r="G267" s="211"/>
      <c r="H267" s="214">
        <v>66</v>
      </c>
      <c r="I267" s="215"/>
      <c r="J267" s="211"/>
      <c r="K267" s="211"/>
      <c r="L267" s="216"/>
      <c r="M267" s="217"/>
      <c r="N267" s="218"/>
      <c r="O267" s="218"/>
      <c r="P267" s="218"/>
      <c r="Q267" s="218"/>
      <c r="R267" s="218"/>
      <c r="S267" s="218"/>
      <c r="T267" s="219"/>
      <c r="AT267" s="220" t="s">
        <v>247</v>
      </c>
      <c r="AU267" s="220" t="s">
        <v>89</v>
      </c>
      <c r="AV267" s="13" t="s">
        <v>89</v>
      </c>
      <c r="AW267" s="13" t="s">
        <v>34</v>
      </c>
      <c r="AX267" s="13" t="s">
        <v>87</v>
      </c>
      <c r="AY267" s="220" t="s">
        <v>173</v>
      </c>
    </row>
    <row r="268" spans="1:65" s="2" customFormat="1" ht="16.5" customHeight="1">
      <c r="A268" s="35"/>
      <c r="B268" s="36"/>
      <c r="C268" s="187" t="s">
        <v>377</v>
      </c>
      <c r="D268" s="187" t="s">
        <v>176</v>
      </c>
      <c r="E268" s="188" t="s">
        <v>784</v>
      </c>
      <c r="F268" s="189" t="s">
        <v>785</v>
      </c>
      <c r="G268" s="190" t="s">
        <v>330</v>
      </c>
      <c r="H268" s="191">
        <v>4</v>
      </c>
      <c r="I268" s="192"/>
      <c r="J268" s="193">
        <f>ROUND(I268*H268,2)</f>
        <v>0</v>
      </c>
      <c r="K268" s="189" t="s">
        <v>1</v>
      </c>
      <c r="L268" s="40"/>
      <c r="M268" s="194" t="s">
        <v>1</v>
      </c>
      <c r="N268" s="195" t="s">
        <v>44</v>
      </c>
      <c r="O268" s="72"/>
      <c r="P268" s="196">
        <f>O268*H268</f>
        <v>0</v>
      </c>
      <c r="Q268" s="196">
        <v>3.44E-2</v>
      </c>
      <c r="R268" s="196">
        <f>Q268*H268</f>
        <v>0.1376</v>
      </c>
      <c r="S268" s="196">
        <v>0</v>
      </c>
      <c r="T268" s="197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8" t="s">
        <v>191</v>
      </c>
      <c r="AT268" s="198" t="s">
        <v>176</v>
      </c>
      <c r="AU268" s="198" t="s">
        <v>89</v>
      </c>
      <c r="AY268" s="18" t="s">
        <v>173</v>
      </c>
      <c r="BE268" s="199">
        <f>IF(N268="základní",J268,0)</f>
        <v>0</v>
      </c>
      <c r="BF268" s="199">
        <f>IF(N268="snížená",J268,0)</f>
        <v>0</v>
      </c>
      <c r="BG268" s="199">
        <f>IF(N268="zákl. přenesená",J268,0)</f>
        <v>0</v>
      </c>
      <c r="BH268" s="199">
        <f>IF(N268="sníž. přenesená",J268,0)</f>
        <v>0</v>
      </c>
      <c r="BI268" s="199">
        <f>IF(N268="nulová",J268,0)</f>
        <v>0</v>
      </c>
      <c r="BJ268" s="18" t="s">
        <v>87</v>
      </c>
      <c r="BK268" s="199">
        <f>ROUND(I268*H268,2)</f>
        <v>0</v>
      </c>
      <c r="BL268" s="18" t="s">
        <v>191</v>
      </c>
      <c r="BM268" s="198" t="s">
        <v>786</v>
      </c>
    </row>
    <row r="269" spans="1:65" s="13" customFormat="1">
      <c r="B269" s="210"/>
      <c r="C269" s="211"/>
      <c r="D269" s="200" t="s">
        <v>247</v>
      </c>
      <c r="E269" s="212" t="s">
        <v>1</v>
      </c>
      <c r="F269" s="213" t="s">
        <v>787</v>
      </c>
      <c r="G269" s="211"/>
      <c r="H269" s="214">
        <v>4</v>
      </c>
      <c r="I269" s="215"/>
      <c r="J269" s="211"/>
      <c r="K269" s="211"/>
      <c r="L269" s="216"/>
      <c r="M269" s="217"/>
      <c r="N269" s="218"/>
      <c r="O269" s="218"/>
      <c r="P269" s="218"/>
      <c r="Q269" s="218"/>
      <c r="R269" s="218"/>
      <c r="S269" s="218"/>
      <c r="T269" s="219"/>
      <c r="AT269" s="220" t="s">
        <v>247</v>
      </c>
      <c r="AU269" s="220" t="s">
        <v>89</v>
      </c>
      <c r="AV269" s="13" t="s">
        <v>89</v>
      </c>
      <c r="AW269" s="13" t="s">
        <v>34</v>
      </c>
      <c r="AX269" s="13" t="s">
        <v>87</v>
      </c>
      <c r="AY269" s="220" t="s">
        <v>173</v>
      </c>
    </row>
    <row r="270" spans="1:65" s="2" customFormat="1" ht="16.5" customHeight="1">
      <c r="A270" s="35"/>
      <c r="B270" s="36"/>
      <c r="C270" s="187" t="s">
        <v>381</v>
      </c>
      <c r="D270" s="187" t="s">
        <v>176</v>
      </c>
      <c r="E270" s="188" t="s">
        <v>788</v>
      </c>
      <c r="F270" s="189" t="s">
        <v>789</v>
      </c>
      <c r="G270" s="190" t="s">
        <v>245</v>
      </c>
      <c r="H270" s="191">
        <v>111.672</v>
      </c>
      <c r="I270" s="192"/>
      <c r="J270" s="193">
        <f>ROUND(I270*H270,2)</f>
        <v>0</v>
      </c>
      <c r="K270" s="189" t="s">
        <v>263</v>
      </c>
      <c r="L270" s="40"/>
      <c r="M270" s="194" t="s">
        <v>1</v>
      </c>
      <c r="N270" s="195" t="s">
        <v>44</v>
      </c>
      <c r="O270" s="72"/>
      <c r="P270" s="196">
        <f>O270*H270</f>
        <v>0</v>
      </c>
      <c r="Q270" s="196">
        <v>8.0999999999999996E-4</v>
      </c>
      <c r="R270" s="196">
        <f>Q270*H270</f>
        <v>9.0454319999999991E-2</v>
      </c>
      <c r="S270" s="196">
        <v>0</v>
      </c>
      <c r="T270" s="197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98" t="s">
        <v>191</v>
      </c>
      <c r="AT270" s="198" t="s">
        <v>176</v>
      </c>
      <c r="AU270" s="198" t="s">
        <v>89</v>
      </c>
      <c r="AY270" s="18" t="s">
        <v>173</v>
      </c>
      <c r="BE270" s="199">
        <f>IF(N270="základní",J270,0)</f>
        <v>0</v>
      </c>
      <c r="BF270" s="199">
        <f>IF(N270="snížená",J270,0)</f>
        <v>0</v>
      </c>
      <c r="BG270" s="199">
        <f>IF(N270="zákl. přenesená",J270,0)</f>
        <v>0</v>
      </c>
      <c r="BH270" s="199">
        <f>IF(N270="sníž. přenesená",J270,0)</f>
        <v>0</v>
      </c>
      <c r="BI270" s="199">
        <f>IF(N270="nulová",J270,0)</f>
        <v>0</v>
      </c>
      <c r="BJ270" s="18" t="s">
        <v>87</v>
      </c>
      <c r="BK270" s="199">
        <f>ROUND(I270*H270,2)</f>
        <v>0</v>
      </c>
      <c r="BL270" s="18" t="s">
        <v>191</v>
      </c>
      <c r="BM270" s="198" t="s">
        <v>790</v>
      </c>
    </row>
    <row r="271" spans="1:65" s="2" customFormat="1" ht="16.5" customHeight="1">
      <c r="A271" s="35"/>
      <c r="B271" s="36"/>
      <c r="C271" s="187" t="s">
        <v>386</v>
      </c>
      <c r="D271" s="187" t="s">
        <v>176</v>
      </c>
      <c r="E271" s="188" t="s">
        <v>791</v>
      </c>
      <c r="F271" s="189" t="s">
        <v>792</v>
      </c>
      <c r="G271" s="190" t="s">
        <v>245</v>
      </c>
      <c r="H271" s="191">
        <v>111.672</v>
      </c>
      <c r="I271" s="192"/>
      <c r="J271" s="193">
        <f>ROUND(I271*H271,2)</f>
        <v>0</v>
      </c>
      <c r="K271" s="189" t="s">
        <v>263</v>
      </c>
      <c r="L271" s="40"/>
      <c r="M271" s="194" t="s">
        <v>1</v>
      </c>
      <c r="N271" s="195" t="s">
        <v>44</v>
      </c>
      <c r="O271" s="72"/>
      <c r="P271" s="196">
        <f>O271*H271</f>
        <v>0</v>
      </c>
      <c r="Q271" s="196">
        <v>0</v>
      </c>
      <c r="R271" s="196">
        <f>Q271*H271</f>
        <v>0</v>
      </c>
      <c r="S271" s="196">
        <v>0</v>
      </c>
      <c r="T271" s="197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8" t="s">
        <v>191</v>
      </c>
      <c r="AT271" s="198" t="s">
        <v>176</v>
      </c>
      <c r="AU271" s="198" t="s">
        <v>89</v>
      </c>
      <c r="AY271" s="18" t="s">
        <v>173</v>
      </c>
      <c r="BE271" s="199">
        <f>IF(N271="základní",J271,0)</f>
        <v>0</v>
      </c>
      <c r="BF271" s="199">
        <f>IF(N271="snížená",J271,0)</f>
        <v>0</v>
      </c>
      <c r="BG271" s="199">
        <f>IF(N271="zákl. přenesená",J271,0)</f>
        <v>0</v>
      </c>
      <c r="BH271" s="199">
        <f>IF(N271="sníž. přenesená",J271,0)</f>
        <v>0</v>
      </c>
      <c r="BI271" s="199">
        <f>IF(N271="nulová",J271,0)</f>
        <v>0</v>
      </c>
      <c r="BJ271" s="18" t="s">
        <v>87</v>
      </c>
      <c r="BK271" s="199">
        <f>ROUND(I271*H271,2)</f>
        <v>0</v>
      </c>
      <c r="BL271" s="18" t="s">
        <v>191</v>
      </c>
      <c r="BM271" s="198" t="s">
        <v>793</v>
      </c>
    </row>
    <row r="272" spans="1:65" s="2" customFormat="1" ht="16.5" customHeight="1">
      <c r="A272" s="35"/>
      <c r="B272" s="36"/>
      <c r="C272" s="187" t="s">
        <v>392</v>
      </c>
      <c r="D272" s="187" t="s">
        <v>176</v>
      </c>
      <c r="E272" s="188" t="s">
        <v>794</v>
      </c>
      <c r="F272" s="189" t="s">
        <v>795</v>
      </c>
      <c r="G272" s="190" t="s">
        <v>532</v>
      </c>
      <c r="H272" s="191">
        <v>1.8919999999999999</v>
      </c>
      <c r="I272" s="192"/>
      <c r="J272" s="193">
        <f>ROUND(I272*H272,2)</f>
        <v>0</v>
      </c>
      <c r="K272" s="189" t="s">
        <v>263</v>
      </c>
      <c r="L272" s="40"/>
      <c r="M272" s="194" t="s">
        <v>1</v>
      </c>
      <c r="N272" s="195" t="s">
        <v>44</v>
      </c>
      <c r="O272" s="72"/>
      <c r="P272" s="196">
        <f>O272*H272</f>
        <v>0</v>
      </c>
      <c r="Q272" s="196">
        <v>1.06277</v>
      </c>
      <c r="R272" s="196">
        <f>Q272*H272</f>
        <v>2.0107608400000001</v>
      </c>
      <c r="S272" s="196">
        <v>0</v>
      </c>
      <c r="T272" s="19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191</v>
      </c>
      <c r="AT272" s="198" t="s">
        <v>176</v>
      </c>
      <c r="AU272" s="198" t="s">
        <v>89</v>
      </c>
      <c r="AY272" s="18" t="s">
        <v>173</v>
      </c>
      <c r="BE272" s="199">
        <f>IF(N272="základní",J272,0)</f>
        <v>0</v>
      </c>
      <c r="BF272" s="199">
        <f>IF(N272="snížená",J272,0)</f>
        <v>0</v>
      </c>
      <c r="BG272" s="199">
        <f>IF(N272="zákl. přenesená",J272,0)</f>
        <v>0</v>
      </c>
      <c r="BH272" s="199">
        <f>IF(N272="sníž. přenesená",J272,0)</f>
        <v>0</v>
      </c>
      <c r="BI272" s="199">
        <f>IF(N272="nulová",J272,0)</f>
        <v>0</v>
      </c>
      <c r="BJ272" s="18" t="s">
        <v>87</v>
      </c>
      <c r="BK272" s="199">
        <f>ROUND(I272*H272,2)</f>
        <v>0</v>
      </c>
      <c r="BL272" s="18" t="s">
        <v>191</v>
      </c>
      <c r="BM272" s="198" t="s">
        <v>796</v>
      </c>
    </row>
    <row r="273" spans="1:65" s="13" customFormat="1">
      <c r="B273" s="210"/>
      <c r="C273" s="211"/>
      <c r="D273" s="200" t="s">
        <v>247</v>
      </c>
      <c r="E273" s="212" t="s">
        <v>1</v>
      </c>
      <c r="F273" s="213" t="s">
        <v>797</v>
      </c>
      <c r="G273" s="211"/>
      <c r="H273" s="214">
        <v>1.8919999999999999</v>
      </c>
      <c r="I273" s="215"/>
      <c r="J273" s="211"/>
      <c r="K273" s="211"/>
      <c r="L273" s="216"/>
      <c r="M273" s="217"/>
      <c r="N273" s="218"/>
      <c r="O273" s="218"/>
      <c r="P273" s="218"/>
      <c r="Q273" s="218"/>
      <c r="R273" s="218"/>
      <c r="S273" s="218"/>
      <c r="T273" s="219"/>
      <c r="AT273" s="220" t="s">
        <v>247</v>
      </c>
      <c r="AU273" s="220" t="s">
        <v>89</v>
      </c>
      <c r="AV273" s="13" t="s">
        <v>89</v>
      </c>
      <c r="AW273" s="13" t="s">
        <v>34</v>
      </c>
      <c r="AX273" s="13" t="s">
        <v>87</v>
      </c>
      <c r="AY273" s="220" t="s">
        <v>173</v>
      </c>
    </row>
    <row r="274" spans="1:65" s="2" customFormat="1" ht="16.5" customHeight="1">
      <c r="A274" s="35"/>
      <c r="B274" s="36"/>
      <c r="C274" s="187" t="s">
        <v>402</v>
      </c>
      <c r="D274" s="187" t="s">
        <v>176</v>
      </c>
      <c r="E274" s="188" t="s">
        <v>798</v>
      </c>
      <c r="F274" s="189" t="s">
        <v>799</v>
      </c>
      <c r="G274" s="190" t="s">
        <v>330</v>
      </c>
      <c r="H274" s="191">
        <v>15</v>
      </c>
      <c r="I274" s="192"/>
      <c r="J274" s="193">
        <f>ROUND(I274*H274,2)</f>
        <v>0</v>
      </c>
      <c r="K274" s="189" t="s">
        <v>1</v>
      </c>
      <c r="L274" s="40"/>
      <c r="M274" s="194" t="s">
        <v>1</v>
      </c>
      <c r="N274" s="195" t="s">
        <v>44</v>
      </c>
      <c r="O274" s="72"/>
      <c r="P274" s="196">
        <f>O274*H274</f>
        <v>0</v>
      </c>
      <c r="Q274" s="196">
        <v>0.05</v>
      </c>
      <c r="R274" s="196">
        <f>Q274*H274</f>
        <v>0.75</v>
      </c>
      <c r="S274" s="196">
        <v>0</v>
      </c>
      <c r="T274" s="19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8" t="s">
        <v>191</v>
      </c>
      <c r="AT274" s="198" t="s">
        <v>176</v>
      </c>
      <c r="AU274" s="198" t="s">
        <v>89</v>
      </c>
      <c r="AY274" s="18" t="s">
        <v>173</v>
      </c>
      <c r="BE274" s="199">
        <f>IF(N274="základní",J274,0)</f>
        <v>0</v>
      </c>
      <c r="BF274" s="199">
        <f>IF(N274="snížená",J274,0)</f>
        <v>0</v>
      </c>
      <c r="BG274" s="199">
        <f>IF(N274="zákl. přenesená",J274,0)</f>
        <v>0</v>
      </c>
      <c r="BH274" s="199">
        <f>IF(N274="sníž. přenesená",J274,0)</f>
        <v>0</v>
      </c>
      <c r="BI274" s="199">
        <f>IF(N274="nulová",J274,0)</f>
        <v>0</v>
      </c>
      <c r="BJ274" s="18" t="s">
        <v>87</v>
      </c>
      <c r="BK274" s="199">
        <f>ROUND(I274*H274,2)</f>
        <v>0</v>
      </c>
      <c r="BL274" s="18" t="s">
        <v>191</v>
      </c>
      <c r="BM274" s="198" t="s">
        <v>800</v>
      </c>
    </row>
    <row r="275" spans="1:65" s="2" customFormat="1" ht="16.5" customHeight="1">
      <c r="A275" s="35"/>
      <c r="B275" s="36"/>
      <c r="C275" s="187" t="s">
        <v>410</v>
      </c>
      <c r="D275" s="187" t="s">
        <v>176</v>
      </c>
      <c r="E275" s="188" t="s">
        <v>801</v>
      </c>
      <c r="F275" s="189" t="s">
        <v>802</v>
      </c>
      <c r="G275" s="190" t="s">
        <v>330</v>
      </c>
      <c r="H275" s="191">
        <v>2</v>
      </c>
      <c r="I275" s="192"/>
      <c r="J275" s="193">
        <f>ROUND(I275*H275,2)</f>
        <v>0</v>
      </c>
      <c r="K275" s="189" t="s">
        <v>1</v>
      </c>
      <c r="L275" s="40"/>
      <c r="M275" s="194" t="s">
        <v>1</v>
      </c>
      <c r="N275" s="195" t="s">
        <v>44</v>
      </c>
      <c r="O275" s="72"/>
      <c r="P275" s="196">
        <f>O275*H275</f>
        <v>0</v>
      </c>
      <c r="Q275" s="196">
        <v>0.05</v>
      </c>
      <c r="R275" s="196">
        <f>Q275*H275</f>
        <v>0.1</v>
      </c>
      <c r="S275" s="196">
        <v>0</v>
      </c>
      <c r="T275" s="197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98" t="s">
        <v>191</v>
      </c>
      <c r="AT275" s="198" t="s">
        <v>176</v>
      </c>
      <c r="AU275" s="198" t="s">
        <v>89</v>
      </c>
      <c r="AY275" s="18" t="s">
        <v>173</v>
      </c>
      <c r="BE275" s="199">
        <f>IF(N275="základní",J275,0)</f>
        <v>0</v>
      </c>
      <c r="BF275" s="199">
        <f>IF(N275="snížená",J275,0)</f>
        <v>0</v>
      </c>
      <c r="BG275" s="199">
        <f>IF(N275="zákl. přenesená",J275,0)</f>
        <v>0</v>
      </c>
      <c r="BH275" s="199">
        <f>IF(N275="sníž. přenesená",J275,0)</f>
        <v>0</v>
      </c>
      <c r="BI275" s="199">
        <f>IF(N275="nulová",J275,0)</f>
        <v>0</v>
      </c>
      <c r="BJ275" s="18" t="s">
        <v>87</v>
      </c>
      <c r="BK275" s="199">
        <f>ROUND(I275*H275,2)</f>
        <v>0</v>
      </c>
      <c r="BL275" s="18" t="s">
        <v>191</v>
      </c>
      <c r="BM275" s="198" t="s">
        <v>803</v>
      </c>
    </row>
    <row r="276" spans="1:65" s="2" customFormat="1" ht="16.5" customHeight="1">
      <c r="A276" s="35"/>
      <c r="B276" s="36"/>
      <c r="C276" s="187" t="s">
        <v>416</v>
      </c>
      <c r="D276" s="187" t="s">
        <v>176</v>
      </c>
      <c r="E276" s="188" t="s">
        <v>804</v>
      </c>
      <c r="F276" s="189" t="s">
        <v>805</v>
      </c>
      <c r="G276" s="190" t="s">
        <v>330</v>
      </c>
      <c r="H276" s="191">
        <v>212</v>
      </c>
      <c r="I276" s="192"/>
      <c r="J276" s="193">
        <f>ROUND(I276*H276,2)</f>
        <v>0</v>
      </c>
      <c r="K276" s="189" t="s">
        <v>1</v>
      </c>
      <c r="L276" s="40"/>
      <c r="M276" s="194" t="s">
        <v>1</v>
      </c>
      <c r="N276" s="195" t="s">
        <v>44</v>
      </c>
      <c r="O276" s="72"/>
      <c r="P276" s="196">
        <f>O276*H276</f>
        <v>0</v>
      </c>
      <c r="Q276" s="196">
        <v>0.02</v>
      </c>
      <c r="R276" s="196">
        <f>Q276*H276</f>
        <v>4.24</v>
      </c>
      <c r="S276" s="196">
        <v>0</v>
      </c>
      <c r="T276" s="197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8" t="s">
        <v>191</v>
      </c>
      <c r="AT276" s="198" t="s">
        <v>176</v>
      </c>
      <c r="AU276" s="198" t="s">
        <v>89</v>
      </c>
      <c r="AY276" s="18" t="s">
        <v>173</v>
      </c>
      <c r="BE276" s="199">
        <f>IF(N276="základní",J276,0)</f>
        <v>0</v>
      </c>
      <c r="BF276" s="199">
        <f>IF(N276="snížená",J276,0)</f>
        <v>0</v>
      </c>
      <c r="BG276" s="199">
        <f>IF(N276="zákl. přenesená",J276,0)</f>
        <v>0</v>
      </c>
      <c r="BH276" s="199">
        <f>IF(N276="sníž. přenesená",J276,0)</f>
        <v>0</v>
      </c>
      <c r="BI276" s="199">
        <f>IF(N276="nulová",J276,0)</f>
        <v>0</v>
      </c>
      <c r="BJ276" s="18" t="s">
        <v>87</v>
      </c>
      <c r="BK276" s="199">
        <f>ROUND(I276*H276,2)</f>
        <v>0</v>
      </c>
      <c r="BL276" s="18" t="s">
        <v>191</v>
      </c>
      <c r="BM276" s="198" t="s">
        <v>806</v>
      </c>
    </row>
    <row r="277" spans="1:65" s="13" customFormat="1">
      <c r="B277" s="210"/>
      <c r="C277" s="211"/>
      <c r="D277" s="200" t="s">
        <v>247</v>
      </c>
      <c r="E277" s="212" t="s">
        <v>1</v>
      </c>
      <c r="F277" s="213" t="s">
        <v>807</v>
      </c>
      <c r="G277" s="211"/>
      <c r="H277" s="214">
        <v>212</v>
      </c>
      <c r="I277" s="215"/>
      <c r="J277" s="211"/>
      <c r="K277" s="211"/>
      <c r="L277" s="216"/>
      <c r="M277" s="217"/>
      <c r="N277" s="218"/>
      <c r="O277" s="218"/>
      <c r="P277" s="218"/>
      <c r="Q277" s="218"/>
      <c r="R277" s="218"/>
      <c r="S277" s="218"/>
      <c r="T277" s="219"/>
      <c r="AT277" s="220" t="s">
        <v>247</v>
      </c>
      <c r="AU277" s="220" t="s">
        <v>89</v>
      </c>
      <c r="AV277" s="13" t="s">
        <v>89</v>
      </c>
      <c r="AW277" s="13" t="s">
        <v>34</v>
      </c>
      <c r="AX277" s="13" t="s">
        <v>87</v>
      </c>
      <c r="AY277" s="220" t="s">
        <v>173</v>
      </c>
    </row>
    <row r="278" spans="1:65" s="2" customFormat="1" ht="16.5" customHeight="1">
      <c r="A278" s="35"/>
      <c r="B278" s="36"/>
      <c r="C278" s="187" t="s">
        <v>420</v>
      </c>
      <c r="D278" s="187" t="s">
        <v>176</v>
      </c>
      <c r="E278" s="188" t="s">
        <v>808</v>
      </c>
      <c r="F278" s="189" t="s">
        <v>809</v>
      </c>
      <c r="G278" s="190" t="s">
        <v>251</v>
      </c>
      <c r="H278" s="191">
        <v>74.34</v>
      </c>
      <c r="I278" s="192"/>
      <c r="J278" s="193">
        <f>ROUND(I278*H278,2)</f>
        <v>0</v>
      </c>
      <c r="K278" s="189" t="s">
        <v>263</v>
      </c>
      <c r="L278" s="40"/>
      <c r="M278" s="194" t="s">
        <v>1</v>
      </c>
      <c r="N278" s="195" t="s">
        <v>44</v>
      </c>
      <c r="O278" s="72"/>
      <c r="P278" s="196">
        <f>O278*H278</f>
        <v>0</v>
      </c>
      <c r="Q278" s="196">
        <v>2.5019800000000001</v>
      </c>
      <c r="R278" s="196">
        <f>Q278*H278</f>
        <v>185.99719320000003</v>
      </c>
      <c r="S278" s="196">
        <v>0</v>
      </c>
      <c r="T278" s="197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8" t="s">
        <v>191</v>
      </c>
      <c r="AT278" s="198" t="s">
        <v>176</v>
      </c>
      <c r="AU278" s="198" t="s">
        <v>89</v>
      </c>
      <c r="AY278" s="18" t="s">
        <v>173</v>
      </c>
      <c r="BE278" s="199">
        <f>IF(N278="základní",J278,0)</f>
        <v>0</v>
      </c>
      <c r="BF278" s="199">
        <f>IF(N278="snížená",J278,0)</f>
        <v>0</v>
      </c>
      <c r="BG278" s="199">
        <f>IF(N278="zákl. přenesená",J278,0)</f>
        <v>0</v>
      </c>
      <c r="BH278" s="199">
        <f>IF(N278="sníž. přenesená",J278,0)</f>
        <v>0</v>
      </c>
      <c r="BI278" s="199">
        <f>IF(N278="nulová",J278,0)</f>
        <v>0</v>
      </c>
      <c r="BJ278" s="18" t="s">
        <v>87</v>
      </c>
      <c r="BK278" s="199">
        <f>ROUND(I278*H278,2)</f>
        <v>0</v>
      </c>
      <c r="BL278" s="18" t="s">
        <v>191</v>
      </c>
      <c r="BM278" s="198" t="s">
        <v>810</v>
      </c>
    </row>
    <row r="279" spans="1:65" s="14" customFormat="1">
      <c r="B279" s="221"/>
      <c r="C279" s="222"/>
      <c r="D279" s="200" t="s">
        <v>247</v>
      </c>
      <c r="E279" s="223" t="s">
        <v>1</v>
      </c>
      <c r="F279" s="224" t="s">
        <v>277</v>
      </c>
      <c r="G279" s="222"/>
      <c r="H279" s="223" t="s">
        <v>1</v>
      </c>
      <c r="I279" s="225"/>
      <c r="J279" s="222"/>
      <c r="K279" s="222"/>
      <c r="L279" s="226"/>
      <c r="M279" s="227"/>
      <c r="N279" s="228"/>
      <c r="O279" s="228"/>
      <c r="P279" s="228"/>
      <c r="Q279" s="228"/>
      <c r="R279" s="228"/>
      <c r="S279" s="228"/>
      <c r="T279" s="229"/>
      <c r="AT279" s="230" t="s">
        <v>247</v>
      </c>
      <c r="AU279" s="230" t="s">
        <v>89</v>
      </c>
      <c r="AV279" s="14" t="s">
        <v>87</v>
      </c>
      <c r="AW279" s="14" t="s">
        <v>34</v>
      </c>
      <c r="AX279" s="14" t="s">
        <v>79</v>
      </c>
      <c r="AY279" s="230" t="s">
        <v>173</v>
      </c>
    </row>
    <row r="280" spans="1:65" s="13" customFormat="1">
      <c r="B280" s="210"/>
      <c r="C280" s="211"/>
      <c r="D280" s="200" t="s">
        <v>247</v>
      </c>
      <c r="E280" s="212" t="s">
        <v>1</v>
      </c>
      <c r="F280" s="213" t="s">
        <v>811</v>
      </c>
      <c r="G280" s="211"/>
      <c r="H280" s="214">
        <v>5.76</v>
      </c>
      <c r="I280" s="215"/>
      <c r="J280" s="211"/>
      <c r="K280" s="211"/>
      <c r="L280" s="216"/>
      <c r="M280" s="217"/>
      <c r="N280" s="218"/>
      <c r="O280" s="218"/>
      <c r="P280" s="218"/>
      <c r="Q280" s="218"/>
      <c r="R280" s="218"/>
      <c r="S280" s="218"/>
      <c r="T280" s="219"/>
      <c r="AT280" s="220" t="s">
        <v>247</v>
      </c>
      <c r="AU280" s="220" t="s">
        <v>89</v>
      </c>
      <c r="AV280" s="13" t="s">
        <v>89</v>
      </c>
      <c r="AW280" s="13" t="s">
        <v>34</v>
      </c>
      <c r="AX280" s="13" t="s">
        <v>79</v>
      </c>
      <c r="AY280" s="220" t="s">
        <v>173</v>
      </c>
    </row>
    <row r="281" spans="1:65" s="13" customFormat="1">
      <c r="B281" s="210"/>
      <c r="C281" s="211"/>
      <c r="D281" s="200" t="s">
        <v>247</v>
      </c>
      <c r="E281" s="212" t="s">
        <v>1</v>
      </c>
      <c r="F281" s="213" t="s">
        <v>812</v>
      </c>
      <c r="G281" s="211"/>
      <c r="H281" s="214">
        <v>4.4640000000000004</v>
      </c>
      <c r="I281" s="215"/>
      <c r="J281" s="211"/>
      <c r="K281" s="211"/>
      <c r="L281" s="216"/>
      <c r="M281" s="217"/>
      <c r="N281" s="218"/>
      <c r="O281" s="218"/>
      <c r="P281" s="218"/>
      <c r="Q281" s="218"/>
      <c r="R281" s="218"/>
      <c r="S281" s="218"/>
      <c r="T281" s="219"/>
      <c r="AT281" s="220" t="s">
        <v>247</v>
      </c>
      <c r="AU281" s="220" t="s">
        <v>89</v>
      </c>
      <c r="AV281" s="13" t="s">
        <v>89</v>
      </c>
      <c r="AW281" s="13" t="s">
        <v>34</v>
      </c>
      <c r="AX281" s="13" t="s">
        <v>79</v>
      </c>
      <c r="AY281" s="220" t="s">
        <v>173</v>
      </c>
    </row>
    <row r="282" spans="1:65" s="13" customFormat="1">
      <c r="B282" s="210"/>
      <c r="C282" s="211"/>
      <c r="D282" s="200" t="s">
        <v>247</v>
      </c>
      <c r="E282" s="212" t="s">
        <v>1</v>
      </c>
      <c r="F282" s="213" t="s">
        <v>813</v>
      </c>
      <c r="G282" s="211"/>
      <c r="H282" s="214">
        <v>3.456</v>
      </c>
      <c r="I282" s="215"/>
      <c r="J282" s="211"/>
      <c r="K282" s="211"/>
      <c r="L282" s="216"/>
      <c r="M282" s="217"/>
      <c r="N282" s="218"/>
      <c r="O282" s="218"/>
      <c r="P282" s="218"/>
      <c r="Q282" s="218"/>
      <c r="R282" s="218"/>
      <c r="S282" s="218"/>
      <c r="T282" s="219"/>
      <c r="AT282" s="220" t="s">
        <v>247</v>
      </c>
      <c r="AU282" s="220" t="s">
        <v>89</v>
      </c>
      <c r="AV282" s="13" t="s">
        <v>89</v>
      </c>
      <c r="AW282" s="13" t="s">
        <v>34</v>
      </c>
      <c r="AX282" s="13" t="s">
        <v>79</v>
      </c>
      <c r="AY282" s="220" t="s">
        <v>173</v>
      </c>
    </row>
    <row r="283" spans="1:65" s="13" customFormat="1">
      <c r="B283" s="210"/>
      <c r="C283" s="211"/>
      <c r="D283" s="200" t="s">
        <v>247</v>
      </c>
      <c r="E283" s="212" t="s">
        <v>1</v>
      </c>
      <c r="F283" s="213" t="s">
        <v>814</v>
      </c>
      <c r="G283" s="211"/>
      <c r="H283" s="214">
        <v>0.28799999999999998</v>
      </c>
      <c r="I283" s="215"/>
      <c r="J283" s="211"/>
      <c r="K283" s="211"/>
      <c r="L283" s="216"/>
      <c r="M283" s="217"/>
      <c r="N283" s="218"/>
      <c r="O283" s="218"/>
      <c r="P283" s="218"/>
      <c r="Q283" s="218"/>
      <c r="R283" s="218"/>
      <c r="S283" s="218"/>
      <c r="T283" s="219"/>
      <c r="AT283" s="220" t="s">
        <v>247</v>
      </c>
      <c r="AU283" s="220" t="s">
        <v>89</v>
      </c>
      <c r="AV283" s="13" t="s">
        <v>89</v>
      </c>
      <c r="AW283" s="13" t="s">
        <v>34</v>
      </c>
      <c r="AX283" s="13" t="s">
        <v>79</v>
      </c>
      <c r="AY283" s="220" t="s">
        <v>173</v>
      </c>
    </row>
    <row r="284" spans="1:65" s="13" customFormat="1">
      <c r="B284" s="210"/>
      <c r="C284" s="211"/>
      <c r="D284" s="200" t="s">
        <v>247</v>
      </c>
      <c r="E284" s="212" t="s">
        <v>1</v>
      </c>
      <c r="F284" s="213" t="s">
        <v>815</v>
      </c>
      <c r="G284" s="211"/>
      <c r="H284" s="214">
        <v>1.958</v>
      </c>
      <c r="I284" s="215"/>
      <c r="J284" s="211"/>
      <c r="K284" s="211"/>
      <c r="L284" s="216"/>
      <c r="M284" s="217"/>
      <c r="N284" s="218"/>
      <c r="O284" s="218"/>
      <c r="P284" s="218"/>
      <c r="Q284" s="218"/>
      <c r="R284" s="218"/>
      <c r="S284" s="218"/>
      <c r="T284" s="219"/>
      <c r="AT284" s="220" t="s">
        <v>247</v>
      </c>
      <c r="AU284" s="220" t="s">
        <v>89</v>
      </c>
      <c r="AV284" s="13" t="s">
        <v>89</v>
      </c>
      <c r="AW284" s="13" t="s">
        <v>34</v>
      </c>
      <c r="AX284" s="13" t="s">
        <v>79</v>
      </c>
      <c r="AY284" s="220" t="s">
        <v>173</v>
      </c>
    </row>
    <row r="285" spans="1:65" s="13" customFormat="1">
      <c r="B285" s="210"/>
      <c r="C285" s="211"/>
      <c r="D285" s="200" t="s">
        <v>247</v>
      </c>
      <c r="E285" s="212" t="s">
        <v>1</v>
      </c>
      <c r="F285" s="213" t="s">
        <v>816</v>
      </c>
      <c r="G285" s="211"/>
      <c r="H285" s="214">
        <v>2.7</v>
      </c>
      <c r="I285" s="215"/>
      <c r="J285" s="211"/>
      <c r="K285" s="211"/>
      <c r="L285" s="216"/>
      <c r="M285" s="217"/>
      <c r="N285" s="218"/>
      <c r="O285" s="218"/>
      <c r="P285" s="218"/>
      <c r="Q285" s="218"/>
      <c r="R285" s="218"/>
      <c r="S285" s="218"/>
      <c r="T285" s="219"/>
      <c r="AT285" s="220" t="s">
        <v>247</v>
      </c>
      <c r="AU285" s="220" t="s">
        <v>89</v>
      </c>
      <c r="AV285" s="13" t="s">
        <v>89</v>
      </c>
      <c r="AW285" s="13" t="s">
        <v>34</v>
      </c>
      <c r="AX285" s="13" t="s">
        <v>79</v>
      </c>
      <c r="AY285" s="220" t="s">
        <v>173</v>
      </c>
    </row>
    <row r="286" spans="1:65" s="13" customFormat="1">
      <c r="B286" s="210"/>
      <c r="C286" s="211"/>
      <c r="D286" s="200" t="s">
        <v>247</v>
      </c>
      <c r="E286" s="212" t="s">
        <v>1</v>
      </c>
      <c r="F286" s="213" t="s">
        <v>817</v>
      </c>
      <c r="G286" s="211"/>
      <c r="H286" s="214">
        <v>7.4880000000000004</v>
      </c>
      <c r="I286" s="215"/>
      <c r="J286" s="211"/>
      <c r="K286" s="211"/>
      <c r="L286" s="216"/>
      <c r="M286" s="217"/>
      <c r="N286" s="218"/>
      <c r="O286" s="218"/>
      <c r="P286" s="218"/>
      <c r="Q286" s="218"/>
      <c r="R286" s="218"/>
      <c r="S286" s="218"/>
      <c r="T286" s="219"/>
      <c r="AT286" s="220" t="s">
        <v>247</v>
      </c>
      <c r="AU286" s="220" t="s">
        <v>89</v>
      </c>
      <c r="AV286" s="13" t="s">
        <v>89</v>
      </c>
      <c r="AW286" s="13" t="s">
        <v>34</v>
      </c>
      <c r="AX286" s="13" t="s">
        <v>79</v>
      </c>
      <c r="AY286" s="220" t="s">
        <v>173</v>
      </c>
    </row>
    <row r="287" spans="1:65" s="16" customFormat="1">
      <c r="B287" s="242"/>
      <c r="C287" s="243"/>
      <c r="D287" s="200" t="s">
        <v>247</v>
      </c>
      <c r="E287" s="244" t="s">
        <v>1</v>
      </c>
      <c r="F287" s="245" t="s">
        <v>399</v>
      </c>
      <c r="G287" s="243"/>
      <c r="H287" s="246">
        <v>26.114000000000001</v>
      </c>
      <c r="I287" s="247"/>
      <c r="J287" s="243"/>
      <c r="K287" s="243"/>
      <c r="L287" s="248"/>
      <c r="M287" s="249"/>
      <c r="N287" s="250"/>
      <c r="O287" s="250"/>
      <c r="P287" s="250"/>
      <c r="Q287" s="250"/>
      <c r="R287" s="250"/>
      <c r="S287" s="250"/>
      <c r="T287" s="251"/>
      <c r="AT287" s="252" t="s">
        <v>247</v>
      </c>
      <c r="AU287" s="252" t="s">
        <v>89</v>
      </c>
      <c r="AV287" s="16" t="s">
        <v>185</v>
      </c>
      <c r="AW287" s="16" t="s">
        <v>34</v>
      </c>
      <c r="AX287" s="16" t="s">
        <v>79</v>
      </c>
      <c r="AY287" s="252" t="s">
        <v>173</v>
      </c>
    </row>
    <row r="288" spans="1:65" s="14" customFormat="1">
      <c r="B288" s="221"/>
      <c r="C288" s="222"/>
      <c r="D288" s="200" t="s">
        <v>247</v>
      </c>
      <c r="E288" s="223" t="s">
        <v>1</v>
      </c>
      <c r="F288" s="224" t="s">
        <v>279</v>
      </c>
      <c r="G288" s="222"/>
      <c r="H288" s="223" t="s">
        <v>1</v>
      </c>
      <c r="I288" s="225"/>
      <c r="J288" s="222"/>
      <c r="K288" s="222"/>
      <c r="L288" s="226"/>
      <c r="M288" s="227"/>
      <c r="N288" s="228"/>
      <c r="O288" s="228"/>
      <c r="P288" s="228"/>
      <c r="Q288" s="228"/>
      <c r="R288" s="228"/>
      <c r="S288" s="228"/>
      <c r="T288" s="229"/>
      <c r="AT288" s="230" t="s">
        <v>247</v>
      </c>
      <c r="AU288" s="230" t="s">
        <v>89</v>
      </c>
      <c r="AV288" s="14" t="s">
        <v>87</v>
      </c>
      <c r="AW288" s="14" t="s">
        <v>34</v>
      </c>
      <c r="AX288" s="14" t="s">
        <v>79</v>
      </c>
      <c r="AY288" s="230" t="s">
        <v>173</v>
      </c>
    </row>
    <row r="289" spans="1:65" s="13" customFormat="1">
      <c r="B289" s="210"/>
      <c r="C289" s="211"/>
      <c r="D289" s="200" t="s">
        <v>247</v>
      </c>
      <c r="E289" s="212" t="s">
        <v>1</v>
      </c>
      <c r="F289" s="213" t="s">
        <v>818</v>
      </c>
      <c r="G289" s="211"/>
      <c r="H289" s="214">
        <v>32.701000000000001</v>
      </c>
      <c r="I289" s="215"/>
      <c r="J289" s="211"/>
      <c r="K289" s="211"/>
      <c r="L289" s="216"/>
      <c r="M289" s="217"/>
      <c r="N289" s="218"/>
      <c r="O289" s="218"/>
      <c r="P289" s="218"/>
      <c r="Q289" s="218"/>
      <c r="R289" s="218"/>
      <c r="S289" s="218"/>
      <c r="T289" s="219"/>
      <c r="AT289" s="220" t="s">
        <v>247</v>
      </c>
      <c r="AU289" s="220" t="s">
        <v>89</v>
      </c>
      <c r="AV289" s="13" t="s">
        <v>89</v>
      </c>
      <c r="AW289" s="13" t="s">
        <v>34</v>
      </c>
      <c r="AX289" s="13" t="s">
        <v>79</v>
      </c>
      <c r="AY289" s="220" t="s">
        <v>173</v>
      </c>
    </row>
    <row r="290" spans="1:65" s="13" customFormat="1">
      <c r="B290" s="210"/>
      <c r="C290" s="211"/>
      <c r="D290" s="200" t="s">
        <v>247</v>
      </c>
      <c r="E290" s="212" t="s">
        <v>1</v>
      </c>
      <c r="F290" s="213" t="s">
        <v>819</v>
      </c>
      <c r="G290" s="211"/>
      <c r="H290" s="214">
        <v>15.525</v>
      </c>
      <c r="I290" s="215"/>
      <c r="J290" s="211"/>
      <c r="K290" s="211"/>
      <c r="L290" s="216"/>
      <c r="M290" s="217"/>
      <c r="N290" s="218"/>
      <c r="O290" s="218"/>
      <c r="P290" s="218"/>
      <c r="Q290" s="218"/>
      <c r="R290" s="218"/>
      <c r="S290" s="218"/>
      <c r="T290" s="219"/>
      <c r="AT290" s="220" t="s">
        <v>247</v>
      </c>
      <c r="AU290" s="220" t="s">
        <v>89</v>
      </c>
      <c r="AV290" s="13" t="s">
        <v>89</v>
      </c>
      <c r="AW290" s="13" t="s">
        <v>34</v>
      </c>
      <c r="AX290" s="13" t="s">
        <v>79</v>
      </c>
      <c r="AY290" s="220" t="s">
        <v>173</v>
      </c>
    </row>
    <row r="291" spans="1:65" s="16" customFormat="1">
      <c r="B291" s="242"/>
      <c r="C291" s="243"/>
      <c r="D291" s="200" t="s">
        <v>247</v>
      </c>
      <c r="E291" s="244" t="s">
        <v>1</v>
      </c>
      <c r="F291" s="245" t="s">
        <v>399</v>
      </c>
      <c r="G291" s="243"/>
      <c r="H291" s="246">
        <v>48.225999999999999</v>
      </c>
      <c r="I291" s="247"/>
      <c r="J291" s="243"/>
      <c r="K291" s="243"/>
      <c r="L291" s="248"/>
      <c r="M291" s="249"/>
      <c r="N291" s="250"/>
      <c r="O291" s="250"/>
      <c r="P291" s="250"/>
      <c r="Q291" s="250"/>
      <c r="R291" s="250"/>
      <c r="S291" s="250"/>
      <c r="T291" s="251"/>
      <c r="AT291" s="252" t="s">
        <v>247</v>
      </c>
      <c r="AU291" s="252" t="s">
        <v>89</v>
      </c>
      <c r="AV291" s="16" t="s">
        <v>185</v>
      </c>
      <c r="AW291" s="16" t="s">
        <v>34</v>
      </c>
      <c r="AX291" s="16" t="s">
        <v>79</v>
      </c>
      <c r="AY291" s="252" t="s">
        <v>173</v>
      </c>
    </row>
    <row r="292" spans="1:65" s="15" customFormat="1">
      <c r="B292" s="231"/>
      <c r="C292" s="232"/>
      <c r="D292" s="200" t="s">
        <v>247</v>
      </c>
      <c r="E292" s="233" t="s">
        <v>1</v>
      </c>
      <c r="F292" s="234" t="s">
        <v>260</v>
      </c>
      <c r="G292" s="232"/>
      <c r="H292" s="235">
        <v>74.34</v>
      </c>
      <c r="I292" s="236"/>
      <c r="J292" s="232"/>
      <c r="K292" s="232"/>
      <c r="L292" s="237"/>
      <c r="M292" s="238"/>
      <c r="N292" s="239"/>
      <c r="O292" s="239"/>
      <c r="P292" s="239"/>
      <c r="Q292" s="239"/>
      <c r="R292" s="239"/>
      <c r="S292" s="239"/>
      <c r="T292" s="240"/>
      <c r="AT292" s="241" t="s">
        <v>247</v>
      </c>
      <c r="AU292" s="241" t="s">
        <v>89</v>
      </c>
      <c r="AV292" s="15" t="s">
        <v>191</v>
      </c>
      <c r="AW292" s="15" t="s">
        <v>34</v>
      </c>
      <c r="AX292" s="15" t="s">
        <v>87</v>
      </c>
      <c r="AY292" s="241" t="s">
        <v>173</v>
      </c>
    </row>
    <row r="293" spans="1:65" s="2" customFormat="1" ht="16.5" customHeight="1">
      <c r="A293" s="35"/>
      <c r="B293" s="36"/>
      <c r="C293" s="187" t="s">
        <v>424</v>
      </c>
      <c r="D293" s="187" t="s">
        <v>176</v>
      </c>
      <c r="E293" s="188" t="s">
        <v>820</v>
      </c>
      <c r="F293" s="189" t="s">
        <v>821</v>
      </c>
      <c r="G293" s="190" t="s">
        <v>245</v>
      </c>
      <c r="H293" s="191">
        <v>553.6</v>
      </c>
      <c r="I293" s="192"/>
      <c r="J293" s="193">
        <f>ROUND(I293*H293,2)</f>
        <v>0</v>
      </c>
      <c r="K293" s="189" t="s">
        <v>263</v>
      </c>
      <c r="L293" s="40"/>
      <c r="M293" s="194" t="s">
        <v>1</v>
      </c>
      <c r="N293" s="195" t="s">
        <v>44</v>
      </c>
      <c r="O293" s="72"/>
      <c r="P293" s="196">
        <f>O293*H293</f>
        <v>0</v>
      </c>
      <c r="Q293" s="196">
        <v>5.7600000000000004E-3</v>
      </c>
      <c r="R293" s="196">
        <f>Q293*H293</f>
        <v>3.1887360000000005</v>
      </c>
      <c r="S293" s="196">
        <v>0</v>
      </c>
      <c r="T293" s="197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98" t="s">
        <v>191</v>
      </c>
      <c r="AT293" s="198" t="s">
        <v>176</v>
      </c>
      <c r="AU293" s="198" t="s">
        <v>89</v>
      </c>
      <c r="AY293" s="18" t="s">
        <v>173</v>
      </c>
      <c r="BE293" s="199">
        <f>IF(N293="základní",J293,0)</f>
        <v>0</v>
      </c>
      <c r="BF293" s="199">
        <f>IF(N293="snížená",J293,0)</f>
        <v>0</v>
      </c>
      <c r="BG293" s="199">
        <f>IF(N293="zákl. přenesená",J293,0)</f>
        <v>0</v>
      </c>
      <c r="BH293" s="199">
        <f>IF(N293="sníž. přenesená",J293,0)</f>
        <v>0</v>
      </c>
      <c r="BI293" s="199">
        <f>IF(N293="nulová",J293,0)</f>
        <v>0</v>
      </c>
      <c r="BJ293" s="18" t="s">
        <v>87</v>
      </c>
      <c r="BK293" s="199">
        <f>ROUND(I293*H293,2)</f>
        <v>0</v>
      </c>
      <c r="BL293" s="18" t="s">
        <v>191</v>
      </c>
      <c r="BM293" s="198" t="s">
        <v>822</v>
      </c>
    </row>
    <row r="294" spans="1:65" s="14" customFormat="1">
      <c r="B294" s="221"/>
      <c r="C294" s="222"/>
      <c r="D294" s="200" t="s">
        <v>247</v>
      </c>
      <c r="E294" s="223" t="s">
        <v>1</v>
      </c>
      <c r="F294" s="224" t="s">
        <v>277</v>
      </c>
      <c r="G294" s="222"/>
      <c r="H294" s="223" t="s">
        <v>1</v>
      </c>
      <c r="I294" s="225"/>
      <c r="J294" s="222"/>
      <c r="K294" s="222"/>
      <c r="L294" s="226"/>
      <c r="M294" s="227"/>
      <c r="N294" s="228"/>
      <c r="O294" s="228"/>
      <c r="P294" s="228"/>
      <c r="Q294" s="228"/>
      <c r="R294" s="228"/>
      <c r="S294" s="228"/>
      <c r="T294" s="229"/>
      <c r="AT294" s="230" t="s">
        <v>247</v>
      </c>
      <c r="AU294" s="230" t="s">
        <v>89</v>
      </c>
      <c r="AV294" s="14" t="s">
        <v>87</v>
      </c>
      <c r="AW294" s="14" t="s">
        <v>34</v>
      </c>
      <c r="AX294" s="14" t="s">
        <v>79</v>
      </c>
      <c r="AY294" s="230" t="s">
        <v>173</v>
      </c>
    </row>
    <row r="295" spans="1:65" s="13" customFormat="1">
      <c r="B295" s="210"/>
      <c r="C295" s="211"/>
      <c r="D295" s="200" t="s">
        <v>247</v>
      </c>
      <c r="E295" s="212" t="s">
        <v>1</v>
      </c>
      <c r="F295" s="213" t="s">
        <v>823</v>
      </c>
      <c r="G295" s="211"/>
      <c r="H295" s="214">
        <v>36</v>
      </c>
      <c r="I295" s="215"/>
      <c r="J295" s="211"/>
      <c r="K295" s="211"/>
      <c r="L295" s="216"/>
      <c r="M295" s="217"/>
      <c r="N295" s="218"/>
      <c r="O295" s="218"/>
      <c r="P295" s="218"/>
      <c r="Q295" s="218"/>
      <c r="R295" s="218"/>
      <c r="S295" s="218"/>
      <c r="T295" s="219"/>
      <c r="AT295" s="220" t="s">
        <v>247</v>
      </c>
      <c r="AU295" s="220" t="s">
        <v>89</v>
      </c>
      <c r="AV295" s="13" t="s">
        <v>89</v>
      </c>
      <c r="AW295" s="13" t="s">
        <v>34</v>
      </c>
      <c r="AX295" s="13" t="s">
        <v>79</v>
      </c>
      <c r="AY295" s="220" t="s">
        <v>173</v>
      </c>
    </row>
    <row r="296" spans="1:65" s="13" customFormat="1">
      <c r="B296" s="210"/>
      <c r="C296" s="211"/>
      <c r="D296" s="200" t="s">
        <v>247</v>
      </c>
      <c r="E296" s="212" t="s">
        <v>1</v>
      </c>
      <c r="F296" s="213" t="s">
        <v>824</v>
      </c>
      <c r="G296" s="211"/>
      <c r="H296" s="214">
        <v>27.9</v>
      </c>
      <c r="I296" s="215"/>
      <c r="J296" s="211"/>
      <c r="K296" s="211"/>
      <c r="L296" s="216"/>
      <c r="M296" s="217"/>
      <c r="N296" s="218"/>
      <c r="O296" s="218"/>
      <c r="P296" s="218"/>
      <c r="Q296" s="218"/>
      <c r="R296" s="218"/>
      <c r="S296" s="218"/>
      <c r="T296" s="219"/>
      <c r="AT296" s="220" t="s">
        <v>247</v>
      </c>
      <c r="AU296" s="220" t="s">
        <v>89</v>
      </c>
      <c r="AV296" s="13" t="s">
        <v>89</v>
      </c>
      <c r="AW296" s="13" t="s">
        <v>34</v>
      </c>
      <c r="AX296" s="13" t="s">
        <v>79</v>
      </c>
      <c r="AY296" s="220" t="s">
        <v>173</v>
      </c>
    </row>
    <row r="297" spans="1:65" s="13" customFormat="1">
      <c r="B297" s="210"/>
      <c r="C297" s="211"/>
      <c r="D297" s="200" t="s">
        <v>247</v>
      </c>
      <c r="E297" s="212" t="s">
        <v>1</v>
      </c>
      <c r="F297" s="213" t="s">
        <v>825</v>
      </c>
      <c r="G297" s="211"/>
      <c r="H297" s="214">
        <v>21.6</v>
      </c>
      <c r="I297" s="215"/>
      <c r="J297" s="211"/>
      <c r="K297" s="211"/>
      <c r="L297" s="216"/>
      <c r="M297" s="217"/>
      <c r="N297" s="218"/>
      <c r="O297" s="218"/>
      <c r="P297" s="218"/>
      <c r="Q297" s="218"/>
      <c r="R297" s="218"/>
      <c r="S297" s="218"/>
      <c r="T297" s="219"/>
      <c r="AT297" s="220" t="s">
        <v>247</v>
      </c>
      <c r="AU297" s="220" t="s">
        <v>89</v>
      </c>
      <c r="AV297" s="13" t="s">
        <v>89</v>
      </c>
      <c r="AW297" s="13" t="s">
        <v>34</v>
      </c>
      <c r="AX297" s="13" t="s">
        <v>79</v>
      </c>
      <c r="AY297" s="220" t="s">
        <v>173</v>
      </c>
    </row>
    <row r="298" spans="1:65" s="13" customFormat="1">
      <c r="B298" s="210"/>
      <c r="C298" s="211"/>
      <c r="D298" s="200" t="s">
        <v>247</v>
      </c>
      <c r="E298" s="212" t="s">
        <v>1</v>
      </c>
      <c r="F298" s="213" t="s">
        <v>826</v>
      </c>
      <c r="G298" s="211"/>
      <c r="H298" s="214">
        <v>1.8</v>
      </c>
      <c r="I298" s="215"/>
      <c r="J298" s="211"/>
      <c r="K298" s="211"/>
      <c r="L298" s="216"/>
      <c r="M298" s="217"/>
      <c r="N298" s="218"/>
      <c r="O298" s="218"/>
      <c r="P298" s="218"/>
      <c r="Q298" s="218"/>
      <c r="R298" s="218"/>
      <c r="S298" s="218"/>
      <c r="T298" s="219"/>
      <c r="AT298" s="220" t="s">
        <v>247</v>
      </c>
      <c r="AU298" s="220" t="s">
        <v>89</v>
      </c>
      <c r="AV298" s="13" t="s">
        <v>89</v>
      </c>
      <c r="AW298" s="13" t="s">
        <v>34</v>
      </c>
      <c r="AX298" s="13" t="s">
        <v>79</v>
      </c>
      <c r="AY298" s="220" t="s">
        <v>173</v>
      </c>
    </row>
    <row r="299" spans="1:65" s="13" customFormat="1">
      <c r="B299" s="210"/>
      <c r="C299" s="211"/>
      <c r="D299" s="200" t="s">
        <v>247</v>
      </c>
      <c r="E299" s="212" t="s">
        <v>1</v>
      </c>
      <c r="F299" s="213" t="s">
        <v>827</v>
      </c>
      <c r="G299" s="211"/>
      <c r="H299" s="214">
        <v>13.5</v>
      </c>
      <c r="I299" s="215"/>
      <c r="J299" s="211"/>
      <c r="K299" s="211"/>
      <c r="L299" s="216"/>
      <c r="M299" s="217"/>
      <c r="N299" s="218"/>
      <c r="O299" s="218"/>
      <c r="P299" s="218"/>
      <c r="Q299" s="218"/>
      <c r="R299" s="218"/>
      <c r="S299" s="218"/>
      <c r="T299" s="219"/>
      <c r="AT299" s="220" t="s">
        <v>247</v>
      </c>
      <c r="AU299" s="220" t="s">
        <v>89</v>
      </c>
      <c r="AV299" s="13" t="s">
        <v>89</v>
      </c>
      <c r="AW299" s="13" t="s">
        <v>34</v>
      </c>
      <c r="AX299" s="13" t="s">
        <v>79</v>
      </c>
      <c r="AY299" s="220" t="s">
        <v>173</v>
      </c>
    </row>
    <row r="300" spans="1:65" s="13" customFormat="1">
      <c r="B300" s="210"/>
      <c r="C300" s="211"/>
      <c r="D300" s="200" t="s">
        <v>247</v>
      </c>
      <c r="E300" s="212" t="s">
        <v>1</v>
      </c>
      <c r="F300" s="213" t="s">
        <v>828</v>
      </c>
      <c r="G300" s="211"/>
      <c r="H300" s="214">
        <v>13.5</v>
      </c>
      <c r="I300" s="215"/>
      <c r="J300" s="211"/>
      <c r="K300" s="211"/>
      <c r="L300" s="216"/>
      <c r="M300" s="217"/>
      <c r="N300" s="218"/>
      <c r="O300" s="218"/>
      <c r="P300" s="218"/>
      <c r="Q300" s="218"/>
      <c r="R300" s="218"/>
      <c r="S300" s="218"/>
      <c r="T300" s="219"/>
      <c r="AT300" s="220" t="s">
        <v>247</v>
      </c>
      <c r="AU300" s="220" t="s">
        <v>89</v>
      </c>
      <c r="AV300" s="13" t="s">
        <v>89</v>
      </c>
      <c r="AW300" s="13" t="s">
        <v>34</v>
      </c>
      <c r="AX300" s="13" t="s">
        <v>79</v>
      </c>
      <c r="AY300" s="220" t="s">
        <v>173</v>
      </c>
    </row>
    <row r="301" spans="1:65" s="13" customFormat="1">
      <c r="B301" s="210"/>
      <c r="C301" s="211"/>
      <c r="D301" s="200" t="s">
        <v>247</v>
      </c>
      <c r="E301" s="212" t="s">
        <v>1</v>
      </c>
      <c r="F301" s="213" t="s">
        <v>829</v>
      </c>
      <c r="G301" s="211"/>
      <c r="H301" s="214">
        <v>46.8</v>
      </c>
      <c r="I301" s="215"/>
      <c r="J301" s="211"/>
      <c r="K301" s="211"/>
      <c r="L301" s="216"/>
      <c r="M301" s="217"/>
      <c r="N301" s="218"/>
      <c r="O301" s="218"/>
      <c r="P301" s="218"/>
      <c r="Q301" s="218"/>
      <c r="R301" s="218"/>
      <c r="S301" s="218"/>
      <c r="T301" s="219"/>
      <c r="AT301" s="220" t="s">
        <v>247</v>
      </c>
      <c r="AU301" s="220" t="s">
        <v>89</v>
      </c>
      <c r="AV301" s="13" t="s">
        <v>89</v>
      </c>
      <c r="AW301" s="13" t="s">
        <v>34</v>
      </c>
      <c r="AX301" s="13" t="s">
        <v>79</v>
      </c>
      <c r="AY301" s="220" t="s">
        <v>173</v>
      </c>
    </row>
    <row r="302" spans="1:65" s="16" customFormat="1">
      <c r="B302" s="242"/>
      <c r="C302" s="243"/>
      <c r="D302" s="200" t="s">
        <v>247</v>
      </c>
      <c r="E302" s="244" t="s">
        <v>1</v>
      </c>
      <c r="F302" s="245" t="s">
        <v>399</v>
      </c>
      <c r="G302" s="243"/>
      <c r="H302" s="246">
        <v>161.1</v>
      </c>
      <c r="I302" s="247"/>
      <c r="J302" s="243"/>
      <c r="K302" s="243"/>
      <c r="L302" s="248"/>
      <c r="M302" s="249"/>
      <c r="N302" s="250"/>
      <c r="O302" s="250"/>
      <c r="P302" s="250"/>
      <c r="Q302" s="250"/>
      <c r="R302" s="250"/>
      <c r="S302" s="250"/>
      <c r="T302" s="251"/>
      <c r="AT302" s="252" t="s">
        <v>247</v>
      </c>
      <c r="AU302" s="252" t="s">
        <v>89</v>
      </c>
      <c r="AV302" s="16" t="s">
        <v>185</v>
      </c>
      <c r="AW302" s="16" t="s">
        <v>34</v>
      </c>
      <c r="AX302" s="16" t="s">
        <v>79</v>
      </c>
      <c r="AY302" s="252" t="s">
        <v>173</v>
      </c>
    </row>
    <row r="303" spans="1:65" s="14" customFormat="1">
      <c r="B303" s="221"/>
      <c r="C303" s="222"/>
      <c r="D303" s="200" t="s">
        <v>247</v>
      </c>
      <c r="E303" s="223" t="s">
        <v>1</v>
      </c>
      <c r="F303" s="224" t="s">
        <v>279</v>
      </c>
      <c r="G303" s="222"/>
      <c r="H303" s="223" t="s">
        <v>1</v>
      </c>
      <c r="I303" s="225"/>
      <c r="J303" s="222"/>
      <c r="K303" s="222"/>
      <c r="L303" s="226"/>
      <c r="M303" s="227"/>
      <c r="N303" s="228"/>
      <c r="O303" s="228"/>
      <c r="P303" s="228"/>
      <c r="Q303" s="228"/>
      <c r="R303" s="228"/>
      <c r="S303" s="228"/>
      <c r="T303" s="229"/>
      <c r="AT303" s="230" t="s">
        <v>247</v>
      </c>
      <c r="AU303" s="230" t="s">
        <v>89</v>
      </c>
      <c r="AV303" s="14" t="s">
        <v>87</v>
      </c>
      <c r="AW303" s="14" t="s">
        <v>34</v>
      </c>
      <c r="AX303" s="14" t="s">
        <v>79</v>
      </c>
      <c r="AY303" s="230" t="s">
        <v>173</v>
      </c>
    </row>
    <row r="304" spans="1:65" s="13" customFormat="1">
      <c r="B304" s="210"/>
      <c r="C304" s="211"/>
      <c r="D304" s="200" t="s">
        <v>247</v>
      </c>
      <c r="E304" s="212" t="s">
        <v>1</v>
      </c>
      <c r="F304" s="213" t="s">
        <v>830</v>
      </c>
      <c r="G304" s="211"/>
      <c r="H304" s="214">
        <v>276.32</v>
      </c>
      <c r="I304" s="215"/>
      <c r="J304" s="211"/>
      <c r="K304" s="211"/>
      <c r="L304" s="216"/>
      <c r="M304" s="217"/>
      <c r="N304" s="218"/>
      <c r="O304" s="218"/>
      <c r="P304" s="218"/>
      <c r="Q304" s="218"/>
      <c r="R304" s="218"/>
      <c r="S304" s="218"/>
      <c r="T304" s="219"/>
      <c r="AT304" s="220" t="s">
        <v>247</v>
      </c>
      <c r="AU304" s="220" t="s">
        <v>89</v>
      </c>
      <c r="AV304" s="13" t="s">
        <v>89</v>
      </c>
      <c r="AW304" s="13" t="s">
        <v>34</v>
      </c>
      <c r="AX304" s="13" t="s">
        <v>79</v>
      </c>
      <c r="AY304" s="220" t="s">
        <v>173</v>
      </c>
    </row>
    <row r="305" spans="1:65" s="13" customFormat="1">
      <c r="B305" s="210"/>
      <c r="C305" s="211"/>
      <c r="D305" s="200" t="s">
        <v>247</v>
      </c>
      <c r="E305" s="212" t="s">
        <v>1</v>
      </c>
      <c r="F305" s="213" t="s">
        <v>831</v>
      </c>
      <c r="G305" s="211"/>
      <c r="H305" s="214">
        <v>116.18</v>
      </c>
      <c r="I305" s="215"/>
      <c r="J305" s="211"/>
      <c r="K305" s="211"/>
      <c r="L305" s="216"/>
      <c r="M305" s="217"/>
      <c r="N305" s="218"/>
      <c r="O305" s="218"/>
      <c r="P305" s="218"/>
      <c r="Q305" s="218"/>
      <c r="R305" s="218"/>
      <c r="S305" s="218"/>
      <c r="T305" s="219"/>
      <c r="AT305" s="220" t="s">
        <v>247</v>
      </c>
      <c r="AU305" s="220" t="s">
        <v>89</v>
      </c>
      <c r="AV305" s="13" t="s">
        <v>89</v>
      </c>
      <c r="AW305" s="13" t="s">
        <v>34</v>
      </c>
      <c r="AX305" s="13" t="s">
        <v>79</v>
      </c>
      <c r="AY305" s="220" t="s">
        <v>173</v>
      </c>
    </row>
    <row r="306" spans="1:65" s="16" customFormat="1">
      <c r="B306" s="242"/>
      <c r="C306" s="243"/>
      <c r="D306" s="200" t="s">
        <v>247</v>
      </c>
      <c r="E306" s="244" t="s">
        <v>1</v>
      </c>
      <c r="F306" s="245" t="s">
        <v>399</v>
      </c>
      <c r="G306" s="243"/>
      <c r="H306" s="246">
        <v>392.5</v>
      </c>
      <c r="I306" s="247"/>
      <c r="J306" s="243"/>
      <c r="K306" s="243"/>
      <c r="L306" s="248"/>
      <c r="M306" s="249"/>
      <c r="N306" s="250"/>
      <c r="O306" s="250"/>
      <c r="P306" s="250"/>
      <c r="Q306" s="250"/>
      <c r="R306" s="250"/>
      <c r="S306" s="250"/>
      <c r="T306" s="251"/>
      <c r="AT306" s="252" t="s">
        <v>247</v>
      </c>
      <c r="AU306" s="252" t="s">
        <v>89</v>
      </c>
      <c r="AV306" s="16" t="s">
        <v>185</v>
      </c>
      <c r="AW306" s="16" t="s">
        <v>34</v>
      </c>
      <c r="AX306" s="16" t="s">
        <v>79</v>
      </c>
      <c r="AY306" s="252" t="s">
        <v>173</v>
      </c>
    </row>
    <row r="307" spans="1:65" s="15" customFormat="1">
      <c r="B307" s="231"/>
      <c r="C307" s="232"/>
      <c r="D307" s="200" t="s">
        <v>247</v>
      </c>
      <c r="E307" s="233" t="s">
        <v>1</v>
      </c>
      <c r="F307" s="234" t="s">
        <v>260</v>
      </c>
      <c r="G307" s="232"/>
      <c r="H307" s="235">
        <v>553.6</v>
      </c>
      <c r="I307" s="236"/>
      <c r="J307" s="232"/>
      <c r="K307" s="232"/>
      <c r="L307" s="237"/>
      <c r="M307" s="238"/>
      <c r="N307" s="239"/>
      <c r="O307" s="239"/>
      <c r="P307" s="239"/>
      <c r="Q307" s="239"/>
      <c r="R307" s="239"/>
      <c r="S307" s="239"/>
      <c r="T307" s="240"/>
      <c r="AT307" s="241" t="s">
        <v>247</v>
      </c>
      <c r="AU307" s="241" t="s">
        <v>89</v>
      </c>
      <c r="AV307" s="15" t="s">
        <v>191</v>
      </c>
      <c r="AW307" s="15" t="s">
        <v>34</v>
      </c>
      <c r="AX307" s="15" t="s">
        <v>87</v>
      </c>
      <c r="AY307" s="241" t="s">
        <v>173</v>
      </c>
    </row>
    <row r="308" spans="1:65" s="2" customFormat="1" ht="16.5" customHeight="1">
      <c r="A308" s="35"/>
      <c r="B308" s="36"/>
      <c r="C308" s="187" t="s">
        <v>428</v>
      </c>
      <c r="D308" s="187" t="s">
        <v>176</v>
      </c>
      <c r="E308" s="188" t="s">
        <v>832</v>
      </c>
      <c r="F308" s="189" t="s">
        <v>833</v>
      </c>
      <c r="G308" s="190" t="s">
        <v>245</v>
      </c>
      <c r="H308" s="191">
        <v>553.6</v>
      </c>
      <c r="I308" s="192"/>
      <c r="J308" s="193">
        <f>ROUND(I308*H308,2)</f>
        <v>0</v>
      </c>
      <c r="K308" s="189" t="s">
        <v>263</v>
      </c>
      <c r="L308" s="40"/>
      <c r="M308" s="194" t="s">
        <v>1</v>
      </c>
      <c r="N308" s="195" t="s">
        <v>44</v>
      </c>
      <c r="O308" s="72"/>
      <c r="P308" s="196">
        <f>O308*H308</f>
        <v>0</v>
      </c>
      <c r="Q308" s="196">
        <v>0</v>
      </c>
      <c r="R308" s="196">
        <f>Q308*H308</f>
        <v>0</v>
      </c>
      <c r="S308" s="196">
        <v>0</v>
      </c>
      <c r="T308" s="197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98" t="s">
        <v>191</v>
      </c>
      <c r="AT308" s="198" t="s">
        <v>176</v>
      </c>
      <c r="AU308" s="198" t="s">
        <v>89</v>
      </c>
      <c r="AY308" s="18" t="s">
        <v>173</v>
      </c>
      <c r="BE308" s="199">
        <f>IF(N308="základní",J308,0)</f>
        <v>0</v>
      </c>
      <c r="BF308" s="199">
        <f>IF(N308="snížená",J308,0)</f>
        <v>0</v>
      </c>
      <c r="BG308" s="199">
        <f>IF(N308="zákl. přenesená",J308,0)</f>
        <v>0</v>
      </c>
      <c r="BH308" s="199">
        <f>IF(N308="sníž. přenesená",J308,0)</f>
        <v>0</v>
      </c>
      <c r="BI308" s="199">
        <f>IF(N308="nulová",J308,0)</f>
        <v>0</v>
      </c>
      <c r="BJ308" s="18" t="s">
        <v>87</v>
      </c>
      <c r="BK308" s="199">
        <f>ROUND(I308*H308,2)</f>
        <v>0</v>
      </c>
      <c r="BL308" s="18" t="s">
        <v>191</v>
      </c>
      <c r="BM308" s="198" t="s">
        <v>834</v>
      </c>
    </row>
    <row r="309" spans="1:65" s="2" customFormat="1" ht="16.5" customHeight="1">
      <c r="A309" s="35"/>
      <c r="B309" s="36"/>
      <c r="C309" s="187" t="s">
        <v>432</v>
      </c>
      <c r="D309" s="187" t="s">
        <v>176</v>
      </c>
      <c r="E309" s="188" t="s">
        <v>835</v>
      </c>
      <c r="F309" s="189" t="s">
        <v>836</v>
      </c>
      <c r="G309" s="190" t="s">
        <v>245</v>
      </c>
      <c r="H309" s="191">
        <v>23.814</v>
      </c>
      <c r="I309" s="192"/>
      <c r="J309" s="193">
        <f>ROUND(I309*H309,2)</f>
        <v>0</v>
      </c>
      <c r="K309" s="189" t="s">
        <v>263</v>
      </c>
      <c r="L309" s="40"/>
      <c r="M309" s="194" t="s">
        <v>1</v>
      </c>
      <c r="N309" s="195" t="s">
        <v>44</v>
      </c>
      <c r="O309" s="72"/>
      <c r="P309" s="196">
        <f>O309*H309</f>
        <v>0</v>
      </c>
      <c r="Q309" s="196">
        <v>4.6499999999999996E-3</v>
      </c>
      <c r="R309" s="196">
        <f>Q309*H309</f>
        <v>0.11073509999999999</v>
      </c>
      <c r="S309" s="196">
        <v>0</v>
      </c>
      <c r="T309" s="197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98" t="s">
        <v>191</v>
      </c>
      <c r="AT309" s="198" t="s">
        <v>176</v>
      </c>
      <c r="AU309" s="198" t="s">
        <v>89</v>
      </c>
      <c r="AY309" s="18" t="s">
        <v>173</v>
      </c>
      <c r="BE309" s="199">
        <f>IF(N309="základní",J309,0)</f>
        <v>0</v>
      </c>
      <c r="BF309" s="199">
        <f>IF(N309="snížená",J309,0)</f>
        <v>0</v>
      </c>
      <c r="BG309" s="199">
        <f>IF(N309="zákl. přenesená",J309,0)</f>
        <v>0</v>
      </c>
      <c r="BH309" s="199">
        <f>IF(N309="sníž. přenesená",J309,0)</f>
        <v>0</v>
      </c>
      <c r="BI309" s="199">
        <f>IF(N309="nulová",J309,0)</f>
        <v>0</v>
      </c>
      <c r="BJ309" s="18" t="s">
        <v>87</v>
      </c>
      <c r="BK309" s="199">
        <f>ROUND(I309*H309,2)</f>
        <v>0</v>
      </c>
      <c r="BL309" s="18" t="s">
        <v>191</v>
      </c>
      <c r="BM309" s="198" t="s">
        <v>837</v>
      </c>
    </row>
    <row r="310" spans="1:65" s="14" customFormat="1">
      <c r="B310" s="221"/>
      <c r="C310" s="222"/>
      <c r="D310" s="200" t="s">
        <v>247</v>
      </c>
      <c r="E310" s="223" t="s">
        <v>1</v>
      </c>
      <c r="F310" s="224" t="s">
        <v>838</v>
      </c>
      <c r="G310" s="222"/>
      <c r="H310" s="223" t="s">
        <v>1</v>
      </c>
      <c r="I310" s="225"/>
      <c r="J310" s="222"/>
      <c r="K310" s="222"/>
      <c r="L310" s="226"/>
      <c r="M310" s="227"/>
      <c r="N310" s="228"/>
      <c r="O310" s="228"/>
      <c r="P310" s="228"/>
      <c r="Q310" s="228"/>
      <c r="R310" s="228"/>
      <c r="S310" s="228"/>
      <c r="T310" s="229"/>
      <c r="AT310" s="230" t="s">
        <v>247</v>
      </c>
      <c r="AU310" s="230" t="s">
        <v>89</v>
      </c>
      <c r="AV310" s="14" t="s">
        <v>87</v>
      </c>
      <c r="AW310" s="14" t="s">
        <v>34</v>
      </c>
      <c r="AX310" s="14" t="s">
        <v>79</v>
      </c>
      <c r="AY310" s="230" t="s">
        <v>173</v>
      </c>
    </row>
    <row r="311" spans="1:65" s="13" customFormat="1">
      <c r="B311" s="210"/>
      <c r="C311" s="211"/>
      <c r="D311" s="200" t="s">
        <v>247</v>
      </c>
      <c r="E311" s="212" t="s">
        <v>1</v>
      </c>
      <c r="F311" s="213" t="s">
        <v>839</v>
      </c>
      <c r="G311" s="211"/>
      <c r="H311" s="214">
        <v>23.814</v>
      </c>
      <c r="I311" s="215"/>
      <c r="J311" s="211"/>
      <c r="K311" s="211"/>
      <c r="L311" s="216"/>
      <c r="M311" s="217"/>
      <c r="N311" s="218"/>
      <c r="O311" s="218"/>
      <c r="P311" s="218"/>
      <c r="Q311" s="218"/>
      <c r="R311" s="218"/>
      <c r="S311" s="218"/>
      <c r="T311" s="219"/>
      <c r="AT311" s="220" t="s">
        <v>247</v>
      </c>
      <c r="AU311" s="220" t="s">
        <v>89</v>
      </c>
      <c r="AV311" s="13" t="s">
        <v>89</v>
      </c>
      <c r="AW311" s="13" t="s">
        <v>34</v>
      </c>
      <c r="AX311" s="13" t="s">
        <v>87</v>
      </c>
      <c r="AY311" s="220" t="s">
        <v>173</v>
      </c>
    </row>
    <row r="312" spans="1:65" s="2" customFormat="1" ht="16.5" customHeight="1">
      <c r="A312" s="35"/>
      <c r="B312" s="36"/>
      <c r="C312" s="187" t="s">
        <v>436</v>
      </c>
      <c r="D312" s="187" t="s">
        <v>176</v>
      </c>
      <c r="E312" s="188" t="s">
        <v>840</v>
      </c>
      <c r="F312" s="189" t="s">
        <v>841</v>
      </c>
      <c r="G312" s="190" t="s">
        <v>245</v>
      </c>
      <c r="H312" s="191">
        <v>23.814</v>
      </c>
      <c r="I312" s="192"/>
      <c r="J312" s="193">
        <f>ROUND(I312*H312,2)</f>
        <v>0</v>
      </c>
      <c r="K312" s="189" t="s">
        <v>263</v>
      </c>
      <c r="L312" s="40"/>
      <c r="M312" s="194" t="s">
        <v>1</v>
      </c>
      <c r="N312" s="195" t="s">
        <v>44</v>
      </c>
      <c r="O312" s="72"/>
      <c r="P312" s="196">
        <f>O312*H312</f>
        <v>0</v>
      </c>
      <c r="Q312" s="196">
        <v>0</v>
      </c>
      <c r="R312" s="196">
        <f>Q312*H312</f>
        <v>0</v>
      </c>
      <c r="S312" s="196">
        <v>0</v>
      </c>
      <c r="T312" s="197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8" t="s">
        <v>191</v>
      </c>
      <c r="AT312" s="198" t="s">
        <v>176</v>
      </c>
      <c r="AU312" s="198" t="s">
        <v>89</v>
      </c>
      <c r="AY312" s="18" t="s">
        <v>173</v>
      </c>
      <c r="BE312" s="199">
        <f>IF(N312="základní",J312,0)</f>
        <v>0</v>
      </c>
      <c r="BF312" s="199">
        <f>IF(N312="snížená",J312,0)</f>
        <v>0</v>
      </c>
      <c r="BG312" s="199">
        <f>IF(N312="zákl. přenesená",J312,0)</f>
        <v>0</v>
      </c>
      <c r="BH312" s="199">
        <f>IF(N312="sníž. přenesená",J312,0)</f>
        <v>0</v>
      </c>
      <c r="BI312" s="199">
        <f>IF(N312="nulová",J312,0)</f>
        <v>0</v>
      </c>
      <c r="BJ312" s="18" t="s">
        <v>87</v>
      </c>
      <c r="BK312" s="199">
        <f>ROUND(I312*H312,2)</f>
        <v>0</v>
      </c>
      <c r="BL312" s="18" t="s">
        <v>191</v>
      </c>
      <c r="BM312" s="198" t="s">
        <v>842</v>
      </c>
    </row>
    <row r="313" spans="1:65" s="2" customFormat="1" ht="16.5" customHeight="1">
      <c r="A313" s="35"/>
      <c r="B313" s="36"/>
      <c r="C313" s="187" t="s">
        <v>440</v>
      </c>
      <c r="D313" s="187" t="s">
        <v>176</v>
      </c>
      <c r="E313" s="188" t="s">
        <v>843</v>
      </c>
      <c r="F313" s="189" t="s">
        <v>844</v>
      </c>
      <c r="G313" s="190" t="s">
        <v>245</v>
      </c>
      <c r="H313" s="191">
        <v>23.814</v>
      </c>
      <c r="I313" s="192"/>
      <c r="J313" s="193">
        <f>ROUND(I313*H313,2)</f>
        <v>0</v>
      </c>
      <c r="K313" s="189" t="s">
        <v>263</v>
      </c>
      <c r="L313" s="40"/>
      <c r="M313" s="194" t="s">
        <v>1</v>
      </c>
      <c r="N313" s="195" t="s">
        <v>44</v>
      </c>
      <c r="O313" s="72"/>
      <c r="P313" s="196">
        <f>O313*H313</f>
        <v>0</v>
      </c>
      <c r="Q313" s="196">
        <v>1.6100000000000001E-3</v>
      </c>
      <c r="R313" s="196">
        <f>Q313*H313</f>
        <v>3.8340539999999999E-2</v>
      </c>
      <c r="S313" s="196">
        <v>0</v>
      </c>
      <c r="T313" s="197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198" t="s">
        <v>191</v>
      </c>
      <c r="AT313" s="198" t="s">
        <v>176</v>
      </c>
      <c r="AU313" s="198" t="s">
        <v>89</v>
      </c>
      <c r="AY313" s="18" t="s">
        <v>173</v>
      </c>
      <c r="BE313" s="199">
        <f>IF(N313="základní",J313,0)</f>
        <v>0</v>
      </c>
      <c r="BF313" s="199">
        <f>IF(N313="snížená",J313,0)</f>
        <v>0</v>
      </c>
      <c r="BG313" s="199">
        <f>IF(N313="zákl. přenesená",J313,0)</f>
        <v>0</v>
      </c>
      <c r="BH313" s="199">
        <f>IF(N313="sníž. přenesená",J313,0)</f>
        <v>0</v>
      </c>
      <c r="BI313" s="199">
        <f>IF(N313="nulová",J313,0)</f>
        <v>0</v>
      </c>
      <c r="BJ313" s="18" t="s">
        <v>87</v>
      </c>
      <c r="BK313" s="199">
        <f>ROUND(I313*H313,2)</f>
        <v>0</v>
      </c>
      <c r="BL313" s="18" t="s">
        <v>191</v>
      </c>
      <c r="BM313" s="198" t="s">
        <v>845</v>
      </c>
    </row>
    <row r="314" spans="1:65" s="2" customFormat="1" ht="16.5" customHeight="1">
      <c r="A314" s="35"/>
      <c r="B314" s="36"/>
      <c r="C314" s="187" t="s">
        <v>444</v>
      </c>
      <c r="D314" s="187" t="s">
        <v>176</v>
      </c>
      <c r="E314" s="188" t="s">
        <v>846</v>
      </c>
      <c r="F314" s="189" t="s">
        <v>847</v>
      </c>
      <c r="G314" s="190" t="s">
        <v>245</v>
      </c>
      <c r="H314" s="191">
        <v>23.814</v>
      </c>
      <c r="I314" s="192"/>
      <c r="J314" s="193">
        <f>ROUND(I314*H314,2)</f>
        <v>0</v>
      </c>
      <c r="K314" s="189" t="s">
        <v>263</v>
      </c>
      <c r="L314" s="40"/>
      <c r="M314" s="194" t="s">
        <v>1</v>
      </c>
      <c r="N314" s="195" t="s">
        <v>44</v>
      </c>
      <c r="O314" s="72"/>
      <c r="P314" s="196">
        <f>O314*H314</f>
        <v>0</v>
      </c>
      <c r="Q314" s="196">
        <v>0</v>
      </c>
      <c r="R314" s="196">
        <f>Q314*H314</f>
        <v>0</v>
      </c>
      <c r="S314" s="196">
        <v>0</v>
      </c>
      <c r="T314" s="197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198" t="s">
        <v>191</v>
      </c>
      <c r="AT314" s="198" t="s">
        <v>176</v>
      </c>
      <c r="AU314" s="198" t="s">
        <v>89</v>
      </c>
      <c r="AY314" s="18" t="s">
        <v>173</v>
      </c>
      <c r="BE314" s="199">
        <f>IF(N314="základní",J314,0)</f>
        <v>0</v>
      </c>
      <c r="BF314" s="199">
        <f>IF(N314="snížená",J314,0)</f>
        <v>0</v>
      </c>
      <c r="BG314" s="199">
        <f>IF(N314="zákl. přenesená",J314,0)</f>
        <v>0</v>
      </c>
      <c r="BH314" s="199">
        <f>IF(N314="sníž. přenesená",J314,0)</f>
        <v>0</v>
      </c>
      <c r="BI314" s="199">
        <f>IF(N314="nulová",J314,0)</f>
        <v>0</v>
      </c>
      <c r="BJ314" s="18" t="s">
        <v>87</v>
      </c>
      <c r="BK314" s="199">
        <f>ROUND(I314*H314,2)</f>
        <v>0</v>
      </c>
      <c r="BL314" s="18" t="s">
        <v>191</v>
      </c>
      <c r="BM314" s="198" t="s">
        <v>848</v>
      </c>
    </row>
    <row r="315" spans="1:65" s="2" customFormat="1" ht="16.5" customHeight="1">
      <c r="A315" s="35"/>
      <c r="B315" s="36"/>
      <c r="C315" s="187" t="s">
        <v>448</v>
      </c>
      <c r="D315" s="187" t="s">
        <v>176</v>
      </c>
      <c r="E315" s="188" t="s">
        <v>849</v>
      </c>
      <c r="F315" s="189" t="s">
        <v>850</v>
      </c>
      <c r="G315" s="190" t="s">
        <v>532</v>
      </c>
      <c r="H315" s="191">
        <v>11.763999999999999</v>
      </c>
      <c r="I315" s="192"/>
      <c r="J315" s="193">
        <f>ROUND(I315*H315,2)</f>
        <v>0</v>
      </c>
      <c r="K315" s="189" t="s">
        <v>263</v>
      </c>
      <c r="L315" s="40"/>
      <c r="M315" s="194" t="s">
        <v>1</v>
      </c>
      <c r="N315" s="195" t="s">
        <v>44</v>
      </c>
      <c r="O315" s="72"/>
      <c r="P315" s="196">
        <f>O315*H315</f>
        <v>0</v>
      </c>
      <c r="Q315" s="196">
        <v>1.05291</v>
      </c>
      <c r="R315" s="196">
        <f>Q315*H315</f>
        <v>12.386433239999999</v>
      </c>
      <c r="S315" s="196">
        <v>0</v>
      </c>
      <c r="T315" s="197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98" t="s">
        <v>191</v>
      </c>
      <c r="AT315" s="198" t="s">
        <v>176</v>
      </c>
      <c r="AU315" s="198" t="s">
        <v>89</v>
      </c>
      <c r="AY315" s="18" t="s">
        <v>173</v>
      </c>
      <c r="BE315" s="199">
        <f>IF(N315="základní",J315,0)</f>
        <v>0</v>
      </c>
      <c r="BF315" s="199">
        <f>IF(N315="snížená",J315,0)</f>
        <v>0</v>
      </c>
      <c r="BG315" s="199">
        <f>IF(N315="zákl. přenesená",J315,0)</f>
        <v>0</v>
      </c>
      <c r="BH315" s="199">
        <f>IF(N315="sníž. přenesená",J315,0)</f>
        <v>0</v>
      </c>
      <c r="BI315" s="199">
        <f>IF(N315="nulová",J315,0)</f>
        <v>0</v>
      </c>
      <c r="BJ315" s="18" t="s">
        <v>87</v>
      </c>
      <c r="BK315" s="199">
        <f>ROUND(I315*H315,2)</f>
        <v>0</v>
      </c>
      <c r="BL315" s="18" t="s">
        <v>191</v>
      </c>
      <c r="BM315" s="198" t="s">
        <v>851</v>
      </c>
    </row>
    <row r="316" spans="1:65" s="13" customFormat="1">
      <c r="B316" s="210"/>
      <c r="C316" s="211"/>
      <c r="D316" s="200" t="s">
        <v>247</v>
      </c>
      <c r="E316" s="212" t="s">
        <v>1</v>
      </c>
      <c r="F316" s="213" t="s">
        <v>852</v>
      </c>
      <c r="G316" s="211"/>
      <c r="H316" s="214">
        <v>2.0150000000000001</v>
      </c>
      <c r="I316" s="215"/>
      <c r="J316" s="211"/>
      <c r="K316" s="211"/>
      <c r="L316" s="216"/>
      <c r="M316" s="217"/>
      <c r="N316" s="218"/>
      <c r="O316" s="218"/>
      <c r="P316" s="218"/>
      <c r="Q316" s="218"/>
      <c r="R316" s="218"/>
      <c r="S316" s="218"/>
      <c r="T316" s="219"/>
      <c r="AT316" s="220" t="s">
        <v>247</v>
      </c>
      <c r="AU316" s="220" t="s">
        <v>89</v>
      </c>
      <c r="AV316" s="13" t="s">
        <v>89</v>
      </c>
      <c r="AW316" s="13" t="s">
        <v>34</v>
      </c>
      <c r="AX316" s="13" t="s">
        <v>79</v>
      </c>
      <c r="AY316" s="220" t="s">
        <v>173</v>
      </c>
    </row>
    <row r="317" spans="1:65" s="13" customFormat="1">
      <c r="B317" s="210"/>
      <c r="C317" s="211"/>
      <c r="D317" s="200" t="s">
        <v>247</v>
      </c>
      <c r="E317" s="212" t="s">
        <v>1</v>
      </c>
      <c r="F317" s="213" t="s">
        <v>853</v>
      </c>
      <c r="G317" s="211"/>
      <c r="H317" s="214">
        <v>9.7490000000000006</v>
      </c>
      <c r="I317" s="215"/>
      <c r="J317" s="211"/>
      <c r="K317" s="211"/>
      <c r="L317" s="216"/>
      <c r="M317" s="217"/>
      <c r="N317" s="218"/>
      <c r="O317" s="218"/>
      <c r="P317" s="218"/>
      <c r="Q317" s="218"/>
      <c r="R317" s="218"/>
      <c r="S317" s="218"/>
      <c r="T317" s="219"/>
      <c r="AT317" s="220" t="s">
        <v>247</v>
      </c>
      <c r="AU317" s="220" t="s">
        <v>89</v>
      </c>
      <c r="AV317" s="13" t="s">
        <v>89</v>
      </c>
      <c r="AW317" s="13" t="s">
        <v>34</v>
      </c>
      <c r="AX317" s="13" t="s">
        <v>79</v>
      </c>
      <c r="AY317" s="220" t="s">
        <v>173</v>
      </c>
    </row>
    <row r="318" spans="1:65" s="15" customFormat="1">
      <c r="B318" s="231"/>
      <c r="C318" s="232"/>
      <c r="D318" s="200" t="s">
        <v>247</v>
      </c>
      <c r="E318" s="233" t="s">
        <v>1</v>
      </c>
      <c r="F318" s="234" t="s">
        <v>260</v>
      </c>
      <c r="G318" s="232"/>
      <c r="H318" s="235">
        <v>11.763999999999999</v>
      </c>
      <c r="I318" s="236"/>
      <c r="J318" s="232"/>
      <c r="K318" s="232"/>
      <c r="L318" s="237"/>
      <c r="M318" s="238"/>
      <c r="N318" s="239"/>
      <c r="O318" s="239"/>
      <c r="P318" s="239"/>
      <c r="Q318" s="239"/>
      <c r="R318" s="239"/>
      <c r="S318" s="239"/>
      <c r="T318" s="240"/>
      <c r="AT318" s="241" t="s">
        <v>247</v>
      </c>
      <c r="AU318" s="241" t="s">
        <v>89</v>
      </c>
      <c r="AV318" s="15" t="s">
        <v>191</v>
      </c>
      <c r="AW318" s="15" t="s">
        <v>34</v>
      </c>
      <c r="AX318" s="15" t="s">
        <v>87</v>
      </c>
      <c r="AY318" s="241" t="s">
        <v>173</v>
      </c>
    </row>
    <row r="319" spans="1:65" s="2" customFormat="1" ht="16.5" customHeight="1">
      <c r="A319" s="35"/>
      <c r="B319" s="36"/>
      <c r="C319" s="187" t="s">
        <v>452</v>
      </c>
      <c r="D319" s="187" t="s">
        <v>176</v>
      </c>
      <c r="E319" s="188" t="s">
        <v>854</v>
      </c>
      <c r="F319" s="189" t="s">
        <v>855</v>
      </c>
      <c r="G319" s="190" t="s">
        <v>251</v>
      </c>
      <c r="H319" s="191">
        <v>2.61</v>
      </c>
      <c r="I319" s="192"/>
      <c r="J319" s="193">
        <f>ROUND(I319*H319,2)</f>
        <v>0</v>
      </c>
      <c r="K319" s="189" t="s">
        <v>263</v>
      </c>
      <c r="L319" s="40"/>
      <c r="M319" s="194" t="s">
        <v>1</v>
      </c>
      <c r="N319" s="195" t="s">
        <v>44</v>
      </c>
      <c r="O319" s="72"/>
      <c r="P319" s="196">
        <f>O319*H319</f>
        <v>0</v>
      </c>
      <c r="Q319" s="196">
        <v>2.5019499999999999</v>
      </c>
      <c r="R319" s="196">
        <f>Q319*H319</f>
        <v>6.530089499999999</v>
      </c>
      <c r="S319" s="196">
        <v>0</v>
      </c>
      <c r="T319" s="197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98" t="s">
        <v>191</v>
      </c>
      <c r="AT319" s="198" t="s">
        <v>176</v>
      </c>
      <c r="AU319" s="198" t="s">
        <v>89</v>
      </c>
      <c r="AY319" s="18" t="s">
        <v>173</v>
      </c>
      <c r="BE319" s="199">
        <f>IF(N319="základní",J319,0)</f>
        <v>0</v>
      </c>
      <c r="BF319" s="199">
        <f>IF(N319="snížená",J319,0)</f>
        <v>0</v>
      </c>
      <c r="BG319" s="199">
        <f>IF(N319="zákl. přenesená",J319,0)</f>
        <v>0</v>
      </c>
      <c r="BH319" s="199">
        <f>IF(N319="sníž. přenesená",J319,0)</f>
        <v>0</v>
      </c>
      <c r="BI319" s="199">
        <f>IF(N319="nulová",J319,0)</f>
        <v>0</v>
      </c>
      <c r="BJ319" s="18" t="s">
        <v>87</v>
      </c>
      <c r="BK319" s="199">
        <f>ROUND(I319*H319,2)</f>
        <v>0</v>
      </c>
      <c r="BL319" s="18" t="s">
        <v>191</v>
      </c>
      <c r="BM319" s="198" t="s">
        <v>856</v>
      </c>
    </row>
    <row r="320" spans="1:65" s="14" customFormat="1">
      <c r="B320" s="221"/>
      <c r="C320" s="222"/>
      <c r="D320" s="200" t="s">
        <v>247</v>
      </c>
      <c r="E320" s="223" t="s">
        <v>1</v>
      </c>
      <c r="F320" s="224" t="s">
        <v>652</v>
      </c>
      <c r="G320" s="222"/>
      <c r="H320" s="223" t="s">
        <v>1</v>
      </c>
      <c r="I320" s="225"/>
      <c r="J320" s="222"/>
      <c r="K320" s="222"/>
      <c r="L320" s="226"/>
      <c r="M320" s="227"/>
      <c r="N320" s="228"/>
      <c r="O320" s="228"/>
      <c r="P320" s="228"/>
      <c r="Q320" s="228"/>
      <c r="R320" s="228"/>
      <c r="S320" s="228"/>
      <c r="T320" s="229"/>
      <c r="AT320" s="230" t="s">
        <v>247</v>
      </c>
      <c r="AU320" s="230" t="s">
        <v>89</v>
      </c>
      <c r="AV320" s="14" t="s">
        <v>87</v>
      </c>
      <c r="AW320" s="14" t="s">
        <v>34</v>
      </c>
      <c r="AX320" s="14" t="s">
        <v>79</v>
      </c>
      <c r="AY320" s="230" t="s">
        <v>173</v>
      </c>
    </row>
    <row r="321" spans="1:65" s="13" customFormat="1">
      <c r="B321" s="210"/>
      <c r="C321" s="211"/>
      <c r="D321" s="200" t="s">
        <v>247</v>
      </c>
      <c r="E321" s="212" t="s">
        <v>1</v>
      </c>
      <c r="F321" s="213" t="s">
        <v>857</v>
      </c>
      <c r="G321" s="211"/>
      <c r="H321" s="214">
        <v>1.21</v>
      </c>
      <c r="I321" s="215"/>
      <c r="J321" s="211"/>
      <c r="K321" s="211"/>
      <c r="L321" s="216"/>
      <c r="M321" s="217"/>
      <c r="N321" s="218"/>
      <c r="O321" s="218"/>
      <c r="P321" s="218"/>
      <c r="Q321" s="218"/>
      <c r="R321" s="218"/>
      <c r="S321" s="218"/>
      <c r="T321" s="219"/>
      <c r="AT321" s="220" t="s">
        <v>247</v>
      </c>
      <c r="AU321" s="220" t="s">
        <v>89</v>
      </c>
      <c r="AV321" s="13" t="s">
        <v>89</v>
      </c>
      <c r="AW321" s="13" t="s">
        <v>34</v>
      </c>
      <c r="AX321" s="13" t="s">
        <v>79</v>
      </c>
      <c r="AY321" s="220" t="s">
        <v>173</v>
      </c>
    </row>
    <row r="322" spans="1:65" s="13" customFormat="1">
      <c r="B322" s="210"/>
      <c r="C322" s="211"/>
      <c r="D322" s="200" t="s">
        <v>247</v>
      </c>
      <c r="E322" s="212" t="s">
        <v>1</v>
      </c>
      <c r="F322" s="213" t="s">
        <v>858</v>
      </c>
      <c r="G322" s="211"/>
      <c r="H322" s="214">
        <v>0.29699999999999999</v>
      </c>
      <c r="I322" s="215"/>
      <c r="J322" s="211"/>
      <c r="K322" s="211"/>
      <c r="L322" s="216"/>
      <c r="M322" s="217"/>
      <c r="N322" s="218"/>
      <c r="O322" s="218"/>
      <c r="P322" s="218"/>
      <c r="Q322" s="218"/>
      <c r="R322" s="218"/>
      <c r="S322" s="218"/>
      <c r="T322" s="219"/>
      <c r="AT322" s="220" t="s">
        <v>247</v>
      </c>
      <c r="AU322" s="220" t="s">
        <v>89</v>
      </c>
      <c r="AV322" s="13" t="s">
        <v>89</v>
      </c>
      <c r="AW322" s="13" t="s">
        <v>34</v>
      </c>
      <c r="AX322" s="13" t="s">
        <v>79</v>
      </c>
      <c r="AY322" s="220" t="s">
        <v>173</v>
      </c>
    </row>
    <row r="323" spans="1:65" s="16" customFormat="1">
      <c r="B323" s="242"/>
      <c r="C323" s="243"/>
      <c r="D323" s="200" t="s">
        <v>247</v>
      </c>
      <c r="E323" s="244" t="s">
        <v>1</v>
      </c>
      <c r="F323" s="245" t="s">
        <v>399</v>
      </c>
      <c r="G323" s="243"/>
      <c r="H323" s="246">
        <v>1.5069999999999999</v>
      </c>
      <c r="I323" s="247"/>
      <c r="J323" s="243"/>
      <c r="K323" s="243"/>
      <c r="L323" s="248"/>
      <c r="M323" s="249"/>
      <c r="N323" s="250"/>
      <c r="O323" s="250"/>
      <c r="P323" s="250"/>
      <c r="Q323" s="250"/>
      <c r="R323" s="250"/>
      <c r="S323" s="250"/>
      <c r="T323" s="251"/>
      <c r="AT323" s="252" t="s">
        <v>247</v>
      </c>
      <c r="AU323" s="252" t="s">
        <v>89</v>
      </c>
      <c r="AV323" s="16" t="s">
        <v>185</v>
      </c>
      <c r="AW323" s="16" t="s">
        <v>34</v>
      </c>
      <c r="AX323" s="16" t="s">
        <v>79</v>
      </c>
      <c r="AY323" s="252" t="s">
        <v>173</v>
      </c>
    </row>
    <row r="324" spans="1:65" s="14" customFormat="1">
      <c r="B324" s="221"/>
      <c r="C324" s="222"/>
      <c r="D324" s="200" t="s">
        <v>247</v>
      </c>
      <c r="E324" s="223" t="s">
        <v>1</v>
      </c>
      <c r="F324" s="224" t="s">
        <v>661</v>
      </c>
      <c r="G324" s="222"/>
      <c r="H324" s="223" t="s">
        <v>1</v>
      </c>
      <c r="I324" s="225"/>
      <c r="J324" s="222"/>
      <c r="K324" s="222"/>
      <c r="L324" s="226"/>
      <c r="M324" s="227"/>
      <c r="N324" s="228"/>
      <c r="O324" s="228"/>
      <c r="P324" s="228"/>
      <c r="Q324" s="228"/>
      <c r="R324" s="228"/>
      <c r="S324" s="228"/>
      <c r="T324" s="229"/>
      <c r="AT324" s="230" t="s">
        <v>247</v>
      </c>
      <c r="AU324" s="230" t="s">
        <v>89</v>
      </c>
      <c r="AV324" s="14" t="s">
        <v>87</v>
      </c>
      <c r="AW324" s="14" t="s">
        <v>34</v>
      </c>
      <c r="AX324" s="14" t="s">
        <v>79</v>
      </c>
      <c r="AY324" s="230" t="s">
        <v>173</v>
      </c>
    </row>
    <row r="325" spans="1:65" s="13" customFormat="1">
      <c r="B325" s="210"/>
      <c r="C325" s="211"/>
      <c r="D325" s="200" t="s">
        <v>247</v>
      </c>
      <c r="E325" s="212" t="s">
        <v>1</v>
      </c>
      <c r="F325" s="213" t="s">
        <v>859</v>
      </c>
      <c r="G325" s="211"/>
      <c r="H325" s="214">
        <v>0.37</v>
      </c>
      <c r="I325" s="215"/>
      <c r="J325" s="211"/>
      <c r="K325" s="211"/>
      <c r="L325" s="216"/>
      <c r="M325" s="217"/>
      <c r="N325" s="218"/>
      <c r="O325" s="218"/>
      <c r="P325" s="218"/>
      <c r="Q325" s="218"/>
      <c r="R325" s="218"/>
      <c r="S325" s="218"/>
      <c r="T325" s="219"/>
      <c r="AT325" s="220" t="s">
        <v>247</v>
      </c>
      <c r="AU325" s="220" t="s">
        <v>89</v>
      </c>
      <c r="AV325" s="13" t="s">
        <v>89</v>
      </c>
      <c r="AW325" s="13" t="s">
        <v>34</v>
      </c>
      <c r="AX325" s="13" t="s">
        <v>79</v>
      </c>
      <c r="AY325" s="220" t="s">
        <v>173</v>
      </c>
    </row>
    <row r="326" spans="1:65" s="13" customFormat="1">
      <c r="B326" s="210"/>
      <c r="C326" s="211"/>
      <c r="D326" s="200" t="s">
        <v>247</v>
      </c>
      <c r="E326" s="212" t="s">
        <v>1</v>
      </c>
      <c r="F326" s="213" t="s">
        <v>860</v>
      </c>
      <c r="G326" s="211"/>
      <c r="H326" s="214">
        <v>0.17499999999999999</v>
      </c>
      <c r="I326" s="215"/>
      <c r="J326" s="211"/>
      <c r="K326" s="211"/>
      <c r="L326" s="216"/>
      <c r="M326" s="217"/>
      <c r="N326" s="218"/>
      <c r="O326" s="218"/>
      <c r="P326" s="218"/>
      <c r="Q326" s="218"/>
      <c r="R326" s="218"/>
      <c r="S326" s="218"/>
      <c r="T326" s="219"/>
      <c r="AT326" s="220" t="s">
        <v>247</v>
      </c>
      <c r="AU326" s="220" t="s">
        <v>89</v>
      </c>
      <c r="AV326" s="13" t="s">
        <v>89</v>
      </c>
      <c r="AW326" s="13" t="s">
        <v>34</v>
      </c>
      <c r="AX326" s="13" t="s">
        <v>79</v>
      </c>
      <c r="AY326" s="220" t="s">
        <v>173</v>
      </c>
    </row>
    <row r="327" spans="1:65" s="16" customFormat="1">
      <c r="B327" s="242"/>
      <c r="C327" s="243"/>
      <c r="D327" s="200" t="s">
        <v>247</v>
      </c>
      <c r="E327" s="244" t="s">
        <v>1</v>
      </c>
      <c r="F327" s="245" t="s">
        <v>399</v>
      </c>
      <c r="G327" s="243"/>
      <c r="H327" s="246">
        <v>0.54500000000000004</v>
      </c>
      <c r="I327" s="247"/>
      <c r="J327" s="243"/>
      <c r="K327" s="243"/>
      <c r="L327" s="248"/>
      <c r="M327" s="249"/>
      <c r="N327" s="250"/>
      <c r="O327" s="250"/>
      <c r="P327" s="250"/>
      <c r="Q327" s="250"/>
      <c r="R327" s="250"/>
      <c r="S327" s="250"/>
      <c r="T327" s="251"/>
      <c r="AT327" s="252" t="s">
        <v>247</v>
      </c>
      <c r="AU327" s="252" t="s">
        <v>89</v>
      </c>
      <c r="AV327" s="16" t="s">
        <v>185</v>
      </c>
      <c r="AW327" s="16" t="s">
        <v>34</v>
      </c>
      <c r="AX327" s="16" t="s">
        <v>79</v>
      </c>
      <c r="AY327" s="252" t="s">
        <v>173</v>
      </c>
    </row>
    <row r="328" spans="1:65" s="14" customFormat="1">
      <c r="B328" s="221"/>
      <c r="C328" s="222"/>
      <c r="D328" s="200" t="s">
        <v>247</v>
      </c>
      <c r="E328" s="223" t="s">
        <v>1</v>
      </c>
      <c r="F328" s="224" t="s">
        <v>861</v>
      </c>
      <c r="G328" s="222"/>
      <c r="H328" s="223" t="s">
        <v>1</v>
      </c>
      <c r="I328" s="225"/>
      <c r="J328" s="222"/>
      <c r="K328" s="222"/>
      <c r="L328" s="226"/>
      <c r="M328" s="227"/>
      <c r="N328" s="228"/>
      <c r="O328" s="228"/>
      <c r="P328" s="228"/>
      <c r="Q328" s="228"/>
      <c r="R328" s="228"/>
      <c r="S328" s="228"/>
      <c r="T328" s="229"/>
      <c r="AT328" s="230" t="s">
        <v>247</v>
      </c>
      <c r="AU328" s="230" t="s">
        <v>89</v>
      </c>
      <c r="AV328" s="14" t="s">
        <v>87</v>
      </c>
      <c r="AW328" s="14" t="s">
        <v>34</v>
      </c>
      <c r="AX328" s="14" t="s">
        <v>79</v>
      </c>
      <c r="AY328" s="230" t="s">
        <v>173</v>
      </c>
    </row>
    <row r="329" spans="1:65" s="13" customFormat="1">
      <c r="B329" s="210"/>
      <c r="C329" s="211"/>
      <c r="D329" s="200" t="s">
        <v>247</v>
      </c>
      <c r="E329" s="212" t="s">
        <v>1</v>
      </c>
      <c r="F329" s="213" t="s">
        <v>862</v>
      </c>
      <c r="G329" s="211"/>
      <c r="H329" s="214">
        <v>0.41199999999999998</v>
      </c>
      <c r="I329" s="215"/>
      <c r="J329" s="211"/>
      <c r="K329" s="211"/>
      <c r="L329" s="216"/>
      <c r="M329" s="217"/>
      <c r="N329" s="218"/>
      <c r="O329" s="218"/>
      <c r="P329" s="218"/>
      <c r="Q329" s="218"/>
      <c r="R329" s="218"/>
      <c r="S329" s="218"/>
      <c r="T329" s="219"/>
      <c r="AT329" s="220" t="s">
        <v>247</v>
      </c>
      <c r="AU329" s="220" t="s">
        <v>89</v>
      </c>
      <c r="AV329" s="13" t="s">
        <v>89</v>
      </c>
      <c r="AW329" s="13" t="s">
        <v>34</v>
      </c>
      <c r="AX329" s="13" t="s">
        <v>79</v>
      </c>
      <c r="AY329" s="220" t="s">
        <v>173</v>
      </c>
    </row>
    <row r="330" spans="1:65" s="13" customFormat="1">
      <c r="B330" s="210"/>
      <c r="C330" s="211"/>
      <c r="D330" s="200" t="s">
        <v>247</v>
      </c>
      <c r="E330" s="212" t="s">
        <v>1</v>
      </c>
      <c r="F330" s="213" t="s">
        <v>863</v>
      </c>
      <c r="G330" s="211"/>
      <c r="H330" s="214">
        <v>0.14599999999999999</v>
      </c>
      <c r="I330" s="215"/>
      <c r="J330" s="211"/>
      <c r="K330" s="211"/>
      <c r="L330" s="216"/>
      <c r="M330" s="217"/>
      <c r="N330" s="218"/>
      <c r="O330" s="218"/>
      <c r="P330" s="218"/>
      <c r="Q330" s="218"/>
      <c r="R330" s="218"/>
      <c r="S330" s="218"/>
      <c r="T330" s="219"/>
      <c r="AT330" s="220" t="s">
        <v>247</v>
      </c>
      <c r="AU330" s="220" t="s">
        <v>89</v>
      </c>
      <c r="AV330" s="13" t="s">
        <v>89</v>
      </c>
      <c r="AW330" s="13" t="s">
        <v>34</v>
      </c>
      <c r="AX330" s="13" t="s">
        <v>79</v>
      </c>
      <c r="AY330" s="220" t="s">
        <v>173</v>
      </c>
    </row>
    <row r="331" spans="1:65" s="16" customFormat="1">
      <c r="B331" s="242"/>
      <c r="C331" s="243"/>
      <c r="D331" s="200" t="s">
        <v>247</v>
      </c>
      <c r="E331" s="244" t="s">
        <v>1</v>
      </c>
      <c r="F331" s="245" t="s">
        <v>399</v>
      </c>
      <c r="G331" s="243"/>
      <c r="H331" s="246">
        <v>0.55800000000000005</v>
      </c>
      <c r="I331" s="247"/>
      <c r="J331" s="243"/>
      <c r="K331" s="243"/>
      <c r="L331" s="248"/>
      <c r="M331" s="249"/>
      <c r="N331" s="250"/>
      <c r="O331" s="250"/>
      <c r="P331" s="250"/>
      <c r="Q331" s="250"/>
      <c r="R331" s="250"/>
      <c r="S331" s="250"/>
      <c r="T331" s="251"/>
      <c r="AT331" s="252" t="s">
        <v>247</v>
      </c>
      <c r="AU331" s="252" t="s">
        <v>89</v>
      </c>
      <c r="AV331" s="16" t="s">
        <v>185</v>
      </c>
      <c r="AW331" s="16" t="s">
        <v>34</v>
      </c>
      <c r="AX331" s="16" t="s">
        <v>79</v>
      </c>
      <c r="AY331" s="252" t="s">
        <v>173</v>
      </c>
    </row>
    <row r="332" spans="1:65" s="15" customFormat="1">
      <c r="B332" s="231"/>
      <c r="C332" s="232"/>
      <c r="D332" s="200" t="s">
        <v>247</v>
      </c>
      <c r="E332" s="233" t="s">
        <v>1</v>
      </c>
      <c r="F332" s="234" t="s">
        <v>260</v>
      </c>
      <c r="G332" s="232"/>
      <c r="H332" s="235">
        <v>2.61</v>
      </c>
      <c r="I332" s="236"/>
      <c r="J332" s="232"/>
      <c r="K332" s="232"/>
      <c r="L332" s="237"/>
      <c r="M332" s="238"/>
      <c r="N332" s="239"/>
      <c r="O332" s="239"/>
      <c r="P332" s="239"/>
      <c r="Q332" s="239"/>
      <c r="R332" s="239"/>
      <c r="S332" s="239"/>
      <c r="T332" s="240"/>
      <c r="AT332" s="241" t="s">
        <v>247</v>
      </c>
      <c r="AU332" s="241" t="s">
        <v>89</v>
      </c>
      <c r="AV332" s="15" t="s">
        <v>191</v>
      </c>
      <c r="AW332" s="15" t="s">
        <v>34</v>
      </c>
      <c r="AX332" s="15" t="s">
        <v>87</v>
      </c>
      <c r="AY332" s="241" t="s">
        <v>173</v>
      </c>
    </row>
    <row r="333" spans="1:65" s="2" customFormat="1" ht="16.5" customHeight="1">
      <c r="A333" s="35"/>
      <c r="B333" s="36"/>
      <c r="C333" s="187" t="s">
        <v>456</v>
      </c>
      <c r="D333" s="187" t="s">
        <v>176</v>
      </c>
      <c r="E333" s="188" t="s">
        <v>864</v>
      </c>
      <c r="F333" s="189" t="s">
        <v>865</v>
      </c>
      <c r="G333" s="190" t="s">
        <v>532</v>
      </c>
      <c r="H333" s="191">
        <v>5.0999999999999997E-2</v>
      </c>
      <c r="I333" s="192"/>
      <c r="J333" s="193">
        <f>ROUND(I333*H333,2)</f>
        <v>0</v>
      </c>
      <c r="K333" s="189" t="s">
        <v>263</v>
      </c>
      <c r="L333" s="40"/>
      <c r="M333" s="194" t="s">
        <v>1</v>
      </c>
      <c r="N333" s="195" t="s">
        <v>44</v>
      </c>
      <c r="O333" s="72"/>
      <c r="P333" s="196">
        <f>O333*H333</f>
        <v>0</v>
      </c>
      <c r="Q333" s="196">
        <v>1.06277</v>
      </c>
      <c r="R333" s="196">
        <f>Q333*H333</f>
        <v>5.4201269999999996E-2</v>
      </c>
      <c r="S333" s="196">
        <v>0</v>
      </c>
      <c r="T333" s="197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198" t="s">
        <v>191</v>
      </c>
      <c r="AT333" s="198" t="s">
        <v>176</v>
      </c>
      <c r="AU333" s="198" t="s">
        <v>89</v>
      </c>
      <c r="AY333" s="18" t="s">
        <v>173</v>
      </c>
      <c r="BE333" s="199">
        <f>IF(N333="základní",J333,0)</f>
        <v>0</v>
      </c>
      <c r="BF333" s="199">
        <f>IF(N333="snížená",J333,0)</f>
        <v>0</v>
      </c>
      <c r="BG333" s="199">
        <f>IF(N333="zákl. přenesená",J333,0)</f>
        <v>0</v>
      </c>
      <c r="BH333" s="199">
        <f>IF(N333="sníž. přenesená",J333,0)</f>
        <v>0</v>
      </c>
      <c r="BI333" s="199">
        <f>IF(N333="nulová",J333,0)</f>
        <v>0</v>
      </c>
      <c r="BJ333" s="18" t="s">
        <v>87</v>
      </c>
      <c r="BK333" s="199">
        <f>ROUND(I333*H333,2)</f>
        <v>0</v>
      </c>
      <c r="BL333" s="18" t="s">
        <v>191</v>
      </c>
      <c r="BM333" s="198" t="s">
        <v>866</v>
      </c>
    </row>
    <row r="334" spans="1:65" s="14" customFormat="1">
      <c r="B334" s="221"/>
      <c r="C334" s="222"/>
      <c r="D334" s="200" t="s">
        <v>247</v>
      </c>
      <c r="E334" s="223" t="s">
        <v>1</v>
      </c>
      <c r="F334" s="224" t="s">
        <v>652</v>
      </c>
      <c r="G334" s="222"/>
      <c r="H334" s="223" t="s">
        <v>1</v>
      </c>
      <c r="I334" s="225"/>
      <c r="J334" s="222"/>
      <c r="K334" s="222"/>
      <c r="L334" s="226"/>
      <c r="M334" s="227"/>
      <c r="N334" s="228"/>
      <c r="O334" s="228"/>
      <c r="P334" s="228"/>
      <c r="Q334" s="228"/>
      <c r="R334" s="228"/>
      <c r="S334" s="228"/>
      <c r="T334" s="229"/>
      <c r="AT334" s="230" t="s">
        <v>247</v>
      </c>
      <c r="AU334" s="230" t="s">
        <v>89</v>
      </c>
      <c r="AV334" s="14" t="s">
        <v>87</v>
      </c>
      <c r="AW334" s="14" t="s">
        <v>34</v>
      </c>
      <c r="AX334" s="14" t="s">
        <v>79</v>
      </c>
      <c r="AY334" s="230" t="s">
        <v>173</v>
      </c>
    </row>
    <row r="335" spans="1:65" s="13" customFormat="1">
      <c r="B335" s="210"/>
      <c r="C335" s="211"/>
      <c r="D335" s="200" t="s">
        <v>247</v>
      </c>
      <c r="E335" s="212" t="s">
        <v>1</v>
      </c>
      <c r="F335" s="213" t="s">
        <v>867</v>
      </c>
      <c r="G335" s="211"/>
      <c r="H335" s="214">
        <v>3.3000000000000002E-2</v>
      </c>
      <c r="I335" s="215"/>
      <c r="J335" s="211"/>
      <c r="K335" s="211"/>
      <c r="L335" s="216"/>
      <c r="M335" s="217"/>
      <c r="N335" s="218"/>
      <c r="O335" s="218"/>
      <c r="P335" s="218"/>
      <c r="Q335" s="218"/>
      <c r="R335" s="218"/>
      <c r="S335" s="218"/>
      <c r="T335" s="219"/>
      <c r="AT335" s="220" t="s">
        <v>247</v>
      </c>
      <c r="AU335" s="220" t="s">
        <v>89</v>
      </c>
      <c r="AV335" s="13" t="s">
        <v>89</v>
      </c>
      <c r="AW335" s="13" t="s">
        <v>34</v>
      </c>
      <c r="AX335" s="13" t="s">
        <v>79</v>
      </c>
      <c r="AY335" s="220" t="s">
        <v>173</v>
      </c>
    </row>
    <row r="336" spans="1:65" s="14" customFormat="1">
      <c r="B336" s="221"/>
      <c r="C336" s="222"/>
      <c r="D336" s="200" t="s">
        <v>247</v>
      </c>
      <c r="E336" s="223" t="s">
        <v>1</v>
      </c>
      <c r="F336" s="224" t="s">
        <v>661</v>
      </c>
      <c r="G336" s="222"/>
      <c r="H336" s="223" t="s">
        <v>1</v>
      </c>
      <c r="I336" s="225"/>
      <c r="J336" s="222"/>
      <c r="K336" s="222"/>
      <c r="L336" s="226"/>
      <c r="M336" s="227"/>
      <c r="N336" s="228"/>
      <c r="O336" s="228"/>
      <c r="P336" s="228"/>
      <c r="Q336" s="228"/>
      <c r="R336" s="228"/>
      <c r="S336" s="228"/>
      <c r="T336" s="229"/>
      <c r="AT336" s="230" t="s">
        <v>247</v>
      </c>
      <c r="AU336" s="230" t="s">
        <v>89</v>
      </c>
      <c r="AV336" s="14" t="s">
        <v>87</v>
      </c>
      <c r="AW336" s="14" t="s">
        <v>34</v>
      </c>
      <c r="AX336" s="14" t="s">
        <v>79</v>
      </c>
      <c r="AY336" s="230" t="s">
        <v>173</v>
      </c>
    </row>
    <row r="337" spans="1:65" s="13" customFormat="1">
      <c r="B337" s="210"/>
      <c r="C337" s="211"/>
      <c r="D337" s="200" t="s">
        <v>247</v>
      </c>
      <c r="E337" s="212" t="s">
        <v>1</v>
      </c>
      <c r="F337" s="213" t="s">
        <v>868</v>
      </c>
      <c r="G337" s="211"/>
      <c r="H337" s="214">
        <v>0.01</v>
      </c>
      <c r="I337" s="215"/>
      <c r="J337" s="211"/>
      <c r="K337" s="211"/>
      <c r="L337" s="216"/>
      <c r="M337" s="217"/>
      <c r="N337" s="218"/>
      <c r="O337" s="218"/>
      <c r="P337" s="218"/>
      <c r="Q337" s="218"/>
      <c r="R337" s="218"/>
      <c r="S337" s="218"/>
      <c r="T337" s="219"/>
      <c r="AT337" s="220" t="s">
        <v>247</v>
      </c>
      <c r="AU337" s="220" t="s">
        <v>89</v>
      </c>
      <c r="AV337" s="13" t="s">
        <v>89</v>
      </c>
      <c r="AW337" s="13" t="s">
        <v>34</v>
      </c>
      <c r="AX337" s="13" t="s">
        <v>79</v>
      </c>
      <c r="AY337" s="220" t="s">
        <v>173</v>
      </c>
    </row>
    <row r="338" spans="1:65" s="14" customFormat="1">
      <c r="B338" s="221"/>
      <c r="C338" s="222"/>
      <c r="D338" s="200" t="s">
        <v>247</v>
      </c>
      <c r="E338" s="223" t="s">
        <v>1</v>
      </c>
      <c r="F338" s="224" t="s">
        <v>861</v>
      </c>
      <c r="G338" s="222"/>
      <c r="H338" s="223" t="s">
        <v>1</v>
      </c>
      <c r="I338" s="225"/>
      <c r="J338" s="222"/>
      <c r="K338" s="222"/>
      <c r="L338" s="226"/>
      <c r="M338" s="227"/>
      <c r="N338" s="228"/>
      <c r="O338" s="228"/>
      <c r="P338" s="228"/>
      <c r="Q338" s="228"/>
      <c r="R338" s="228"/>
      <c r="S338" s="228"/>
      <c r="T338" s="229"/>
      <c r="AT338" s="230" t="s">
        <v>247</v>
      </c>
      <c r="AU338" s="230" t="s">
        <v>89</v>
      </c>
      <c r="AV338" s="14" t="s">
        <v>87</v>
      </c>
      <c r="AW338" s="14" t="s">
        <v>34</v>
      </c>
      <c r="AX338" s="14" t="s">
        <v>79</v>
      </c>
      <c r="AY338" s="230" t="s">
        <v>173</v>
      </c>
    </row>
    <row r="339" spans="1:65" s="13" customFormat="1">
      <c r="B339" s="210"/>
      <c r="C339" s="211"/>
      <c r="D339" s="200" t="s">
        <v>247</v>
      </c>
      <c r="E339" s="212" t="s">
        <v>1</v>
      </c>
      <c r="F339" s="213" t="s">
        <v>869</v>
      </c>
      <c r="G339" s="211"/>
      <c r="H339" s="214">
        <v>8.0000000000000002E-3</v>
      </c>
      <c r="I339" s="215"/>
      <c r="J339" s="211"/>
      <c r="K339" s="211"/>
      <c r="L339" s="216"/>
      <c r="M339" s="217"/>
      <c r="N339" s="218"/>
      <c r="O339" s="218"/>
      <c r="P339" s="218"/>
      <c r="Q339" s="218"/>
      <c r="R339" s="218"/>
      <c r="S339" s="218"/>
      <c r="T339" s="219"/>
      <c r="AT339" s="220" t="s">
        <v>247</v>
      </c>
      <c r="AU339" s="220" t="s">
        <v>89</v>
      </c>
      <c r="AV339" s="13" t="s">
        <v>89</v>
      </c>
      <c r="AW339" s="13" t="s">
        <v>34</v>
      </c>
      <c r="AX339" s="13" t="s">
        <v>79</v>
      </c>
      <c r="AY339" s="220" t="s">
        <v>173</v>
      </c>
    </row>
    <row r="340" spans="1:65" s="15" customFormat="1">
      <c r="B340" s="231"/>
      <c r="C340" s="232"/>
      <c r="D340" s="200" t="s">
        <v>247</v>
      </c>
      <c r="E340" s="233" t="s">
        <v>1</v>
      </c>
      <c r="F340" s="234" t="s">
        <v>260</v>
      </c>
      <c r="G340" s="232"/>
      <c r="H340" s="235">
        <v>5.0999999999999997E-2</v>
      </c>
      <c r="I340" s="236"/>
      <c r="J340" s="232"/>
      <c r="K340" s="232"/>
      <c r="L340" s="237"/>
      <c r="M340" s="238"/>
      <c r="N340" s="239"/>
      <c r="O340" s="239"/>
      <c r="P340" s="239"/>
      <c r="Q340" s="239"/>
      <c r="R340" s="239"/>
      <c r="S340" s="239"/>
      <c r="T340" s="240"/>
      <c r="AT340" s="241" t="s">
        <v>247</v>
      </c>
      <c r="AU340" s="241" t="s">
        <v>89</v>
      </c>
      <c r="AV340" s="15" t="s">
        <v>191</v>
      </c>
      <c r="AW340" s="15" t="s">
        <v>34</v>
      </c>
      <c r="AX340" s="15" t="s">
        <v>87</v>
      </c>
      <c r="AY340" s="241" t="s">
        <v>173</v>
      </c>
    </row>
    <row r="341" spans="1:65" s="2" customFormat="1" ht="16.5" customHeight="1">
      <c r="A341" s="35"/>
      <c r="B341" s="36"/>
      <c r="C341" s="187" t="s">
        <v>460</v>
      </c>
      <c r="D341" s="187" t="s">
        <v>176</v>
      </c>
      <c r="E341" s="188" t="s">
        <v>870</v>
      </c>
      <c r="F341" s="189" t="s">
        <v>871</v>
      </c>
      <c r="G341" s="190" t="s">
        <v>245</v>
      </c>
      <c r="H341" s="191">
        <v>7.3920000000000003</v>
      </c>
      <c r="I341" s="192"/>
      <c r="J341" s="193">
        <f>ROUND(I341*H341,2)</f>
        <v>0</v>
      </c>
      <c r="K341" s="189" t="s">
        <v>263</v>
      </c>
      <c r="L341" s="40"/>
      <c r="M341" s="194" t="s">
        <v>1</v>
      </c>
      <c r="N341" s="195" t="s">
        <v>44</v>
      </c>
      <c r="O341" s="72"/>
      <c r="P341" s="196">
        <f>O341*H341</f>
        <v>0</v>
      </c>
      <c r="Q341" s="196">
        <v>1.282E-2</v>
      </c>
      <c r="R341" s="196">
        <f>Q341*H341</f>
        <v>9.4765440000000006E-2</v>
      </c>
      <c r="S341" s="196">
        <v>0</v>
      </c>
      <c r="T341" s="197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198" t="s">
        <v>191</v>
      </c>
      <c r="AT341" s="198" t="s">
        <v>176</v>
      </c>
      <c r="AU341" s="198" t="s">
        <v>89</v>
      </c>
      <c r="AY341" s="18" t="s">
        <v>173</v>
      </c>
      <c r="BE341" s="199">
        <f>IF(N341="základní",J341,0)</f>
        <v>0</v>
      </c>
      <c r="BF341" s="199">
        <f>IF(N341="snížená",J341,0)</f>
        <v>0</v>
      </c>
      <c r="BG341" s="199">
        <f>IF(N341="zákl. přenesená",J341,0)</f>
        <v>0</v>
      </c>
      <c r="BH341" s="199">
        <f>IF(N341="sníž. přenesená",J341,0)</f>
        <v>0</v>
      </c>
      <c r="BI341" s="199">
        <f>IF(N341="nulová",J341,0)</f>
        <v>0</v>
      </c>
      <c r="BJ341" s="18" t="s">
        <v>87</v>
      </c>
      <c r="BK341" s="199">
        <f>ROUND(I341*H341,2)</f>
        <v>0</v>
      </c>
      <c r="BL341" s="18" t="s">
        <v>191</v>
      </c>
      <c r="BM341" s="198" t="s">
        <v>872</v>
      </c>
    </row>
    <row r="342" spans="1:65" s="14" customFormat="1">
      <c r="B342" s="221"/>
      <c r="C342" s="222"/>
      <c r="D342" s="200" t="s">
        <v>247</v>
      </c>
      <c r="E342" s="223" t="s">
        <v>1</v>
      </c>
      <c r="F342" s="224" t="s">
        <v>652</v>
      </c>
      <c r="G342" s="222"/>
      <c r="H342" s="223" t="s">
        <v>1</v>
      </c>
      <c r="I342" s="225"/>
      <c r="J342" s="222"/>
      <c r="K342" s="222"/>
      <c r="L342" s="226"/>
      <c r="M342" s="227"/>
      <c r="N342" s="228"/>
      <c r="O342" s="228"/>
      <c r="P342" s="228"/>
      <c r="Q342" s="228"/>
      <c r="R342" s="228"/>
      <c r="S342" s="228"/>
      <c r="T342" s="229"/>
      <c r="AT342" s="230" t="s">
        <v>247</v>
      </c>
      <c r="AU342" s="230" t="s">
        <v>89</v>
      </c>
      <c r="AV342" s="14" t="s">
        <v>87</v>
      </c>
      <c r="AW342" s="14" t="s">
        <v>34</v>
      </c>
      <c r="AX342" s="14" t="s">
        <v>79</v>
      </c>
      <c r="AY342" s="230" t="s">
        <v>173</v>
      </c>
    </row>
    <row r="343" spans="1:65" s="13" customFormat="1">
      <c r="B343" s="210"/>
      <c r="C343" s="211"/>
      <c r="D343" s="200" t="s">
        <v>247</v>
      </c>
      <c r="E343" s="212" t="s">
        <v>1</v>
      </c>
      <c r="F343" s="213" t="s">
        <v>873</v>
      </c>
      <c r="G343" s="211"/>
      <c r="H343" s="214">
        <v>7.3920000000000003</v>
      </c>
      <c r="I343" s="215"/>
      <c r="J343" s="211"/>
      <c r="K343" s="211"/>
      <c r="L343" s="216"/>
      <c r="M343" s="217"/>
      <c r="N343" s="218"/>
      <c r="O343" s="218"/>
      <c r="P343" s="218"/>
      <c r="Q343" s="218"/>
      <c r="R343" s="218"/>
      <c r="S343" s="218"/>
      <c r="T343" s="219"/>
      <c r="AT343" s="220" t="s">
        <v>247</v>
      </c>
      <c r="AU343" s="220" t="s">
        <v>89</v>
      </c>
      <c r="AV343" s="13" t="s">
        <v>89</v>
      </c>
      <c r="AW343" s="13" t="s">
        <v>34</v>
      </c>
      <c r="AX343" s="13" t="s">
        <v>87</v>
      </c>
      <c r="AY343" s="220" t="s">
        <v>173</v>
      </c>
    </row>
    <row r="344" spans="1:65" s="2" customFormat="1" ht="16.5" customHeight="1">
      <c r="A344" s="35"/>
      <c r="B344" s="36"/>
      <c r="C344" s="187" t="s">
        <v>464</v>
      </c>
      <c r="D344" s="187" t="s">
        <v>176</v>
      </c>
      <c r="E344" s="188" t="s">
        <v>874</v>
      </c>
      <c r="F344" s="189" t="s">
        <v>875</v>
      </c>
      <c r="G344" s="190" t="s">
        <v>245</v>
      </c>
      <c r="H344" s="191">
        <v>7.3920000000000003</v>
      </c>
      <c r="I344" s="192"/>
      <c r="J344" s="193">
        <f>ROUND(I344*H344,2)</f>
        <v>0</v>
      </c>
      <c r="K344" s="189" t="s">
        <v>263</v>
      </c>
      <c r="L344" s="40"/>
      <c r="M344" s="194" t="s">
        <v>1</v>
      </c>
      <c r="N344" s="195" t="s">
        <v>44</v>
      </c>
      <c r="O344" s="72"/>
      <c r="P344" s="196">
        <f>O344*H344</f>
        <v>0</v>
      </c>
      <c r="Q344" s="196">
        <v>0</v>
      </c>
      <c r="R344" s="196">
        <f>Q344*H344</f>
        <v>0</v>
      </c>
      <c r="S344" s="196">
        <v>0</v>
      </c>
      <c r="T344" s="197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198" t="s">
        <v>191</v>
      </c>
      <c r="AT344" s="198" t="s">
        <v>176</v>
      </c>
      <c r="AU344" s="198" t="s">
        <v>89</v>
      </c>
      <c r="AY344" s="18" t="s">
        <v>173</v>
      </c>
      <c r="BE344" s="199">
        <f>IF(N344="základní",J344,0)</f>
        <v>0</v>
      </c>
      <c r="BF344" s="199">
        <f>IF(N344="snížená",J344,0)</f>
        <v>0</v>
      </c>
      <c r="BG344" s="199">
        <f>IF(N344="zákl. přenesená",J344,0)</f>
        <v>0</v>
      </c>
      <c r="BH344" s="199">
        <f>IF(N344="sníž. přenesená",J344,0)</f>
        <v>0</v>
      </c>
      <c r="BI344" s="199">
        <f>IF(N344="nulová",J344,0)</f>
        <v>0</v>
      </c>
      <c r="BJ344" s="18" t="s">
        <v>87</v>
      </c>
      <c r="BK344" s="199">
        <f>ROUND(I344*H344,2)</f>
        <v>0</v>
      </c>
      <c r="BL344" s="18" t="s">
        <v>191</v>
      </c>
      <c r="BM344" s="198" t="s">
        <v>876</v>
      </c>
    </row>
    <row r="345" spans="1:65" s="2" customFormat="1" ht="16.5" customHeight="1">
      <c r="A345" s="35"/>
      <c r="B345" s="36"/>
      <c r="C345" s="187" t="s">
        <v>468</v>
      </c>
      <c r="D345" s="187" t="s">
        <v>176</v>
      </c>
      <c r="E345" s="188" t="s">
        <v>877</v>
      </c>
      <c r="F345" s="189" t="s">
        <v>878</v>
      </c>
      <c r="G345" s="190" t="s">
        <v>245</v>
      </c>
      <c r="H345" s="191">
        <v>13.545</v>
      </c>
      <c r="I345" s="192"/>
      <c r="J345" s="193">
        <f>ROUND(I345*H345,2)</f>
        <v>0</v>
      </c>
      <c r="K345" s="189" t="s">
        <v>263</v>
      </c>
      <c r="L345" s="40"/>
      <c r="M345" s="194" t="s">
        <v>1</v>
      </c>
      <c r="N345" s="195" t="s">
        <v>44</v>
      </c>
      <c r="O345" s="72"/>
      <c r="P345" s="196">
        <f>O345*H345</f>
        <v>0</v>
      </c>
      <c r="Q345" s="196">
        <v>6.5799999999999999E-3</v>
      </c>
      <c r="R345" s="196">
        <f>Q345*H345</f>
        <v>8.91261E-2</v>
      </c>
      <c r="S345" s="196">
        <v>0</v>
      </c>
      <c r="T345" s="197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198" t="s">
        <v>191</v>
      </c>
      <c r="AT345" s="198" t="s">
        <v>176</v>
      </c>
      <c r="AU345" s="198" t="s">
        <v>89</v>
      </c>
      <c r="AY345" s="18" t="s">
        <v>173</v>
      </c>
      <c r="BE345" s="199">
        <f>IF(N345="základní",J345,0)</f>
        <v>0</v>
      </c>
      <c r="BF345" s="199">
        <f>IF(N345="snížená",J345,0)</f>
        <v>0</v>
      </c>
      <c r="BG345" s="199">
        <f>IF(N345="zákl. přenesená",J345,0)</f>
        <v>0</v>
      </c>
      <c r="BH345" s="199">
        <f>IF(N345="sníž. přenesená",J345,0)</f>
        <v>0</v>
      </c>
      <c r="BI345" s="199">
        <f>IF(N345="nulová",J345,0)</f>
        <v>0</v>
      </c>
      <c r="BJ345" s="18" t="s">
        <v>87</v>
      </c>
      <c r="BK345" s="199">
        <f>ROUND(I345*H345,2)</f>
        <v>0</v>
      </c>
      <c r="BL345" s="18" t="s">
        <v>191</v>
      </c>
      <c r="BM345" s="198" t="s">
        <v>879</v>
      </c>
    </row>
    <row r="346" spans="1:65" s="14" customFormat="1">
      <c r="B346" s="221"/>
      <c r="C346" s="222"/>
      <c r="D346" s="200" t="s">
        <v>247</v>
      </c>
      <c r="E346" s="223" t="s">
        <v>1</v>
      </c>
      <c r="F346" s="224" t="s">
        <v>652</v>
      </c>
      <c r="G346" s="222"/>
      <c r="H346" s="223" t="s">
        <v>1</v>
      </c>
      <c r="I346" s="225"/>
      <c r="J346" s="222"/>
      <c r="K346" s="222"/>
      <c r="L346" s="226"/>
      <c r="M346" s="227"/>
      <c r="N346" s="228"/>
      <c r="O346" s="228"/>
      <c r="P346" s="228"/>
      <c r="Q346" s="228"/>
      <c r="R346" s="228"/>
      <c r="S346" s="228"/>
      <c r="T346" s="229"/>
      <c r="AT346" s="230" t="s">
        <v>247</v>
      </c>
      <c r="AU346" s="230" t="s">
        <v>89</v>
      </c>
      <c r="AV346" s="14" t="s">
        <v>87</v>
      </c>
      <c r="AW346" s="14" t="s">
        <v>34</v>
      </c>
      <c r="AX346" s="14" t="s">
        <v>79</v>
      </c>
      <c r="AY346" s="230" t="s">
        <v>173</v>
      </c>
    </row>
    <row r="347" spans="1:65" s="13" customFormat="1">
      <c r="B347" s="210"/>
      <c r="C347" s="211"/>
      <c r="D347" s="200" t="s">
        <v>247</v>
      </c>
      <c r="E347" s="212" t="s">
        <v>1</v>
      </c>
      <c r="F347" s="213" t="s">
        <v>880</v>
      </c>
      <c r="G347" s="211"/>
      <c r="H347" s="214">
        <v>6.6</v>
      </c>
      <c r="I347" s="215"/>
      <c r="J347" s="211"/>
      <c r="K347" s="211"/>
      <c r="L347" s="216"/>
      <c r="M347" s="217"/>
      <c r="N347" s="218"/>
      <c r="O347" s="218"/>
      <c r="P347" s="218"/>
      <c r="Q347" s="218"/>
      <c r="R347" s="218"/>
      <c r="S347" s="218"/>
      <c r="T347" s="219"/>
      <c r="AT347" s="220" t="s">
        <v>247</v>
      </c>
      <c r="AU347" s="220" t="s">
        <v>89</v>
      </c>
      <c r="AV347" s="13" t="s">
        <v>89</v>
      </c>
      <c r="AW347" s="13" t="s">
        <v>34</v>
      </c>
      <c r="AX347" s="13" t="s">
        <v>79</v>
      </c>
      <c r="AY347" s="220" t="s">
        <v>173</v>
      </c>
    </row>
    <row r="348" spans="1:65" s="14" customFormat="1">
      <c r="B348" s="221"/>
      <c r="C348" s="222"/>
      <c r="D348" s="200" t="s">
        <v>247</v>
      </c>
      <c r="E348" s="223" t="s">
        <v>1</v>
      </c>
      <c r="F348" s="224" t="s">
        <v>661</v>
      </c>
      <c r="G348" s="222"/>
      <c r="H348" s="223" t="s">
        <v>1</v>
      </c>
      <c r="I348" s="225"/>
      <c r="J348" s="222"/>
      <c r="K348" s="222"/>
      <c r="L348" s="226"/>
      <c r="M348" s="227"/>
      <c r="N348" s="228"/>
      <c r="O348" s="228"/>
      <c r="P348" s="228"/>
      <c r="Q348" s="228"/>
      <c r="R348" s="228"/>
      <c r="S348" s="228"/>
      <c r="T348" s="229"/>
      <c r="AT348" s="230" t="s">
        <v>247</v>
      </c>
      <c r="AU348" s="230" t="s">
        <v>89</v>
      </c>
      <c r="AV348" s="14" t="s">
        <v>87</v>
      </c>
      <c r="AW348" s="14" t="s">
        <v>34</v>
      </c>
      <c r="AX348" s="14" t="s">
        <v>79</v>
      </c>
      <c r="AY348" s="230" t="s">
        <v>173</v>
      </c>
    </row>
    <row r="349" spans="1:65" s="13" customFormat="1">
      <c r="B349" s="210"/>
      <c r="C349" s="211"/>
      <c r="D349" s="200" t="s">
        <v>247</v>
      </c>
      <c r="E349" s="212" t="s">
        <v>1</v>
      </c>
      <c r="F349" s="213" t="s">
        <v>881</v>
      </c>
      <c r="G349" s="211"/>
      <c r="H349" s="214">
        <v>3.4249999999999998</v>
      </c>
      <c r="I349" s="215"/>
      <c r="J349" s="211"/>
      <c r="K349" s="211"/>
      <c r="L349" s="216"/>
      <c r="M349" s="217"/>
      <c r="N349" s="218"/>
      <c r="O349" s="218"/>
      <c r="P349" s="218"/>
      <c r="Q349" s="218"/>
      <c r="R349" s="218"/>
      <c r="S349" s="218"/>
      <c r="T349" s="219"/>
      <c r="AT349" s="220" t="s">
        <v>247</v>
      </c>
      <c r="AU349" s="220" t="s">
        <v>89</v>
      </c>
      <c r="AV349" s="13" t="s">
        <v>89</v>
      </c>
      <c r="AW349" s="13" t="s">
        <v>34</v>
      </c>
      <c r="AX349" s="13" t="s">
        <v>79</v>
      </c>
      <c r="AY349" s="220" t="s">
        <v>173</v>
      </c>
    </row>
    <row r="350" spans="1:65" s="14" customFormat="1">
      <c r="B350" s="221"/>
      <c r="C350" s="222"/>
      <c r="D350" s="200" t="s">
        <v>247</v>
      </c>
      <c r="E350" s="223" t="s">
        <v>1</v>
      </c>
      <c r="F350" s="224" t="s">
        <v>861</v>
      </c>
      <c r="G350" s="222"/>
      <c r="H350" s="223" t="s">
        <v>1</v>
      </c>
      <c r="I350" s="225"/>
      <c r="J350" s="222"/>
      <c r="K350" s="222"/>
      <c r="L350" s="226"/>
      <c r="M350" s="227"/>
      <c r="N350" s="228"/>
      <c r="O350" s="228"/>
      <c r="P350" s="228"/>
      <c r="Q350" s="228"/>
      <c r="R350" s="228"/>
      <c r="S350" s="228"/>
      <c r="T350" s="229"/>
      <c r="AT350" s="230" t="s">
        <v>247</v>
      </c>
      <c r="AU350" s="230" t="s">
        <v>89</v>
      </c>
      <c r="AV350" s="14" t="s">
        <v>87</v>
      </c>
      <c r="AW350" s="14" t="s">
        <v>34</v>
      </c>
      <c r="AX350" s="14" t="s">
        <v>79</v>
      </c>
      <c r="AY350" s="230" t="s">
        <v>173</v>
      </c>
    </row>
    <row r="351" spans="1:65" s="13" customFormat="1">
      <c r="B351" s="210"/>
      <c r="C351" s="211"/>
      <c r="D351" s="200" t="s">
        <v>247</v>
      </c>
      <c r="E351" s="212" t="s">
        <v>1</v>
      </c>
      <c r="F351" s="213" t="s">
        <v>882</v>
      </c>
      <c r="G351" s="211"/>
      <c r="H351" s="214">
        <v>3.52</v>
      </c>
      <c r="I351" s="215"/>
      <c r="J351" s="211"/>
      <c r="K351" s="211"/>
      <c r="L351" s="216"/>
      <c r="M351" s="217"/>
      <c r="N351" s="218"/>
      <c r="O351" s="218"/>
      <c r="P351" s="218"/>
      <c r="Q351" s="218"/>
      <c r="R351" s="218"/>
      <c r="S351" s="218"/>
      <c r="T351" s="219"/>
      <c r="AT351" s="220" t="s">
        <v>247</v>
      </c>
      <c r="AU351" s="220" t="s">
        <v>89</v>
      </c>
      <c r="AV351" s="13" t="s">
        <v>89</v>
      </c>
      <c r="AW351" s="13" t="s">
        <v>34</v>
      </c>
      <c r="AX351" s="13" t="s">
        <v>79</v>
      </c>
      <c r="AY351" s="220" t="s">
        <v>173</v>
      </c>
    </row>
    <row r="352" spans="1:65" s="15" customFormat="1">
      <c r="B352" s="231"/>
      <c r="C352" s="232"/>
      <c r="D352" s="200" t="s">
        <v>247</v>
      </c>
      <c r="E352" s="233" t="s">
        <v>1</v>
      </c>
      <c r="F352" s="234" t="s">
        <v>260</v>
      </c>
      <c r="G352" s="232"/>
      <c r="H352" s="235">
        <v>13.545</v>
      </c>
      <c r="I352" s="236"/>
      <c r="J352" s="232"/>
      <c r="K352" s="232"/>
      <c r="L352" s="237"/>
      <c r="M352" s="238"/>
      <c r="N352" s="239"/>
      <c r="O352" s="239"/>
      <c r="P352" s="239"/>
      <c r="Q352" s="239"/>
      <c r="R352" s="239"/>
      <c r="S352" s="239"/>
      <c r="T352" s="240"/>
      <c r="AT352" s="241" t="s">
        <v>247</v>
      </c>
      <c r="AU352" s="241" t="s">
        <v>89</v>
      </c>
      <c r="AV352" s="15" t="s">
        <v>191</v>
      </c>
      <c r="AW352" s="15" t="s">
        <v>34</v>
      </c>
      <c r="AX352" s="15" t="s">
        <v>87</v>
      </c>
      <c r="AY352" s="241" t="s">
        <v>173</v>
      </c>
    </row>
    <row r="353" spans="1:65" s="2" customFormat="1" ht="16.5" customHeight="1">
      <c r="A353" s="35"/>
      <c r="B353" s="36"/>
      <c r="C353" s="187" t="s">
        <v>472</v>
      </c>
      <c r="D353" s="187" t="s">
        <v>176</v>
      </c>
      <c r="E353" s="188" t="s">
        <v>883</v>
      </c>
      <c r="F353" s="189" t="s">
        <v>884</v>
      </c>
      <c r="G353" s="190" t="s">
        <v>245</v>
      </c>
      <c r="H353" s="191">
        <v>13.545</v>
      </c>
      <c r="I353" s="192"/>
      <c r="J353" s="193">
        <f>ROUND(I353*H353,2)</f>
        <v>0</v>
      </c>
      <c r="K353" s="189" t="s">
        <v>263</v>
      </c>
      <c r="L353" s="40"/>
      <c r="M353" s="194" t="s">
        <v>1</v>
      </c>
      <c r="N353" s="195" t="s">
        <v>44</v>
      </c>
      <c r="O353" s="72"/>
      <c r="P353" s="196">
        <f>O353*H353</f>
        <v>0</v>
      </c>
      <c r="Q353" s="196">
        <v>0</v>
      </c>
      <c r="R353" s="196">
        <f>Q353*H353</f>
        <v>0</v>
      </c>
      <c r="S353" s="196">
        <v>0</v>
      </c>
      <c r="T353" s="197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98" t="s">
        <v>191</v>
      </c>
      <c r="AT353" s="198" t="s">
        <v>176</v>
      </c>
      <c r="AU353" s="198" t="s">
        <v>89</v>
      </c>
      <c r="AY353" s="18" t="s">
        <v>173</v>
      </c>
      <c r="BE353" s="199">
        <f>IF(N353="základní",J353,0)</f>
        <v>0</v>
      </c>
      <c r="BF353" s="199">
        <f>IF(N353="snížená",J353,0)</f>
        <v>0</v>
      </c>
      <c r="BG353" s="199">
        <f>IF(N353="zákl. přenesená",J353,0)</f>
        <v>0</v>
      </c>
      <c r="BH353" s="199">
        <f>IF(N353="sníž. přenesená",J353,0)</f>
        <v>0</v>
      </c>
      <c r="BI353" s="199">
        <f>IF(N353="nulová",J353,0)</f>
        <v>0</v>
      </c>
      <c r="BJ353" s="18" t="s">
        <v>87</v>
      </c>
      <c r="BK353" s="199">
        <f>ROUND(I353*H353,2)</f>
        <v>0</v>
      </c>
      <c r="BL353" s="18" t="s">
        <v>191</v>
      </c>
      <c r="BM353" s="198" t="s">
        <v>885</v>
      </c>
    </row>
    <row r="354" spans="1:65" s="12" customFormat="1" ht="22.9" customHeight="1">
      <c r="B354" s="171"/>
      <c r="C354" s="172"/>
      <c r="D354" s="173" t="s">
        <v>78</v>
      </c>
      <c r="E354" s="185" t="s">
        <v>201</v>
      </c>
      <c r="F354" s="185" t="s">
        <v>886</v>
      </c>
      <c r="G354" s="172"/>
      <c r="H354" s="172"/>
      <c r="I354" s="175"/>
      <c r="J354" s="186">
        <f>BK354</f>
        <v>0</v>
      </c>
      <c r="K354" s="172"/>
      <c r="L354" s="177"/>
      <c r="M354" s="178"/>
      <c r="N354" s="179"/>
      <c r="O354" s="179"/>
      <c r="P354" s="180">
        <f>SUM(P355:P476)</f>
        <v>0</v>
      </c>
      <c r="Q354" s="179"/>
      <c r="R354" s="180">
        <f>SUM(R355:R476)</f>
        <v>74.757706049999996</v>
      </c>
      <c r="S354" s="179"/>
      <c r="T354" s="181">
        <f>SUM(T355:T476)</f>
        <v>0</v>
      </c>
      <c r="AR354" s="182" t="s">
        <v>87</v>
      </c>
      <c r="AT354" s="183" t="s">
        <v>78</v>
      </c>
      <c r="AU354" s="183" t="s">
        <v>87</v>
      </c>
      <c r="AY354" s="182" t="s">
        <v>173</v>
      </c>
      <c r="BK354" s="184">
        <f>SUM(BK355:BK476)</f>
        <v>0</v>
      </c>
    </row>
    <row r="355" spans="1:65" s="2" customFormat="1" ht="16.5" customHeight="1">
      <c r="A355" s="35"/>
      <c r="B355" s="36"/>
      <c r="C355" s="187" t="s">
        <v>477</v>
      </c>
      <c r="D355" s="187" t="s">
        <v>176</v>
      </c>
      <c r="E355" s="188" t="s">
        <v>887</v>
      </c>
      <c r="F355" s="189" t="s">
        <v>888</v>
      </c>
      <c r="G355" s="190" t="s">
        <v>245</v>
      </c>
      <c r="H355" s="191">
        <v>27.78</v>
      </c>
      <c r="I355" s="192"/>
      <c r="J355" s="193">
        <f>ROUND(I355*H355,2)</f>
        <v>0</v>
      </c>
      <c r="K355" s="189" t="s">
        <v>263</v>
      </c>
      <c r="L355" s="40"/>
      <c r="M355" s="194" t="s">
        <v>1</v>
      </c>
      <c r="N355" s="195" t="s">
        <v>44</v>
      </c>
      <c r="O355" s="72"/>
      <c r="P355" s="196">
        <f>O355*H355</f>
        <v>0</v>
      </c>
      <c r="Q355" s="196">
        <v>5.7000000000000002E-3</v>
      </c>
      <c r="R355" s="196">
        <f>Q355*H355</f>
        <v>0.15834600000000001</v>
      </c>
      <c r="S355" s="196">
        <v>0</v>
      </c>
      <c r="T355" s="197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98" t="s">
        <v>191</v>
      </c>
      <c r="AT355" s="198" t="s">
        <v>176</v>
      </c>
      <c r="AU355" s="198" t="s">
        <v>89</v>
      </c>
      <c r="AY355" s="18" t="s">
        <v>173</v>
      </c>
      <c r="BE355" s="199">
        <f>IF(N355="základní",J355,0)</f>
        <v>0</v>
      </c>
      <c r="BF355" s="199">
        <f>IF(N355="snížená",J355,0)</f>
        <v>0</v>
      </c>
      <c r="BG355" s="199">
        <f>IF(N355="zákl. přenesená",J355,0)</f>
        <v>0</v>
      </c>
      <c r="BH355" s="199">
        <f>IF(N355="sníž. přenesená",J355,0)</f>
        <v>0</v>
      </c>
      <c r="BI355" s="199">
        <f>IF(N355="nulová",J355,0)</f>
        <v>0</v>
      </c>
      <c r="BJ355" s="18" t="s">
        <v>87</v>
      </c>
      <c r="BK355" s="199">
        <f>ROUND(I355*H355,2)</f>
        <v>0</v>
      </c>
      <c r="BL355" s="18" t="s">
        <v>191</v>
      </c>
      <c r="BM355" s="198" t="s">
        <v>889</v>
      </c>
    </row>
    <row r="356" spans="1:65" s="13" customFormat="1">
      <c r="B356" s="210"/>
      <c r="C356" s="211"/>
      <c r="D356" s="200" t="s">
        <v>247</v>
      </c>
      <c r="E356" s="212" t="s">
        <v>1</v>
      </c>
      <c r="F356" s="213" t="s">
        <v>890</v>
      </c>
      <c r="G356" s="211"/>
      <c r="H356" s="214">
        <v>27.78</v>
      </c>
      <c r="I356" s="215"/>
      <c r="J356" s="211"/>
      <c r="K356" s="211"/>
      <c r="L356" s="216"/>
      <c r="M356" s="217"/>
      <c r="N356" s="218"/>
      <c r="O356" s="218"/>
      <c r="P356" s="218"/>
      <c r="Q356" s="218"/>
      <c r="R356" s="218"/>
      <c r="S356" s="218"/>
      <c r="T356" s="219"/>
      <c r="AT356" s="220" t="s">
        <v>247</v>
      </c>
      <c r="AU356" s="220" t="s">
        <v>89</v>
      </c>
      <c r="AV356" s="13" t="s">
        <v>89</v>
      </c>
      <c r="AW356" s="13" t="s">
        <v>34</v>
      </c>
      <c r="AX356" s="13" t="s">
        <v>87</v>
      </c>
      <c r="AY356" s="220" t="s">
        <v>173</v>
      </c>
    </row>
    <row r="357" spans="1:65" s="2" customFormat="1" ht="16.5" customHeight="1">
      <c r="A357" s="35"/>
      <c r="B357" s="36"/>
      <c r="C357" s="187" t="s">
        <v>483</v>
      </c>
      <c r="D357" s="187" t="s">
        <v>176</v>
      </c>
      <c r="E357" s="188" t="s">
        <v>891</v>
      </c>
      <c r="F357" s="189" t="s">
        <v>892</v>
      </c>
      <c r="G357" s="190" t="s">
        <v>245</v>
      </c>
      <c r="H357" s="191">
        <v>8.6850000000000005</v>
      </c>
      <c r="I357" s="192"/>
      <c r="J357" s="193">
        <f>ROUND(I357*H357,2)</f>
        <v>0</v>
      </c>
      <c r="K357" s="189" t="s">
        <v>263</v>
      </c>
      <c r="L357" s="40"/>
      <c r="M357" s="194" t="s">
        <v>1</v>
      </c>
      <c r="N357" s="195" t="s">
        <v>44</v>
      </c>
      <c r="O357" s="72"/>
      <c r="P357" s="196">
        <f>O357*H357</f>
        <v>0</v>
      </c>
      <c r="Q357" s="196">
        <v>1.575E-2</v>
      </c>
      <c r="R357" s="196">
        <f>Q357*H357</f>
        <v>0.13678875000000001</v>
      </c>
      <c r="S357" s="196">
        <v>0</v>
      </c>
      <c r="T357" s="197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198" t="s">
        <v>191</v>
      </c>
      <c r="AT357" s="198" t="s">
        <v>176</v>
      </c>
      <c r="AU357" s="198" t="s">
        <v>89</v>
      </c>
      <c r="AY357" s="18" t="s">
        <v>173</v>
      </c>
      <c r="BE357" s="199">
        <f>IF(N357="základní",J357,0)</f>
        <v>0</v>
      </c>
      <c r="BF357" s="199">
        <f>IF(N357="snížená",J357,0)</f>
        <v>0</v>
      </c>
      <c r="BG357" s="199">
        <f>IF(N357="zákl. přenesená",J357,0)</f>
        <v>0</v>
      </c>
      <c r="BH357" s="199">
        <f>IF(N357="sníž. přenesená",J357,0)</f>
        <v>0</v>
      </c>
      <c r="BI357" s="199">
        <f>IF(N357="nulová",J357,0)</f>
        <v>0</v>
      </c>
      <c r="BJ357" s="18" t="s">
        <v>87</v>
      </c>
      <c r="BK357" s="199">
        <f>ROUND(I357*H357,2)</f>
        <v>0</v>
      </c>
      <c r="BL357" s="18" t="s">
        <v>191</v>
      </c>
      <c r="BM357" s="198" t="s">
        <v>893</v>
      </c>
    </row>
    <row r="358" spans="1:65" s="14" customFormat="1">
      <c r="B358" s="221"/>
      <c r="C358" s="222"/>
      <c r="D358" s="200" t="s">
        <v>247</v>
      </c>
      <c r="E358" s="223" t="s">
        <v>1</v>
      </c>
      <c r="F358" s="224" t="s">
        <v>279</v>
      </c>
      <c r="G358" s="222"/>
      <c r="H358" s="223" t="s">
        <v>1</v>
      </c>
      <c r="I358" s="225"/>
      <c r="J358" s="222"/>
      <c r="K358" s="222"/>
      <c r="L358" s="226"/>
      <c r="M358" s="227"/>
      <c r="N358" s="228"/>
      <c r="O358" s="228"/>
      <c r="P358" s="228"/>
      <c r="Q358" s="228"/>
      <c r="R358" s="228"/>
      <c r="S358" s="228"/>
      <c r="T358" s="229"/>
      <c r="AT358" s="230" t="s">
        <v>247</v>
      </c>
      <c r="AU358" s="230" t="s">
        <v>89</v>
      </c>
      <c r="AV358" s="14" t="s">
        <v>87</v>
      </c>
      <c r="AW358" s="14" t="s">
        <v>34</v>
      </c>
      <c r="AX358" s="14" t="s">
        <v>79</v>
      </c>
      <c r="AY358" s="230" t="s">
        <v>173</v>
      </c>
    </row>
    <row r="359" spans="1:65" s="13" customFormat="1">
      <c r="B359" s="210"/>
      <c r="C359" s="211"/>
      <c r="D359" s="200" t="s">
        <v>247</v>
      </c>
      <c r="E359" s="212" t="s">
        <v>1</v>
      </c>
      <c r="F359" s="213" t="s">
        <v>894</v>
      </c>
      <c r="G359" s="211"/>
      <c r="H359" s="214">
        <v>2.4239999999999999</v>
      </c>
      <c r="I359" s="215"/>
      <c r="J359" s="211"/>
      <c r="K359" s="211"/>
      <c r="L359" s="216"/>
      <c r="M359" s="217"/>
      <c r="N359" s="218"/>
      <c r="O359" s="218"/>
      <c r="P359" s="218"/>
      <c r="Q359" s="218"/>
      <c r="R359" s="218"/>
      <c r="S359" s="218"/>
      <c r="T359" s="219"/>
      <c r="AT359" s="220" t="s">
        <v>247</v>
      </c>
      <c r="AU359" s="220" t="s">
        <v>89</v>
      </c>
      <c r="AV359" s="13" t="s">
        <v>89</v>
      </c>
      <c r="AW359" s="13" t="s">
        <v>34</v>
      </c>
      <c r="AX359" s="13" t="s">
        <v>79</v>
      </c>
      <c r="AY359" s="220" t="s">
        <v>173</v>
      </c>
    </row>
    <row r="360" spans="1:65" s="13" customFormat="1">
      <c r="B360" s="210"/>
      <c r="C360" s="211"/>
      <c r="D360" s="200" t="s">
        <v>247</v>
      </c>
      <c r="E360" s="212" t="s">
        <v>1</v>
      </c>
      <c r="F360" s="213" t="s">
        <v>895</v>
      </c>
      <c r="G360" s="211"/>
      <c r="H360" s="214">
        <v>1.8680000000000001</v>
      </c>
      <c r="I360" s="215"/>
      <c r="J360" s="211"/>
      <c r="K360" s="211"/>
      <c r="L360" s="216"/>
      <c r="M360" s="217"/>
      <c r="N360" s="218"/>
      <c r="O360" s="218"/>
      <c r="P360" s="218"/>
      <c r="Q360" s="218"/>
      <c r="R360" s="218"/>
      <c r="S360" s="218"/>
      <c r="T360" s="219"/>
      <c r="AT360" s="220" t="s">
        <v>247</v>
      </c>
      <c r="AU360" s="220" t="s">
        <v>89</v>
      </c>
      <c r="AV360" s="13" t="s">
        <v>89</v>
      </c>
      <c r="AW360" s="13" t="s">
        <v>34</v>
      </c>
      <c r="AX360" s="13" t="s">
        <v>79</v>
      </c>
      <c r="AY360" s="220" t="s">
        <v>173</v>
      </c>
    </row>
    <row r="361" spans="1:65" s="13" customFormat="1">
      <c r="B361" s="210"/>
      <c r="C361" s="211"/>
      <c r="D361" s="200" t="s">
        <v>247</v>
      </c>
      <c r="E361" s="212" t="s">
        <v>1</v>
      </c>
      <c r="F361" s="213" t="s">
        <v>896</v>
      </c>
      <c r="G361" s="211"/>
      <c r="H361" s="214">
        <v>4.3929999999999998</v>
      </c>
      <c r="I361" s="215"/>
      <c r="J361" s="211"/>
      <c r="K361" s="211"/>
      <c r="L361" s="216"/>
      <c r="M361" s="217"/>
      <c r="N361" s="218"/>
      <c r="O361" s="218"/>
      <c r="P361" s="218"/>
      <c r="Q361" s="218"/>
      <c r="R361" s="218"/>
      <c r="S361" s="218"/>
      <c r="T361" s="219"/>
      <c r="AT361" s="220" t="s">
        <v>247</v>
      </c>
      <c r="AU361" s="220" t="s">
        <v>89</v>
      </c>
      <c r="AV361" s="13" t="s">
        <v>89</v>
      </c>
      <c r="AW361" s="13" t="s">
        <v>34</v>
      </c>
      <c r="AX361" s="13" t="s">
        <v>79</v>
      </c>
      <c r="AY361" s="220" t="s">
        <v>173</v>
      </c>
    </row>
    <row r="362" spans="1:65" s="15" customFormat="1">
      <c r="B362" s="231"/>
      <c r="C362" s="232"/>
      <c r="D362" s="200" t="s">
        <v>247</v>
      </c>
      <c r="E362" s="233" t="s">
        <v>1</v>
      </c>
      <c r="F362" s="234" t="s">
        <v>260</v>
      </c>
      <c r="G362" s="232"/>
      <c r="H362" s="235">
        <v>8.6850000000000005</v>
      </c>
      <c r="I362" s="236"/>
      <c r="J362" s="232"/>
      <c r="K362" s="232"/>
      <c r="L362" s="237"/>
      <c r="M362" s="238"/>
      <c r="N362" s="239"/>
      <c r="O362" s="239"/>
      <c r="P362" s="239"/>
      <c r="Q362" s="239"/>
      <c r="R362" s="239"/>
      <c r="S362" s="239"/>
      <c r="T362" s="240"/>
      <c r="AT362" s="241" t="s">
        <v>247</v>
      </c>
      <c r="AU362" s="241" t="s">
        <v>89</v>
      </c>
      <c r="AV362" s="15" t="s">
        <v>191</v>
      </c>
      <c r="AW362" s="15" t="s">
        <v>34</v>
      </c>
      <c r="AX362" s="15" t="s">
        <v>87</v>
      </c>
      <c r="AY362" s="241" t="s">
        <v>173</v>
      </c>
    </row>
    <row r="363" spans="1:65" s="2" customFormat="1" ht="16.5" customHeight="1">
      <c r="A363" s="35"/>
      <c r="B363" s="36"/>
      <c r="C363" s="187" t="s">
        <v>487</v>
      </c>
      <c r="D363" s="187" t="s">
        <v>176</v>
      </c>
      <c r="E363" s="188" t="s">
        <v>897</v>
      </c>
      <c r="F363" s="189" t="s">
        <v>898</v>
      </c>
      <c r="G363" s="190" t="s">
        <v>245</v>
      </c>
      <c r="H363" s="191">
        <v>387.62099999999998</v>
      </c>
      <c r="I363" s="192"/>
      <c r="J363" s="193">
        <f>ROUND(I363*H363,2)</f>
        <v>0</v>
      </c>
      <c r="K363" s="189" t="s">
        <v>263</v>
      </c>
      <c r="L363" s="40"/>
      <c r="M363" s="194" t="s">
        <v>1</v>
      </c>
      <c r="N363" s="195" t="s">
        <v>44</v>
      </c>
      <c r="O363" s="72"/>
      <c r="P363" s="196">
        <f>O363*H363</f>
        <v>0</v>
      </c>
      <c r="Q363" s="196">
        <v>1.8380000000000001E-2</v>
      </c>
      <c r="R363" s="196">
        <f>Q363*H363</f>
        <v>7.1244739799999994</v>
      </c>
      <c r="S363" s="196">
        <v>0</v>
      </c>
      <c r="T363" s="197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198" t="s">
        <v>191</v>
      </c>
      <c r="AT363" s="198" t="s">
        <v>176</v>
      </c>
      <c r="AU363" s="198" t="s">
        <v>89</v>
      </c>
      <c r="AY363" s="18" t="s">
        <v>173</v>
      </c>
      <c r="BE363" s="199">
        <f>IF(N363="základní",J363,0)</f>
        <v>0</v>
      </c>
      <c r="BF363" s="199">
        <f>IF(N363="snížená",J363,0)</f>
        <v>0</v>
      </c>
      <c r="BG363" s="199">
        <f>IF(N363="zákl. přenesená",J363,0)</f>
        <v>0</v>
      </c>
      <c r="BH363" s="199">
        <f>IF(N363="sníž. přenesená",J363,0)</f>
        <v>0</v>
      </c>
      <c r="BI363" s="199">
        <f>IF(N363="nulová",J363,0)</f>
        <v>0</v>
      </c>
      <c r="BJ363" s="18" t="s">
        <v>87</v>
      </c>
      <c r="BK363" s="199">
        <f>ROUND(I363*H363,2)</f>
        <v>0</v>
      </c>
      <c r="BL363" s="18" t="s">
        <v>191</v>
      </c>
      <c r="BM363" s="198" t="s">
        <v>899</v>
      </c>
    </row>
    <row r="364" spans="1:65" s="13" customFormat="1">
      <c r="B364" s="210"/>
      <c r="C364" s="211"/>
      <c r="D364" s="200" t="s">
        <v>247</v>
      </c>
      <c r="E364" s="212" t="s">
        <v>1</v>
      </c>
      <c r="F364" s="213" t="s">
        <v>900</v>
      </c>
      <c r="G364" s="211"/>
      <c r="H364" s="214">
        <v>79.2</v>
      </c>
      <c r="I364" s="215"/>
      <c r="J364" s="211"/>
      <c r="K364" s="211"/>
      <c r="L364" s="216"/>
      <c r="M364" s="217"/>
      <c r="N364" s="218"/>
      <c r="O364" s="218"/>
      <c r="P364" s="218"/>
      <c r="Q364" s="218"/>
      <c r="R364" s="218"/>
      <c r="S364" s="218"/>
      <c r="T364" s="219"/>
      <c r="AT364" s="220" t="s">
        <v>247</v>
      </c>
      <c r="AU364" s="220" t="s">
        <v>89</v>
      </c>
      <c r="AV364" s="13" t="s">
        <v>89</v>
      </c>
      <c r="AW364" s="13" t="s">
        <v>34</v>
      </c>
      <c r="AX364" s="13" t="s">
        <v>79</v>
      </c>
      <c r="AY364" s="220" t="s">
        <v>173</v>
      </c>
    </row>
    <row r="365" spans="1:65" s="13" customFormat="1">
      <c r="B365" s="210"/>
      <c r="C365" s="211"/>
      <c r="D365" s="200" t="s">
        <v>247</v>
      </c>
      <c r="E365" s="212" t="s">
        <v>1</v>
      </c>
      <c r="F365" s="213" t="s">
        <v>901</v>
      </c>
      <c r="G365" s="211"/>
      <c r="H365" s="214">
        <v>-29.693999999999999</v>
      </c>
      <c r="I365" s="215"/>
      <c r="J365" s="211"/>
      <c r="K365" s="211"/>
      <c r="L365" s="216"/>
      <c r="M365" s="217"/>
      <c r="N365" s="218"/>
      <c r="O365" s="218"/>
      <c r="P365" s="218"/>
      <c r="Q365" s="218"/>
      <c r="R365" s="218"/>
      <c r="S365" s="218"/>
      <c r="T365" s="219"/>
      <c r="AT365" s="220" t="s">
        <v>247</v>
      </c>
      <c r="AU365" s="220" t="s">
        <v>89</v>
      </c>
      <c r="AV365" s="13" t="s">
        <v>89</v>
      </c>
      <c r="AW365" s="13" t="s">
        <v>34</v>
      </c>
      <c r="AX365" s="13" t="s">
        <v>79</v>
      </c>
      <c r="AY365" s="220" t="s">
        <v>173</v>
      </c>
    </row>
    <row r="366" spans="1:65" s="13" customFormat="1">
      <c r="B366" s="210"/>
      <c r="C366" s="211"/>
      <c r="D366" s="200" t="s">
        <v>247</v>
      </c>
      <c r="E366" s="212" t="s">
        <v>1</v>
      </c>
      <c r="F366" s="213" t="s">
        <v>902</v>
      </c>
      <c r="G366" s="211"/>
      <c r="H366" s="214">
        <v>5.4649999999999999</v>
      </c>
      <c r="I366" s="215"/>
      <c r="J366" s="211"/>
      <c r="K366" s="211"/>
      <c r="L366" s="216"/>
      <c r="M366" s="217"/>
      <c r="N366" s="218"/>
      <c r="O366" s="218"/>
      <c r="P366" s="218"/>
      <c r="Q366" s="218"/>
      <c r="R366" s="218"/>
      <c r="S366" s="218"/>
      <c r="T366" s="219"/>
      <c r="AT366" s="220" t="s">
        <v>247</v>
      </c>
      <c r="AU366" s="220" t="s">
        <v>89</v>
      </c>
      <c r="AV366" s="13" t="s">
        <v>89</v>
      </c>
      <c r="AW366" s="13" t="s">
        <v>34</v>
      </c>
      <c r="AX366" s="13" t="s">
        <v>79</v>
      </c>
      <c r="AY366" s="220" t="s">
        <v>173</v>
      </c>
    </row>
    <row r="367" spans="1:65" s="13" customFormat="1">
      <c r="B367" s="210"/>
      <c r="C367" s="211"/>
      <c r="D367" s="200" t="s">
        <v>247</v>
      </c>
      <c r="E367" s="212" t="s">
        <v>1</v>
      </c>
      <c r="F367" s="213" t="s">
        <v>903</v>
      </c>
      <c r="G367" s="211"/>
      <c r="H367" s="214">
        <v>78.87</v>
      </c>
      <c r="I367" s="215"/>
      <c r="J367" s="211"/>
      <c r="K367" s="211"/>
      <c r="L367" s="216"/>
      <c r="M367" s="217"/>
      <c r="N367" s="218"/>
      <c r="O367" s="218"/>
      <c r="P367" s="218"/>
      <c r="Q367" s="218"/>
      <c r="R367" s="218"/>
      <c r="S367" s="218"/>
      <c r="T367" s="219"/>
      <c r="AT367" s="220" t="s">
        <v>247</v>
      </c>
      <c r="AU367" s="220" t="s">
        <v>89</v>
      </c>
      <c r="AV367" s="13" t="s">
        <v>89</v>
      </c>
      <c r="AW367" s="13" t="s">
        <v>34</v>
      </c>
      <c r="AX367" s="13" t="s">
        <v>79</v>
      </c>
      <c r="AY367" s="220" t="s">
        <v>173</v>
      </c>
    </row>
    <row r="368" spans="1:65" s="13" customFormat="1">
      <c r="B368" s="210"/>
      <c r="C368" s="211"/>
      <c r="D368" s="200" t="s">
        <v>247</v>
      </c>
      <c r="E368" s="212" t="s">
        <v>1</v>
      </c>
      <c r="F368" s="213" t="s">
        <v>904</v>
      </c>
      <c r="G368" s="211"/>
      <c r="H368" s="214">
        <v>-42.335999999999999</v>
      </c>
      <c r="I368" s="215"/>
      <c r="J368" s="211"/>
      <c r="K368" s="211"/>
      <c r="L368" s="216"/>
      <c r="M368" s="217"/>
      <c r="N368" s="218"/>
      <c r="O368" s="218"/>
      <c r="P368" s="218"/>
      <c r="Q368" s="218"/>
      <c r="R368" s="218"/>
      <c r="S368" s="218"/>
      <c r="T368" s="219"/>
      <c r="AT368" s="220" t="s">
        <v>247</v>
      </c>
      <c r="AU368" s="220" t="s">
        <v>89</v>
      </c>
      <c r="AV368" s="13" t="s">
        <v>89</v>
      </c>
      <c r="AW368" s="13" t="s">
        <v>34</v>
      </c>
      <c r="AX368" s="13" t="s">
        <v>79</v>
      </c>
      <c r="AY368" s="220" t="s">
        <v>173</v>
      </c>
    </row>
    <row r="369" spans="2:51" s="13" customFormat="1">
      <c r="B369" s="210"/>
      <c r="C369" s="211"/>
      <c r="D369" s="200" t="s">
        <v>247</v>
      </c>
      <c r="E369" s="212" t="s">
        <v>1</v>
      </c>
      <c r="F369" s="213" t="s">
        <v>905</v>
      </c>
      <c r="G369" s="211"/>
      <c r="H369" s="214">
        <v>18.431999999999999</v>
      </c>
      <c r="I369" s="215"/>
      <c r="J369" s="211"/>
      <c r="K369" s="211"/>
      <c r="L369" s="216"/>
      <c r="M369" s="217"/>
      <c r="N369" s="218"/>
      <c r="O369" s="218"/>
      <c r="P369" s="218"/>
      <c r="Q369" s="218"/>
      <c r="R369" s="218"/>
      <c r="S369" s="218"/>
      <c r="T369" s="219"/>
      <c r="AT369" s="220" t="s">
        <v>247</v>
      </c>
      <c r="AU369" s="220" t="s">
        <v>89</v>
      </c>
      <c r="AV369" s="13" t="s">
        <v>89</v>
      </c>
      <c r="AW369" s="13" t="s">
        <v>34</v>
      </c>
      <c r="AX369" s="13" t="s">
        <v>79</v>
      </c>
      <c r="AY369" s="220" t="s">
        <v>173</v>
      </c>
    </row>
    <row r="370" spans="2:51" s="13" customFormat="1">
      <c r="B370" s="210"/>
      <c r="C370" s="211"/>
      <c r="D370" s="200" t="s">
        <v>247</v>
      </c>
      <c r="E370" s="212" t="s">
        <v>1</v>
      </c>
      <c r="F370" s="213" t="s">
        <v>906</v>
      </c>
      <c r="G370" s="211"/>
      <c r="H370" s="214">
        <v>56.1</v>
      </c>
      <c r="I370" s="215"/>
      <c r="J370" s="211"/>
      <c r="K370" s="211"/>
      <c r="L370" s="216"/>
      <c r="M370" s="217"/>
      <c r="N370" s="218"/>
      <c r="O370" s="218"/>
      <c r="P370" s="218"/>
      <c r="Q370" s="218"/>
      <c r="R370" s="218"/>
      <c r="S370" s="218"/>
      <c r="T370" s="219"/>
      <c r="AT370" s="220" t="s">
        <v>247</v>
      </c>
      <c r="AU370" s="220" t="s">
        <v>89</v>
      </c>
      <c r="AV370" s="13" t="s">
        <v>89</v>
      </c>
      <c r="AW370" s="13" t="s">
        <v>34</v>
      </c>
      <c r="AX370" s="13" t="s">
        <v>79</v>
      </c>
      <c r="AY370" s="220" t="s">
        <v>173</v>
      </c>
    </row>
    <row r="371" spans="2:51" s="13" customFormat="1">
      <c r="B371" s="210"/>
      <c r="C371" s="211"/>
      <c r="D371" s="200" t="s">
        <v>247</v>
      </c>
      <c r="E371" s="212" t="s">
        <v>1</v>
      </c>
      <c r="F371" s="213" t="s">
        <v>907</v>
      </c>
      <c r="G371" s="211"/>
      <c r="H371" s="214">
        <v>-15.875999999999999</v>
      </c>
      <c r="I371" s="215"/>
      <c r="J371" s="211"/>
      <c r="K371" s="211"/>
      <c r="L371" s="216"/>
      <c r="M371" s="217"/>
      <c r="N371" s="218"/>
      <c r="O371" s="218"/>
      <c r="P371" s="218"/>
      <c r="Q371" s="218"/>
      <c r="R371" s="218"/>
      <c r="S371" s="218"/>
      <c r="T371" s="219"/>
      <c r="AT371" s="220" t="s">
        <v>247</v>
      </c>
      <c r="AU371" s="220" t="s">
        <v>89</v>
      </c>
      <c r="AV371" s="13" t="s">
        <v>89</v>
      </c>
      <c r="AW371" s="13" t="s">
        <v>34</v>
      </c>
      <c r="AX371" s="13" t="s">
        <v>79</v>
      </c>
      <c r="AY371" s="220" t="s">
        <v>173</v>
      </c>
    </row>
    <row r="372" spans="2:51" s="13" customFormat="1">
      <c r="B372" s="210"/>
      <c r="C372" s="211"/>
      <c r="D372" s="200" t="s">
        <v>247</v>
      </c>
      <c r="E372" s="212" t="s">
        <v>1</v>
      </c>
      <c r="F372" s="213" t="s">
        <v>908</v>
      </c>
      <c r="G372" s="211"/>
      <c r="H372" s="214">
        <v>6.9119999999999999</v>
      </c>
      <c r="I372" s="215"/>
      <c r="J372" s="211"/>
      <c r="K372" s="211"/>
      <c r="L372" s="216"/>
      <c r="M372" s="217"/>
      <c r="N372" s="218"/>
      <c r="O372" s="218"/>
      <c r="P372" s="218"/>
      <c r="Q372" s="218"/>
      <c r="R372" s="218"/>
      <c r="S372" s="218"/>
      <c r="T372" s="219"/>
      <c r="AT372" s="220" t="s">
        <v>247</v>
      </c>
      <c r="AU372" s="220" t="s">
        <v>89</v>
      </c>
      <c r="AV372" s="13" t="s">
        <v>89</v>
      </c>
      <c r="AW372" s="13" t="s">
        <v>34</v>
      </c>
      <c r="AX372" s="13" t="s">
        <v>79</v>
      </c>
      <c r="AY372" s="220" t="s">
        <v>173</v>
      </c>
    </row>
    <row r="373" spans="2:51" s="13" customFormat="1">
      <c r="B373" s="210"/>
      <c r="C373" s="211"/>
      <c r="D373" s="200" t="s">
        <v>247</v>
      </c>
      <c r="E373" s="212" t="s">
        <v>1</v>
      </c>
      <c r="F373" s="213" t="s">
        <v>909</v>
      </c>
      <c r="G373" s="211"/>
      <c r="H373" s="214">
        <v>54.996000000000002</v>
      </c>
      <c r="I373" s="215"/>
      <c r="J373" s="211"/>
      <c r="K373" s="211"/>
      <c r="L373" s="216"/>
      <c r="M373" s="217"/>
      <c r="N373" s="218"/>
      <c r="O373" s="218"/>
      <c r="P373" s="218"/>
      <c r="Q373" s="218"/>
      <c r="R373" s="218"/>
      <c r="S373" s="218"/>
      <c r="T373" s="219"/>
      <c r="AT373" s="220" t="s">
        <v>247</v>
      </c>
      <c r="AU373" s="220" t="s">
        <v>89</v>
      </c>
      <c r="AV373" s="13" t="s">
        <v>89</v>
      </c>
      <c r="AW373" s="13" t="s">
        <v>34</v>
      </c>
      <c r="AX373" s="13" t="s">
        <v>79</v>
      </c>
      <c r="AY373" s="220" t="s">
        <v>173</v>
      </c>
    </row>
    <row r="374" spans="2:51" s="13" customFormat="1">
      <c r="B374" s="210"/>
      <c r="C374" s="211"/>
      <c r="D374" s="200" t="s">
        <v>247</v>
      </c>
      <c r="E374" s="212" t="s">
        <v>1</v>
      </c>
      <c r="F374" s="213" t="s">
        <v>910</v>
      </c>
      <c r="G374" s="211"/>
      <c r="H374" s="214">
        <v>-9.4</v>
      </c>
      <c r="I374" s="215"/>
      <c r="J374" s="211"/>
      <c r="K374" s="211"/>
      <c r="L374" s="216"/>
      <c r="M374" s="217"/>
      <c r="N374" s="218"/>
      <c r="O374" s="218"/>
      <c r="P374" s="218"/>
      <c r="Q374" s="218"/>
      <c r="R374" s="218"/>
      <c r="S374" s="218"/>
      <c r="T374" s="219"/>
      <c r="AT374" s="220" t="s">
        <v>247</v>
      </c>
      <c r="AU374" s="220" t="s">
        <v>89</v>
      </c>
      <c r="AV374" s="13" t="s">
        <v>89</v>
      </c>
      <c r="AW374" s="13" t="s">
        <v>34</v>
      </c>
      <c r="AX374" s="13" t="s">
        <v>79</v>
      </c>
      <c r="AY374" s="220" t="s">
        <v>173</v>
      </c>
    </row>
    <row r="375" spans="2:51" s="13" customFormat="1">
      <c r="B375" s="210"/>
      <c r="C375" s="211"/>
      <c r="D375" s="200" t="s">
        <v>247</v>
      </c>
      <c r="E375" s="212" t="s">
        <v>1</v>
      </c>
      <c r="F375" s="213" t="s">
        <v>911</v>
      </c>
      <c r="G375" s="211"/>
      <c r="H375" s="214">
        <v>7.19</v>
      </c>
      <c r="I375" s="215"/>
      <c r="J375" s="211"/>
      <c r="K375" s="211"/>
      <c r="L375" s="216"/>
      <c r="M375" s="217"/>
      <c r="N375" s="218"/>
      <c r="O375" s="218"/>
      <c r="P375" s="218"/>
      <c r="Q375" s="218"/>
      <c r="R375" s="218"/>
      <c r="S375" s="218"/>
      <c r="T375" s="219"/>
      <c r="AT375" s="220" t="s">
        <v>247</v>
      </c>
      <c r="AU375" s="220" t="s">
        <v>89</v>
      </c>
      <c r="AV375" s="13" t="s">
        <v>89</v>
      </c>
      <c r="AW375" s="13" t="s">
        <v>34</v>
      </c>
      <c r="AX375" s="13" t="s">
        <v>79</v>
      </c>
      <c r="AY375" s="220" t="s">
        <v>173</v>
      </c>
    </row>
    <row r="376" spans="2:51" s="13" customFormat="1">
      <c r="B376" s="210"/>
      <c r="C376" s="211"/>
      <c r="D376" s="200" t="s">
        <v>247</v>
      </c>
      <c r="E376" s="212" t="s">
        <v>1</v>
      </c>
      <c r="F376" s="213" t="s">
        <v>912</v>
      </c>
      <c r="G376" s="211"/>
      <c r="H376" s="214">
        <v>59.73</v>
      </c>
      <c r="I376" s="215"/>
      <c r="J376" s="211"/>
      <c r="K376" s="211"/>
      <c r="L376" s="216"/>
      <c r="M376" s="217"/>
      <c r="N376" s="218"/>
      <c r="O376" s="218"/>
      <c r="P376" s="218"/>
      <c r="Q376" s="218"/>
      <c r="R376" s="218"/>
      <c r="S376" s="218"/>
      <c r="T376" s="219"/>
      <c r="AT376" s="220" t="s">
        <v>247</v>
      </c>
      <c r="AU376" s="220" t="s">
        <v>89</v>
      </c>
      <c r="AV376" s="13" t="s">
        <v>89</v>
      </c>
      <c r="AW376" s="13" t="s">
        <v>34</v>
      </c>
      <c r="AX376" s="13" t="s">
        <v>79</v>
      </c>
      <c r="AY376" s="220" t="s">
        <v>173</v>
      </c>
    </row>
    <row r="377" spans="2:51" s="13" customFormat="1">
      <c r="B377" s="210"/>
      <c r="C377" s="211"/>
      <c r="D377" s="200" t="s">
        <v>247</v>
      </c>
      <c r="E377" s="212" t="s">
        <v>1</v>
      </c>
      <c r="F377" s="213" t="s">
        <v>913</v>
      </c>
      <c r="G377" s="211"/>
      <c r="H377" s="214">
        <v>-21.167999999999999</v>
      </c>
      <c r="I377" s="215"/>
      <c r="J377" s="211"/>
      <c r="K377" s="211"/>
      <c r="L377" s="216"/>
      <c r="M377" s="217"/>
      <c r="N377" s="218"/>
      <c r="O377" s="218"/>
      <c r="P377" s="218"/>
      <c r="Q377" s="218"/>
      <c r="R377" s="218"/>
      <c r="S377" s="218"/>
      <c r="T377" s="219"/>
      <c r="AT377" s="220" t="s">
        <v>247</v>
      </c>
      <c r="AU377" s="220" t="s">
        <v>89</v>
      </c>
      <c r="AV377" s="13" t="s">
        <v>89</v>
      </c>
      <c r="AW377" s="13" t="s">
        <v>34</v>
      </c>
      <c r="AX377" s="13" t="s">
        <v>79</v>
      </c>
      <c r="AY377" s="220" t="s">
        <v>173</v>
      </c>
    </row>
    <row r="378" spans="2:51" s="13" customFormat="1">
      <c r="B378" s="210"/>
      <c r="C378" s="211"/>
      <c r="D378" s="200" t="s">
        <v>247</v>
      </c>
      <c r="E378" s="212" t="s">
        <v>1</v>
      </c>
      <c r="F378" s="213" t="s">
        <v>914</v>
      </c>
      <c r="G378" s="211"/>
      <c r="H378" s="214">
        <v>9.2159999999999993</v>
      </c>
      <c r="I378" s="215"/>
      <c r="J378" s="211"/>
      <c r="K378" s="211"/>
      <c r="L378" s="216"/>
      <c r="M378" s="217"/>
      <c r="N378" s="218"/>
      <c r="O378" s="218"/>
      <c r="P378" s="218"/>
      <c r="Q378" s="218"/>
      <c r="R378" s="218"/>
      <c r="S378" s="218"/>
      <c r="T378" s="219"/>
      <c r="AT378" s="220" t="s">
        <v>247</v>
      </c>
      <c r="AU378" s="220" t="s">
        <v>89</v>
      </c>
      <c r="AV378" s="13" t="s">
        <v>89</v>
      </c>
      <c r="AW378" s="13" t="s">
        <v>34</v>
      </c>
      <c r="AX378" s="13" t="s">
        <v>79</v>
      </c>
      <c r="AY378" s="220" t="s">
        <v>173</v>
      </c>
    </row>
    <row r="379" spans="2:51" s="13" customFormat="1">
      <c r="B379" s="210"/>
      <c r="C379" s="211"/>
      <c r="D379" s="200" t="s">
        <v>247</v>
      </c>
      <c r="E379" s="212" t="s">
        <v>1</v>
      </c>
      <c r="F379" s="213" t="s">
        <v>915</v>
      </c>
      <c r="G379" s="211"/>
      <c r="H379" s="214">
        <v>18.48</v>
      </c>
      <c r="I379" s="215"/>
      <c r="J379" s="211"/>
      <c r="K379" s="211"/>
      <c r="L379" s="216"/>
      <c r="M379" s="217"/>
      <c r="N379" s="218"/>
      <c r="O379" s="218"/>
      <c r="P379" s="218"/>
      <c r="Q379" s="218"/>
      <c r="R379" s="218"/>
      <c r="S379" s="218"/>
      <c r="T379" s="219"/>
      <c r="AT379" s="220" t="s">
        <v>247</v>
      </c>
      <c r="AU379" s="220" t="s">
        <v>89</v>
      </c>
      <c r="AV379" s="13" t="s">
        <v>89</v>
      </c>
      <c r="AW379" s="13" t="s">
        <v>34</v>
      </c>
      <c r="AX379" s="13" t="s">
        <v>79</v>
      </c>
      <c r="AY379" s="220" t="s">
        <v>173</v>
      </c>
    </row>
    <row r="380" spans="2:51" s="13" customFormat="1">
      <c r="B380" s="210"/>
      <c r="C380" s="211"/>
      <c r="D380" s="200" t="s">
        <v>247</v>
      </c>
      <c r="E380" s="212" t="s">
        <v>1</v>
      </c>
      <c r="F380" s="213" t="s">
        <v>916</v>
      </c>
      <c r="G380" s="211"/>
      <c r="H380" s="214">
        <v>-10.584</v>
      </c>
      <c r="I380" s="215"/>
      <c r="J380" s="211"/>
      <c r="K380" s="211"/>
      <c r="L380" s="216"/>
      <c r="M380" s="217"/>
      <c r="N380" s="218"/>
      <c r="O380" s="218"/>
      <c r="P380" s="218"/>
      <c r="Q380" s="218"/>
      <c r="R380" s="218"/>
      <c r="S380" s="218"/>
      <c r="T380" s="219"/>
      <c r="AT380" s="220" t="s">
        <v>247</v>
      </c>
      <c r="AU380" s="220" t="s">
        <v>89</v>
      </c>
      <c r="AV380" s="13" t="s">
        <v>89</v>
      </c>
      <c r="AW380" s="13" t="s">
        <v>34</v>
      </c>
      <c r="AX380" s="13" t="s">
        <v>79</v>
      </c>
      <c r="AY380" s="220" t="s">
        <v>173</v>
      </c>
    </row>
    <row r="381" spans="2:51" s="13" customFormat="1">
      <c r="B381" s="210"/>
      <c r="C381" s="211"/>
      <c r="D381" s="200" t="s">
        <v>247</v>
      </c>
      <c r="E381" s="212" t="s">
        <v>1</v>
      </c>
      <c r="F381" s="213" t="s">
        <v>917</v>
      </c>
      <c r="G381" s="211"/>
      <c r="H381" s="214">
        <v>4.6079999999999997</v>
      </c>
      <c r="I381" s="215"/>
      <c r="J381" s="211"/>
      <c r="K381" s="211"/>
      <c r="L381" s="216"/>
      <c r="M381" s="217"/>
      <c r="N381" s="218"/>
      <c r="O381" s="218"/>
      <c r="P381" s="218"/>
      <c r="Q381" s="218"/>
      <c r="R381" s="218"/>
      <c r="S381" s="218"/>
      <c r="T381" s="219"/>
      <c r="AT381" s="220" t="s">
        <v>247</v>
      </c>
      <c r="AU381" s="220" t="s">
        <v>89</v>
      </c>
      <c r="AV381" s="13" t="s">
        <v>89</v>
      </c>
      <c r="AW381" s="13" t="s">
        <v>34</v>
      </c>
      <c r="AX381" s="13" t="s">
        <v>79</v>
      </c>
      <c r="AY381" s="220" t="s">
        <v>173</v>
      </c>
    </row>
    <row r="382" spans="2:51" s="13" customFormat="1">
      <c r="B382" s="210"/>
      <c r="C382" s="211"/>
      <c r="D382" s="200" t="s">
        <v>247</v>
      </c>
      <c r="E382" s="212" t="s">
        <v>1</v>
      </c>
      <c r="F382" s="213" t="s">
        <v>918</v>
      </c>
      <c r="G382" s="211"/>
      <c r="H382" s="214">
        <v>19.14</v>
      </c>
      <c r="I382" s="215"/>
      <c r="J382" s="211"/>
      <c r="K382" s="211"/>
      <c r="L382" s="216"/>
      <c r="M382" s="217"/>
      <c r="N382" s="218"/>
      <c r="O382" s="218"/>
      <c r="P382" s="218"/>
      <c r="Q382" s="218"/>
      <c r="R382" s="218"/>
      <c r="S382" s="218"/>
      <c r="T382" s="219"/>
      <c r="AT382" s="220" t="s">
        <v>247</v>
      </c>
      <c r="AU382" s="220" t="s">
        <v>89</v>
      </c>
      <c r="AV382" s="13" t="s">
        <v>89</v>
      </c>
      <c r="AW382" s="13" t="s">
        <v>34</v>
      </c>
      <c r="AX382" s="13" t="s">
        <v>79</v>
      </c>
      <c r="AY382" s="220" t="s">
        <v>173</v>
      </c>
    </row>
    <row r="383" spans="2:51" s="13" customFormat="1">
      <c r="B383" s="210"/>
      <c r="C383" s="211"/>
      <c r="D383" s="200" t="s">
        <v>247</v>
      </c>
      <c r="E383" s="212" t="s">
        <v>1</v>
      </c>
      <c r="F383" s="213" t="s">
        <v>916</v>
      </c>
      <c r="G383" s="211"/>
      <c r="H383" s="214">
        <v>-10.584</v>
      </c>
      <c r="I383" s="215"/>
      <c r="J383" s="211"/>
      <c r="K383" s="211"/>
      <c r="L383" s="216"/>
      <c r="M383" s="217"/>
      <c r="N383" s="218"/>
      <c r="O383" s="218"/>
      <c r="P383" s="218"/>
      <c r="Q383" s="218"/>
      <c r="R383" s="218"/>
      <c r="S383" s="218"/>
      <c r="T383" s="219"/>
      <c r="AT383" s="220" t="s">
        <v>247</v>
      </c>
      <c r="AU383" s="220" t="s">
        <v>89</v>
      </c>
      <c r="AV383" s="13" t="s">
        <v>89</v>
      </c>
      <c r="AW383" s="13" t="s">
        <v>34</v>
      </c>
      <c r="AX383" s="13" t="s">
        <v>79</v>
      </c>
      <c r="AY383" s="220" t="s">
        <v>173</v>
      </c>
    </row>
    <row r="384" spans="2:51" s="13" customFormat="1">
      <c r="B384" s="210"/>
      <c r="C384" s="211"/>
      <c r="D384" s="200" t="s">
        <v>247</v>
      </c>
      <c r="E384" s="212" t="s">
        <v>1</v>
      </c>
      <c r="F384" s="213" t="s">
        <v>917</v>
      </c>
      <c r="G384" s="211"/>
      <c r="H384" s="214">
        <v>4.6079999999999997</v>
      </c>
      <c r="I384" s="215"/>
      <c r="J384" s="211"/>
      <c r="K384" s="211"/>
      <c r="L384" s="216"/>
      <c r="M384" s="217"/>
      <c r="N384" s="218"/>
      <c r="O384" s="218"/>
      <c r="P384" s="218"/>
      <c r="Q384" s="218"/>
      <c r="R384" s="218"/>
      <c r="S384" s="218"/>
      <c r="T384" s="219"/>
      <c r="AT384" s="220" t="s">
        <v>247</v>
      </c>
      <c r="AU384" s="220" t="s">
        <v>89</v>
      </c>
      <c r="AV384" s="13" t="s">
        <v>89</v>
      </c>
      <c r="AW384" s="13" t="s">
        <v>34</v>
      </c>
      <c r="AX384" s="13" t="s">
        <v>79</v>
      </c>
      <c r="AY384" s="220" t="s">
        <v>173</v>
      </c>
    </row>
    <row r="385" spans="1:65" s="13" customFormat="1">
      <c r="B385" s="210"/>
      <c r="C385" s="211"/>
      <c r="D385" s="200" t="s">
        <v>247</v>
      </c>
      <c r="E385" s="212" t="s">
        <v>1</v>
      </c>
      <c r="F385" s="213" t="s">
        <v>919</v>
      </c>
      <c r="G385" s="211"/>
      <c r="H385" s="214">
        <v>2.6</v>
      </c>
      <c r="I385" s="215"/>
      <c r="J385" s="211"/>
      <c r="K385" s="211"/>
      <c r="L385" s="216"/>
      <c r="M385" s="217"/>
      <c r="N385" s="218"/>
      <c r="O385" s="218"/>
      <c r="P385" s="218"/>
      <c r="Q385" s="218"/>
      <c r="R385" s="218"/>
      <c r="S385" s="218"/>
      <c r="T385" s="219"/>
      <c r="AT385" s="220" t="s">
        <v>247</v>
      </c>
      <c r="AU385" s="220" t="s">
        <v>89</v>
      </c>
      <c r="AV385" s="13" t="s">
        <v>89</v>
      </c>
      <c r="AW385" s="13" t="s">
        <v>34</v>
      </c>
      <c r="AX385" s="13" t="s">
        <v>79</v>
      </c>
      <c r="AY385" s="220" t="s">
        <v>173</v>
      </c>
    </row>
    <row r="386" spans="1:65" s="13" customFormat="1">
      <c r="B386" s="210"/>
      <c r="C386" s="211"/>
      <c r="D386" s="200" t="s">
        <v>247</v>
      </c>
      <c r="E386" s="212" t="s">
        <v>1</v>
      </c>
      <c r="F386" s="213" t="s">
        <v>920</v>
      </c>
      <c r="G386" s="211"/>
      <c r="H386" s="214">
        <v>4.29</v>
      </c>
      <c r="I386" s="215"/>
      <c r="J386" s="211"/>
      <c r="K386" s="211"/>
      <c r="L386" s="216"/>
      <c r="M386" s="217"/>
      <c r="N386" s="218"/>
      <c r="O386" s="218"/>
      <c r="P386" s="218"/>
      <c r="Q386" s="218"/>
      <c r="R386" s="218"/>
      <c r="S386" s="218"/>
      <c r="T386" s="219"/>
      <c r="AT386" s="220" t="s">
        <v>247</v>
      </c>
      <c r="AU386" s="220" t="s">
        <v>89</v>
      </c>
      <c r="AV386" s="13" t="s">
        <v>89</v>
      </c>
      <c r="AW386" s="13" t="s">
        <v>34</v>
      </c>
      <c r="AX386" s="13" t="s">
        <v>79</v>
      </c>
      <c r="AY386" s="220" t="s">
        <v>173</v>
      </c>
    </row>
    <row r="387" spans="1:65" s="13" customFormat="1">
      <c r="B387" s="210"/>
      <c r="C387" s="211"/>
      <c r="D387" s="200" t="s">
        <v>247</v>
      </c>
      <c r="E387" s="212" t="s">
        <v>1</v>
      </c>
      <c r="F387" s="213" t="s">
        <v>921</v>
      </c>
      <c r="G387" s="211"/>
      <c r="H387" s="214">
        <v>90.75</v>
      </c>
      <c r="I387" s="215"/>
      <c r="J387" s="211"/>
      <c r="K387" s="211"/>
      <c r="L387" s="216"/>
      <c r="M387" s="217"/>
      <c r="N387" s="218"/>
      <c r="O387" s="218"/>
      <c r="P387" s="218"/>
      <c r="Q387" s="218"/>
      <c r="R387" s="218"/>
      <c r="S387" s="218"/>
      <c r="T387" s="219"/>
      <c r="AT387" s="220" t="s">
        <v>247</v>
      </c>
      <c r="AU387" s="220" t="s">
        <v>89</v>
      </c>
      <c r="AV387" s="13" t="s">
        <v>89</v>
      </c>
      <c r="AW387" s="13" t="s">
        <v>34</v>
      </c>
      <c r="AX387" s="13" t="s">
        <v>79</v>
      </c>
      <c r="AY387" s="220" t="s">
        <v>173</v>
      </c>
    </row>
    <row r="388" spans="1:65" s="13" customFormat="1">
      <c r="B388" s="210"/>
      <c r="C388" s="211"/>
      <c r="D388" s="200" t="s">
        <v>247</v>
      </c>
      <c r="E388" s="212" t="s">
        <v>1</v>
      </c>
      <c r="F388" s="213" t="s">
        <v>922</v>
      </c>
      <c r="G388" s="211"/>
      <c r="H388" s="214">
        <v>-37.043999999999997</v>
      </c>
      <c r="I388" s="215"/>
      <c r="J388" s="211"/>
      <c r="K388" s="211"/>
      <c r="L388" s="216"/>
      <c r="M388" s="217"/>
      <c r="N388" s="218"/>
      <c r="O388" s="218"/>
      <c r="P388" s="218"/>
      <c r="Q388" s="218"/>
      <c r="R388" s="218"/>
      <c r="S388" s="218"/>
      <c r="T388" s="219"/>
      <c r="AT388" s="220" t="s">
        <v>247</v>
      </c>
      <c r="AU388" s="220" t="s">
        <v>89</v>
      </c>
      <c r="AV388" s="13" t="s">
        <v>89</v>
      </c>
      <c r="AW388" s="13" t="s">
        <v>34</v>
      </c>
      <c r="AX388" s="13" t="s">
        <v>79</v>
      </c>
      <c r="AY388" s="220" t="s">
        <v>173</v>
      </c>
    </row>
    <row r="389" spans="1:65" s="13" customFormat="1">
      <c r="B389" s="210"/>
      <c r="C389" s="211"/>
      <c r="D389" s="200" t="s">
        <v>247</v>
      </c>
      <c r="E389" s="212" t="s">
        <v>1</v>
      </c>
      <c r="F389" s="213" t="s">
        <v>923</v>
      </c>
      <c r="G389" s="211"/>
      <c r="H389" s="214">
        <v>16.128</v>
      </c>
      <c r="I389" s="215"/>
      <c r="J389" s="211"/>
      <c r="K389" s="211"/>
      <c r="L389" s="216"/>
      <c r="M389" s="217"/>
      <c r="N389" s="218"/>
      <c r="O389" s="218"/>
      <c r="P389" s="218"/>
      <c r="Q389" s="218"/>
      <c r="R389" s="218"/>
      <c r="S389" s="218"/>
      <c r="T389" s="219"/>
      <c r="AT389" s="220" t="s">
        <v>247</v>
      </c>
      <c r="AU389" s="220" t="s">
        <v>89</v>
      </c>
      <c r="AV389" s="13" t="s">
        <v>89</v>
      </c>
      <c r="AW389" s="13" t="s">
        <v>34</v>
      </c>
      <c r="AX389" s="13" t="s">
        <v>79</v>
      </c>
      <c r="AY389" s="220" t="s">
        <v>173</v>
      </c>
    </row>
    <row r="390" spans="1:65" s="13" customFormat="1">
      <c r="B390" s="210"/>
      <c r="C390" s="211"/>
      <c r="D390" s="200" t="s">
        <v>247</v>
      </c>
      <c r="E390" s="212" t="s">
        <v>1</v>
      </c>
      <c r="F390" s="213" t="s">
        <v>924</v>
      </c>
      <c r="G390" s="211"/>
      <c r="H390" s="214">
        <v>61.38</v>
      </c>
      <c r="I390" s="215"/>
      <c r="J390" s="211"/>
      <c r="K390" s="211"/>
      <c r="L390" s="216"/>
      <c r="M390" s="217"/>
      <c r="N390" s="218"/>
      <c r="O390" s="218"/>
      <c r="P390" s="218"/>
      <c r="Q390" s="218"/>
      <c r="R390" s="218"/>
      <c r="S390" s="218"/>
      <c r="T390" s="219"/>
      <c r="AT390" s="220" t="s">
        <v>247</v>
      </c>
      <c r="AU390" s="220" t="s">
        <v>89</v>
      </c>
      <c r="AV390" s="13" t="s">
        <v>89</v>
      </c>
      <c r="AW390" s="13" t="s">
        <v>34</v>
      </c>
      <c r="AX390" s="13" t="s">
        <v>79</v>
      </c>
      <c r="AY390" s="220" t="s">
        <v>173</v>
      </c>
    </row>
    <row r="391" spans="1:65" s="13" customFormat="1">
      <c r="B391" s="210"/>
      <c r="C391" s="211"/>
      <c r="D391" s="200" t="s">
        <v>247</v>
      </c>
      <c r="E391" s="212" t="s">
        <v>1</v>
      </c>
      <c r="F391" s="213" t="s">
        <v>925</v>
      </c>
      <c r="G391" s="211"/>
      <c r="H391" s="214">
        <v>-41.747999999999998</v>
      </c>
      <c r="I391" s="215"/>
      <c r="J391" s="211"/>
      <c r="K391" s="211"/>
      <c r="L391" s="216"/>
      <c r="M391" s="217"/>
      <c r="N391" s="218"/>
      <c r="O391" s="218"/>
      <c r="P391" s="218"/>
      <c r="Q391" s="218"/>
      <c r="R391" s="218"/>
      <c r="S391" s="218"/>
      <c r="T391" s="219"/>
      <c r="AT391" s="220" t="s">
        <v>247</v>
      </c>
      <c r="AU391" s="220" t="s">
        <v>89</v>
      </c>
      <c r="AV391" s="13" t="s">
        <v>89</v>
      </c>
      <c r="AW391" s="13" t="s">
        <v>34</v>
      </c>
      <c r="AX391" s="13" t="s">
        <v>79</v>
      </c>
      <c r="AY391" s="220" t="s">
        <v>173</v>
      </c>
    </row>
    <row r="392" spans="1:65" s="13" customFormat="1">
      <c r="B392" s="210"/>
      <c r="C392" s="211"/>
      <c r="D392" s="200" t="s">
        <v>247</v>
      </c>
      <c r="E392" s="212" t="s">
        <v>1</v>
      </c>
      <c r="F392" s="213" t="s">
        <v>926</v>
      </c>
      <c r="G392" s="211"/>
      <c r="H392" s="214">
        <v>7.96</v>
      </c>
      <c r="I392" s="215"/>
      <c r="J392" s="211"/>
      <c r="K392" s="211"/>
      <c r="L392" s="216"/>
      <c r="M392" s="217"/>
      <c r="N392" s="218"/>
      <c r="O392" s="218"/>
      <c r="P392" s="218"/>
      <c r="Q392" s="218"/>
      <c r="R392" s="218"/>
      <c r="S392" s="218"/>
      <c r="T392" s="219"/>
      <c r="AT392" s="220" t="s">
        <v>247</v>
      </c>
      <c r="AU392" s="220" t="s">
        <v>89</v>
      </c>
      <c r="AV392" s="13" t="s">
        <v>89</v>
      </c>
      <c r="AW392" s="13" t="s">
        <v>34</v>
      </c>
      <c r="AX392" s="13" t="s">
        <v>79</v>
      </c>
      <c r="AY392" s="220" t="s">
        <v>173</v>
      </c>
    </row>
    <row r="393" spans="1:65" s="15" customFormat="1">
      <c r="B393" s="231"/>
      <c r="C393" s="232"/>
      <c r="D393" s="200" t="s">
        <v>247</v>
      </c>
      <c r="E393" s="233" t="s">
        <v>1</v>
      </c>
      <c r="F393" s="234" t="s">
        <v>260</v>
      </c>
      <c r="G393" s="232"/>
      <c r="H393" s="235">
        <v>387.62099999999998</v>
      </c>
      <c r="I393" s="236"/>
      <c r="J393" s="232"/>
      <c r="K393" s="232"/>
      <c r="L393" s="237"/>
      <c r="M393" s="238"/>
      <c r="N393" s="239"/>
      <c r="O393" s="239"/>
      <c r="P393" s="239"/>
      <c r="Q393" s="239"/>
      <c r="R393" s="239"/>
      <c r="S393" s="239"/>
      <c r="T393" s="240"/>
      <c r="AT393" s="241" t="s">
        <v>247</v>
      </c>
      <c r="AU393" s="241" t="s">
        <v>89</v>
      </c>
      <c r="AV393" s="15" t="s">
        <v>191</v>
      </c>
      <c r="AW393" s="15" t="s">
        <v>34</v>
      </c>
      <c r="AX393" s="15" t="s">
        <v>87</v>
      </c>
      <c r="AY393" s="241" t="s">
        <v>173</v>
      </c>
    </row>
    <row r="394" spans="1:65" s="2" customFormat="1" ht="16.5" customHeight="1">
      <c r="A394" s="35"/>
      <c r="B394" s="36"/>
      <c r="C394" s="187" t="s">
        <v>491</v>
      </c>
      <c r="D394" s="187" t="s">
        <v>176</v>
      </c>
      <c r="E394" s="188" t="s">
        <v>927</v>
      </c>
      <c r="F394" s="189" t="s">
        <v>928</v>
      </c>
      <c r="G394" s="190" t="s">
        <v>245</v>
      </c>
      <c r="H394" s="191">
        <v>106.66</v>
      </c>
      <c r="I394" s="192"/>
      <c r="J394" s="193">
        <f>ROUND(I394*H394,2)</f>
        <v>0</v>
      </c>
      <c r="K394" s="189" t="s">
        <v>263</v>
      </c>
      <c r="L394" s="40"/>
      <c r="M394" s="194" t="s">
        <v>1</v>
      </c>
      <c r="N394" s="195" t="s">
        <v>44</v>
      </c>
      <c r="O394" s="72"/>
      <c r="P394" s="196">
        <f>O394*H394</f>
        <v>0</v>
      </c>
      <c r="Q394" s="196">
        <v>1.7000000000000001E-2</v>
      </c>
      <c r="R394" s="196">
        <f>Q394*H394</f>
        <v>1.8132200000000001</v>
      </c>
      <c r="S394" s="196">
        <v>0</v>
      </c>
      <c r="T394" s="197">
        <f>S394*H394</f>
        <v>0</v>
      </c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R394" s="198" t="s">
        <v>191</v>
      </c>
      <c r="AT394" s="198" t="s">
        <v>176</v>
      </c>
      <c r="AU394" s="198" t="s">
        <v>89</v>
      </c>
      <c r="AY394" s="18" t="s">
        <v>173</v>
      </c>
      <c r="BE394" s="199">
        <f>IF(N394="základní",J394,0)</f>
        <v>0</v>
      </c>
      <c r="BF394" s="199">
        <f>IF(N394="snížená",J394,0)</f>
        <v>0</v>
      </c>
      <c r="BG394" s="199">
        <f>IF(N394="zákl. přenesená",J394,0)</f>
        <v>0</v>
      </c>
      <c r="BH394" s="199">
        <f>IF(N394="sníž. přenesená",J394,0)</f>
        <v>0</v>
      </c>
      <c r="BI394" s="199">
        <f>IF(N394="nulová",J394,0)</f>
        <v>0</v>
      </c>
      <c r="BJ394" s="18" t="s">
        <v>87</v>
      </c>
      <c r="BK394" s="199">
        <f>ROUND(I394*H394,2)</f>
        <v>0</v>
      </c>
      <c r="BL394" s="18" t="s">
        <v>191</v>
      </c>
      <c r="BM394" s="198" t="s">
        <v>929</v>
      </c>
    </row>
    <row r="395" spans="1:65" s="14" customFormat="1">
      <c r="B395" s="221"/>
      <c r="C395" s="222"/>
      <c r="D395" s="200" t="s">
        <v>247</v>
      </c>
      <c r="E395" s="223" t="s">
        <v>1</v>
      </c>
      <c r="F395" s="224" t="s">
        <v>930</v>
      </c>
      <c r="G395" s="222"/>
      <c r="H395" s="223" t="s">
        <v>1</v>
      </c>
      <c r="I395" s="225"/>
      <c r="J395" s="222"/>
      <c r="K395" s="222"/>
      <c r="L395" s="226"/>
      <c r="M395" s="227"/>
      <c r="N395" s="228"/>
      <c r="O395" s="228"/>
      <c r="P395" s="228"/>
      <c r="Q395" s="228"/>
      <c r="R395" s="228"/>
      <c r="S395" s="228"/>
      <c r="T395" s="229"/>
      <c r="AT395" s="230" t="s">
        <v>247</v>
      </c>
      <c r="AU395" s="230" t="s">
        <v>89</v>
      </c>
      <c r="AV395" s="14" t="s">
        <v>87</v>
      </c>
      <c r="AW395" s="14" t="s">
        <v>34</v>
      </c>
      <c r="AX395" s="14" t="s">
        <v>79</v>
      </c>
      <c r="AY395" s="230" t="s">
        <v>173</v>
      </c>
    </row>
    <row r="396" spans="1:65" s="13" customFormat="1">
      <c r="B396" s="210"/>
      <c r="C396" s="211"/>
      <c r="D396" s="200" t="s">
        <v>247</v>
      </c>
      <c r="E396" s="212" t="s">
        <v>1</v>
      </c>
      <c r="F396" s="213" t="s">
        <v>931</v>
      </c>
      <c r="G396" s="211"/>
      <c r="H396" s="214">
        <v>74.8</v>
      </c>
      <c r="I396" s="215"/>
      <c r="J396" s="211"/>
      <c r="K396" s="211"/>
      <c r="L396" s="216"/>
      <c r="M396" s="217"/>
      <c r="N396" s="218"/>
      <c r="O396" s="218"/>
      <c r="P396" s="218"/>
      <c r="Q396" s="218"/>
      <c r="R396" s="218"/>
      <c r="S396" s="218"/>
      <c r="T396" s="219"/>
      <c r="AT396" s="220" t="s">
        <v>247</v>
      </c>
      <c r="AU396" s="220" t="s">
        <v>89</v>
      </c>
      <c r="AV396" s="13" t="s">
        <v>89</v>
      </c>
      <c r="AW396" s="13" t="s">
        <v>34</v>
      </c>
      <c r="AX396" s="13" t="s">
        <v>79</v>
      </c>
      <c r="AY396" s="220" t="s">
        <v>173</v>
      </c>
    </row>
    <row r="397" spans="1:65" s="13" customFormat="1">
      <c r="B397" s="210"/>
      <c r="C397" s="211"/>
      <c r="D397" s="200" t="s">
        <v>247</v>
      </c>
      <c r="E397" s="212" t="s">
        <v>1</v>
      </c>
      <c r="F397" s="213" t="s">
        <v>932</v>
      </c>
      <c r="G397" s="211"/>
      <c r="H397" s="214">
        <v>31.86</v>
      </c>
      <c r="I397" s="215"/>
      <c r="J397" s="211"/>
      <c r="K397" s="211"/>
      <c r="L397" s="216"/>
      <c r="M397" s="217"/>
      <c r="N397" s="218"/>
      <c r="O397" s="218"/>
      <c r="P397" s="218"/>
      <c r="Q397" s="218"/>
      <c r="R397" s="218"/>
      <c r="S397" s="218"/>
      <c r="T397" s="219"/>
      <c r="AT397" s="220" t="s">
        <v>247</v>
      </c>
      <c r="AU397" s="220" t="s">
        <v>89</v>
      </c>
      <c r="AV397" s="13" t="s">
        <v>89</v>
      </c>
      <c r="AW397" s="13" t="s">
        <v>34</v>
      </c>
      <c r="AX397" s="13" t="s">
        <v>79</v>
      </c>
      <c r="AY397" s="220" t="s">
        <v>173</v>
      </c>
    </row>
    <row r="398" spans="1:65" s="15" customFormat="1">
      <c r="B398" s="231"/>
      <c r="C398" s="232"/>
      <c r="D398" s="200" t="s">
        <v>247</v>
      </c>
      <c r="E398" s="233" t="s">
        <v>1</v>
      </c>
      <c r="F398" s="234" t="s">
        <v>260</v>
      </c>
      <c r="G398" s="232"/>
      <c r="H398" s="235">
        <v>106.66</v>
      </c>
      <c r="I398" s="236"/>
      <c r="J398" s="232"/>
      <c r="K398" s="232"/>
      <c r="L398" s="237"/>
      <c r="M398" s="238"/>
      <c r="N398" s="239"/>
      <c r="O398" s="239"/>
      <c r="P398" s="239"/>
      <c r="Q398" s="239"/>
      <c r="R398" s="239"/>
      <c r="S398" s="239"/>
      <c r="T398" s="240"/>
      <c r="AT398" s="241" t="s">
        <v>247</v>
      </c>
      <c r="AU398" s="241" t="s">
        <v>89</v>
      </c>
      <c r="AV398" s="15" t="s">
        <v>191</v>
      </c>
      <c r="AW398" s="15" t="s">
        <v>34</v>
      </c>
      <c r="AX398" s="15" t="s">
        <v>87</v>
      </c>
      <c r="AY398" s="241" t="s">
        <v>173</v>
      </c>
    </row>
    <row r="399" spans="1:65" s="2" customFormat="1" ht="16.5" customHeight="1">
      <c r="A399" s="35"/>
      <c r="B399" s="36"/>
      <c r="C399" s="187" t="s">
        <v>495</v>
      </c>
      <c r="D399" s="187" t="s">
        <v>176</v>
      </c>
      <c r="E399" s="188" t="s">
        <v>933</v>
      </c>
      <c r="F399" s="189" t="s">
        <v>934</v>
      </c>
      <c r="G399" s="190" t="s">
        <v>245</v>
      </c>
      <c r="H399" s="191">
        <v>38.962000000000003</v>
      </c>
      <c r="I399" s="192"/>
      <c r="J399" s="193">
        <f>ROUND(I399*H399,2)</f>
        <v>0</v>
      </c>
      <c r="K399" s="189" t="s">
        <v>263</v>
      </c>
      <c r="L399" s="40"/>
      <c r="M399" s="194" t="s">
        <v>1</v>
      </c>
      <c r="N399" s="195" t="s">
        <v>44</v>
      </c>
      <c r="O399" s="72"/>
      <c r="P399" s="196">
        <f>O399*H399</f>
        <v>0</v>
      </c>
      <c r="Q399" s="196">
        <v>4.4099999999999999E-3</v>
      </c>
      <c r="R399" s="196">
        <f>Q399*H399</f>
        <v>0.17182242</v>
      </c>
      <c r="S399" s="196">
        <v>0</v>
      </c>
      <c r="T399" s="197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198" t="s">
        <v>191</v>
      </c>
      <c r="AT399" s="198" t="s">
        <v>176</v>
      </c>
      <c r="AU399" s="198" t="s">
        <v>89</v>
      </c>
      <c r="AY399" s="18" t="s">
        <v>173</v>
      </c>
      <c r="BE399" s="199">
        <f>IF(N399="základní",J399,0)</f>
        <v>0</v>
      </c>
      <c r="BF399" s="199">
        <f>IF(N399="snížená",J399,0)</f>
        <v>0</v>
      </c>
      <c r="BG399" s="199">
        <f>IF(N399="zákl. přenesená",J399,0)</f>
        <v>0</v>
      </c>
      <c r="BH399" s="199">
        <f>IF(N399="sníž. přenesená",J399,0)</f>
        <v>0</v>
      </c>
      <c r="BI399" s="199">
        <f>IF(N399="nulová",J399,0)</f>
        <v>0</v>
      </c>
      <c r="BJ399" s="18" t="s">
        <v>87</v>
      </c>
      <c r="BK399" s="199">
        <f>ROUND(I399*H399,2)</f>
        <v>0</v>
      </c>
      <c r="BL399" s="18" t="s">
        <v>191</v>
      </c>
      <c r="BM399" s="198" t="s">
        <v>935</v>
      </c>
    </row>
    <row r="400" spans="1:65" s="2" customFormat="1" ht="16.5" customHeight="1">
      <c r="A400" s="35"/>
      <c r="B400" s="36"/>
      <c r="C400" s="187" t="s">
        <v>499</v>
      </c>
      <c r="D400" s="187" t="s">
        <v>176</v>
      </c>
      <c r="E400" s="188" t="s">
        <v>936</v>
      </c>
      <c r="F400" s="189" t="s">
        <v>937</v>
      </c>
      <c r="G400" s="190" t="s">
        <v>245</v>
      </c>
      <c r="H400" s="191">
        <v>44.902000000000001</v>
      </c>
      <c r="I400" s="192"/>
      <c r="J400" s="193">
        <f>ROUND(I400*H400,2)</f>
        <v>0</v>
      </c>
      <c r="K400" s="189" t="s">
        <v>263</v>
      </c>
      <c r="L400" s="40"/>
      <c r="M400" s="194" t="s">
        <v>1</v>
      </c>
      <c r="N400" s="195" t="s">
        <v>44</v>
      </c>
      <c r="O400" s="72"/>
      <c r="P400" s="196">
        <f>O400*H400</f>
        <v>0</v>
      </c>
      <c r="Q400" s="196">
        <v>1.8380000000000001E-2</v>
      </c>
      <c r="R400" s="196">
        <f>Q400*H400</f>
        <v>0.82529876000000002</v>
      </c>
      <c r="S400" s="196">
        <v>0</v>
      </c>
      <c r="T400" s="197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198" t="s">
        <v>191</v>
      </c>
      <c r="AT400" s="198" t="s">
        <v>176</v>
      </c>
      <c r="AU400" s="198" t="s">
        <v>89</v>
      </c>
      <c r="AY400" s="18" t="s">
        <v>173</v>
      </c>
      <c r="BE400" s="199">
        <f>IF(N400="základní",J400,0)</f>
        <v>0</v>
      </c>
      <c r="BF400" s="199">
        <f>IF(N400="snížená",J400,0)</f>
        <v>0</v>
      </c>
      <c r="BG400" s="199">
        <f>IF(N400="zákl. přenesená",J400,0)</f>
        <v>0</v>
      </c>
      <c r="BH400" s="199">
        <f>IF(N400="sníž. přenesená",J400,0)</f>
        <v>0</v>
      </c>
      <c r="BI400" s="199">
        <f>IF(N400="nulová",J400,0)</f>
        <v>0</v>
      </c>
      <c r="BJ400" s="18" t="s">
        <v>87</v>
      </c>
      <c r="BK400" s="199">
        <f>ROUND(I400*H400,2)</f>
        <v>0</v>
      </c>
      <c r="BL400" s="18" t="s">
        <v>191</v>
      </c>
      <c r="BM400" s="198" t="s">
        <v>938</v>
      </c>
    </row>
    <row r="401" spans="1:65" s="14" customFormat="1">
      <c r="B401" s="221"/>
      <c r="C401" s="222"/>
      <c r="D401" s="200" t="s">
        <v>247</v>
      </c>
      <c r="E401" s="223" t="s">
        <v>1</v>
      </c>
      <c r="F401" s="224" t="s">
        <v>396</v>
      </c>
      <c r="G401" s="222"/>
      <c r="H401" s="223" t="s">
        <v>1</v>
      </c>
      <c r="I401" s="225"/>
      <c r="J401" s="222"/>
      <c r="K401" s="222"/>
      <c r="L401" s="226"/>
      <c r="M401" s="227"/>
      <c r="N401" s="228"/>
      <c r="O401" s="228"/>
      <c r="P401" s="228"/>
      <c r="Q401" s="228"/>
      <c r="R401" s="228"/>
      <c r="S401" s="228"/>
      <c r="T401" s="229"/>
      <c r="AT401" s="230" t="s">
        <v>247</v>
      </c>
      <c r="AU401" s="230" t="s">
        <v>89</v>
      </c>
      <c r="AV401" s="14" t="s">
        <v>87</v>
      </c>
      <c r="AW401" s="14" t="s">
        <v>34</v>
      </c>
      <c r="AX401" s="14" t="s">
        <v>79</v>
      </c>
      <c r="AY401" s="230" t="s">
        <v>173</v>
      </c>
    </row>
    <row r="402" spans="1:65" s="13" customFormat="1">
      <c r="B402" s="210"/>
      <c r="C402" s="211"/>
      <c r="D402" s="200" t="s">
        <v>247</v>
      </c>
      <c r="E402" s="212" t="s">
        <v>1</v>
      </c>
      <c r="F402" s="213" t="s">
        <v>397</v>
      </c>
      <c r="G402" s="211"/>
      <c r="H402" s="214">
        <v>18.347999999999999</v>
      </c>
      <c r="I402" s="215"/>
      <c r="J402" s="211"/>
      <c r="K402" s="211"/>
      <c r="L402" s="216"/>
      <c r="M402" s="217"/>
      <c r="N402" s="218"/>
      <c r="O402" s="218"/>
      <c r="P402" s="218"/>
      <c r="Q402" s="218"/>
      <c r="R402" s="218"/>
      <c r="S402" s="218"/>
      <c r="T402" s="219"/>
      <c r="AT402" s="220" t="s">
        <v>247</v>
      </c>
      <c r="AU402" s="220" t="s">
        <v>89</v>
      </c>
      <c r="AV402" s="13" t="s">
        <v>89</v>
      </c>
      <c r="AW402" s="13" t="s">
        <v>34</v>
      </c>
      <c r="AX402" s="13" t="s">
        <v>79</v>
      </c>
      <c r="AY402" s="220" t="s">
        <v>173</v>
      </c>
    </row>
    <row r="403" spans="1:65" s="13" customFormat="1">
      <c r="B403" s="210"/>
      <c r="C403" s="211"/>
      <c r="D403" s="200" t="s">
        <v>247</v>
      </c>
      <c r="E403" s="212" t="s">
        <v>1</v>
      </c>
      <c r="F403" s="213" t="s">
        <v>398</v>
      </c>
      <c r="G403" s="211"/>
      <c r="H403" s="214">
        <v>3</v>
      </c>
      <c r="I403" s="215"/>
      <c r="J403" s="211"/>
      <c r="K403" s="211"/>
      <c r="L403" s="216"/>
      <c r="M403" s="217"/>
      <c r="N403" s="218"/>
      <c r="O403" s="218"/>
      <c r="P403" s="218"/>
      <c r="Q403" s="218"/>
      <c r="R403" s="218"/>
      <c r="S403" s="218"/>
      <c r="T403" s="219"/>
      <c r="AT403" s="220" t="s">
        <v>247</v>
      </c>
      <c r="AU403" s="220" t="s">
        <v>89</v>
      </c>
      <c r="AV403" s="13" t="s">
        <v>89</v>
      </c>
      <c r="AW403" s="13" t="s">
        <v>34</v>
      </c>
      <c r="AX403" s="13" t="s">
        <v>79</v>
      </c>
      <c r="AY403" s="220" t="s">
        <v>173</v>
      </c>
    </row>
    <row r="404" spans="1:65" s="16" customFormat="1">
      <c r="B404" s="242"/>
      <c r="C404" s="243"/>
      <c r="D404" s="200" t="s">
        <v>247</v>
      </c>
      <c r="E404" s="244" t="s">
        <v>1</v>
      </c>
      <c r="F404" s="245" t="s">
        <v>399</v>
      </c>
      <c r="G404" s="243"/>
      <c r="H404" s="246">
        <v>21.347999999999999</v>
      </c>
      <c r="I404" s="247"/>
      <c r="J404" s="243"/>
      <c r="K404" s="243"/>
      <c r="L404" s="248"/>
      <c r="M404" s="249"/>
      <c r="N404" s="250"/>
      <c r="O404" s="250"/>
      <c r="P404" s="250"/>
      <c r="Q404" s="250"/>
      <c r="R404" s="250"/>
      <c r="S404" s="250"/>
      <c r="T404" s="251"/>
      <c r="AT404" s="252" t="s">
        <v>247</v>
      </c>
      <c r="AU404" s="252" t="s">
        <v>89</v>
      </c>
      <c r="AV404" s="16" t="s">
        <v>185</v>
      </c>
      <c r="AW404" s="16" t="s">
        <v>34</v>
      </c>
      <c r="AX404" s="16" t="s">
        <v>79</v>
      </c>
      <c r="AY404" s="252" t="s">
        <v>173</v>
      </c>
    </row>
    <row r="405" spans="1:65" s="14" customFormat="1">
      <c r="B405" s="221"/>
      <c r="C405" s="222"/>
      <c r="D405" s="200" t="s">
        <v>247</v>
      </c>
      <c r="E405" s="223" t="s">
        <v>1</v>
      </c>
      <c r="F405" s="224" t="s">
        <v>277</v>
      </c>
      <c r="G405" s="222"/>
      <c r="H405" s="223" t="s">
        <v>1</v>
      </c>
      <c r="I405" s="225"/>
      <c r="J405" s="222"/>
      <c r="K405" s="222"/>
      <c r="L405" s="226"/>
      <c r="M405" s="227"/>
      <c r="N405" s="228"/>
      <c r="O405" s="228"/>
      <c r="P405" s="228"/>
      <c r="Q405" s="228"/>
      <c r="R405" s="228"/>
      <c r="S405" s="228"/>
      <c r="T405" s="229"/>
      <c r="AT405" s="230" t="s">
        <v>247</v>
      </c>
      <c r="AU405" s="230" t="s">
        <v>89</v>
      </c>
      <c r="AV405" s="14" t="s">
        <v>87</v>
      </c>
      <c r="AW405" s="14" t="s">
        <v>34</v>
      </c>
      <c r="AX405" s="14" t="s">
        <v>79</v>
      </c>
      <c r="AY405" s="230" t="s">
        <v>173</v>
      </c>
    </row>
    <row r="406" spans="1:65" s="13" customFormat="1">
      <c r="B406" s="210"/>
      <c r="C406" s="211"/>
      <c r="D406" s="200" t="s">
        <v>247</v>
      </c>
      <c r="E406" s="212" t="s">
        <v>1</v>
      </c>
      <c r="F406" s="213" t="s">
        <v>939</v>
      </c>
      <c r="G406" s="211"/>
      <c r="H406" s="214">
        <v>8.6940000000000008</v>
      </c>
      <c r="I406" s="215"/>
      <c r="J406" s="211"/>
      <c r="K406" s="211"/>
      <c r="L406" s="216"/>
      <c r="M406" s="217"/>
      <c r="N406" s="218"/>
      <c r="O406" s="218"/>
      <c r="P406" s="218"/>
      <c r="Q406" s="218"/>
      <c r="R406" s="218"/>
      <c r="S406" s="218"/>
      <c r="T406" s="219"/>
      <c r="AT406" s="220" t="s">
        <v>247</v>
      </c>
      <c r="AU406" s="220" t="s">
        <v>89</v>
      </c>
      <c r="AV406" s="13" t="s">
        <v>89</v>
      </c>
      <c r="AW406" s="13" t="s">
        <v>34</v>
      </c>
      <c r="AX406" s="13" t="s">
        <v>79</v>
      </c>
      <c r="AY406" s="220" t="s">
        <v>173</v>
      </c>
    </row>
    <row r="407" spans="1:65" s="13" customFormat="1">
      <c r="B407" s="210"/>
      <c r="C407" s="211"/>
      <c r="D407" s="200" t="s">
        <v>247</v>
      </c>
      <c r="E407" s="212" t="s">
        <v>1</v>
      </c>
      <c r="F407" s="213" t="s">
        <v>401</v>
      </c>
      <c r="G407" s="211"/>
      <c r="H407" s="214">
        <v>1</v>
      </c>
      <c r="I407" s="215"/>
      <c r="J407" s="211"/>
      <c r="K407" s="211"/>
      <c r="L407" s="216"/>
      <c r="M407" s="217"/>
      <c r="N407" s="218"/>
      <c r="O407" s="218"/>
      <c r="P407" s="218"/>
      <c r="Q407" s="218"/>
      <c r="R407" s="218"/>
      <c r="S407" s="218"/>
      <c r="T407" s="219"/>
      <c r="AT407" s="220" t="s">
        <v>247</v>
      </c>
      <c r="AU407" s="220" t="s">
        <v>89</v>
      </c>
      <c r="AV407" s="13" t="s">
        <v>89</v>
      </c>
      <c r="AW407" s="13" t="s">
        <v>34</v>
      </c>
      <c r="AX407" s="13" t="s">
        <v>79</v>
      </c>
      <c r="AY407" s="220" t="s">
        <v>173</v>
      </c>
    </row>
    <row r="408" spans="1:65" s="13" customFormat="1">
      <c r="B408" s="210"/>
      <c r="C408" s="211"/>
      <c r="D408" s="200" t="s">
        <v>247</v>
      </c>
      <c r="E408" s="212" t="s">
        <v>1</v>
      </c>
      <c r="F408" s="213" t="s">
        <v>940</v>
      </c>
      <c r="G408" s="211"/>
      <c r="H408" s="214">
        <v>7.92</v>
      </c>
      <c r="I408" s="215"/>
      <c r="J408" s="211"/>
      <c r="K408" s="211"/>
      <c r="L408" s="216"/>
      <c r="M408" s="217"/>
      <c r="N408" s="218"/>
      <c r="O408" s="218"/>
      <c r="P408" s="218"/>
      <c r="Q408" s="218"/>
      <c r="R408" s="218"/>
      <c r="S408" s="218"/>
      <c r="T408" s="219"/>
      <c r="AT408" s="220" t="s">
        <v>247</v>
      </c>
      <c r="AU408" s="220" t="s">
        <v>89</v>
      </c>
      <c r="AV408" s="13" t="s">
        <v>89</v>
      </c>
      <c r="AW408" s="13" t="s">
        <v>34</v>
      </c>
      <c r="AX408" s="13" t="s">
        <v>79</v>
      </c>
      <c r="AY408" s="220" t="s">
        <v>173</v>
      </c>
    </row>
    <row r="409" spans="1:65" s="16" customFormat="1">
      <c r="B409" s="242"/>
      <c r="C409" s="243"/>
      <c r="D409" s="200" t="s">
        <v>247</v>
      </c>
      <c r="E409" s="244" t="s">
        <v>1</v>
      </c>
      <c r="F409" s="245" t="s">
        <v>399</v>
      </c>
      <c r="G409" s="243"/>
      <c r="H409" s="246">
        <v>17.614000000000001</v>
      </c>
      <c r="I409" s="247"/>
      <c r="J409" s="243"/>
      <c r="K409" s="243"/>
      <c r="L409" s="248"/>
      <c r="M409" s="249"/>
      <c r="N409" s="250"/>
      <c r="O409" s="250"/>
      <c r="P409" s="250"/>
      <c r="Q409" s="250"/>
      <c r="R409" s="250"/>
      <c r="S409" s="250"/>
      <c r="T409" s="251"/>
      <c r="AT409" s="252" t="s">
        <v>247</v>
      </c>
      <c r="AU409" s="252" t="s">
        <v>89</v>
      </c>
      <c r="AV409" s="16" t="s">
        <v>185</v>
      </c>
      <c r="AW409" s="16" t="s">
        <v>34</v>
      </c>
      <c r="AX409" s="16" t="s">
        <v>79</v>
      </c>
      <c r="AY409" s="252" t="s">
        <v>173</v>
      </c>
    </row>
    <row r="410" spans="1:65" s="13" customFormat="1">
      <c r="B410" s="210"/>
      <c r="C410" s="211"/>
      <c r="D410" s="200" t="s">
        <v>247</v>
      </c>
      <c r="E410" s="212" t="s">
        <v>1</v>
      </c>
      <c r="F410" s="213" t="s">
        <v>941</v>
      </c>
      <c r="G410" s="211"/>
      <c r="H410" s="214">
        <v>5.94</v>
      </c>
      <c r="I410" s="215"/>
      <c r="J410" s="211"/>
      <c r="K410" s="211"/>
      <c r="L410" s="216"/>
      <c r="M410" s="217"/>
      <c r="N410" s="218"/>
      <c r="O410" s="218"/>
      <c r="P410" s="218"/>
      <c r="Q410" s="218"/>
      <c r="R410" s="218"/>
      <c r="S410" s="218"/>
      <c r="T410" s="219"/>
      <c r="AT410" s="220" t="s">
        <v>247</v>
      </c>
      <c r="AU410" s="220" t="s">
        <v>89</v>
      </c>
      <c r="AV410" s="13" t="s">
        <v>89</v>
      </c>
      <c r="AW410" s="13" t="s">
        <v>34</v>
      </c>
      <c r="AX410" s="13" t="s">
        <v>79</v>
      </c>
      <c r="AY410" s="220" t="s">
        <v>173</v>
      </c>
    </row>
    <row r="411" spans="1:65" s="16" customFormat="1">
      <c r="B411" s="242"/>
      <c r="C411" s="243"/>
      <c r="D411" s="200" t="s">
        <v>247</v>
      </c>
      <c r="E411" s="244" t="s">
        <v>1</v>
      </c>
      <c r="F411" s="245" t="s">
        <v>399</v>
      </c>
      <c r="G411" s="243"/>
      <c r="H411" s="246">
        <v>5.94</v>
      </c>
      <c r="I411" s="247"/>
      <c r="J411" s="243"/>
      <c r="K411" s="243"/>
      <c r="L411" s="248"/>
      <c r="M411" s="249"/>
      <c r="N411" s="250"/>
      <c r="O411" s="250"/>
      <c r="P411" s="250"/>
      <c r="Q411" s="250"/>
      <c r="R411" s="250"/>
      <c r="S411" s="250"/>
      <c r="T411" s="251"/>
      <c r="AT411" s="252" t="s">
        <v>247</v>
      </c>
      <c r="AU411" s="252" t="s">
        <v>89</v>
      </c>
      <c r="AV411" s="16" t="s">
        <v>185</v>
      </c>
      <c r="AW411" s="16" t="s">
        <v>34</v>
      </c>
      <c r="AX411" s="16" t="s">
        <v>79</v>
      </c>
      <c r="AY411" s="252" t="s">
        <v>173</v>
      </c>
    </row>
    <row r="412" spans="1:65" s="15" customFormat="1">
      <c r="B412" s="231"/>
      <c r="C412" s="232"/>
      <c r="D412" s="200" t="s">
        <v>247</v>
      </c>
      <c r="E412" s="233" t="s">
        <v>1</v>
      </c>
      <c r="F412" s="234" t="s">
        <v>260</v>
      </c>
      <c r="G412" s="232"/>
      <c r="H412" s="235">
        <v>44.902000000000001</v>
      </c>
      <c r="I412" s="236"/>
      <c r="J412" s="232"/>
      <c r="K412" s="232"/>
      <c r="L412" s="237"/>
      <c r="M412" s="238"/>
      <c r="N412" s="239"/>
      <c r="O412" s="239"/>
      <c r="P412" s="239"/>
      <c r="Q412" s="239"/>
      <c r="R412" s="239"/>
      <c r="S412" s="239"/>
      <c r="T412" s="240"/>
      <c r="AT412" s="241" t="s">
        <v>247</v>
      </c>
      <c r="AU412" s="241" t="s">
        <v>89</v>
      </c>
      <c r="AV412" s="15" t="s">
        <v>191</v>
      </c>
      <c r="AW412" s="15" t="s">
        <v>34</v>
      </c>
      <c r="AX412" s="15" t="s">
        <v>87</v>
      </c>
      <c r="AY412" s="241" t="s">
        <v>173</v>
      </c>
    </row>
    <row r="413" spans="1:65" s="2" customFormat="1" ht="16.5" customHeight="1">
      <c r="A413" s="35"/>
      <c r="B413" s="36"/>
      <c r="C413" s="187" t="s">
        <v>503</v>
      </c>
      <c r="D413" s="187" t="s">
        <v>176</v>
      </c>
      <c r="E413" s="188" t="s">
        <v>942</v>
      </c>
      <c r="F413" s="189" t="s">
        <v>943</v>
      </c>
      <c r="G413" s="190" t="s">
        <v>339</v>
      </c>
      <c r="H413" s="191">
        <v>8.8000000000000007</v>
      </c>
      <c r="I413" s="192"/>
      <c r="J413" s="193">
        <f>ROUND(I413*H413,2)</f>
        <v>0</v>
      </c>
      <c r="K413" s="189" t="s">
        <v>263</v>
      </c>
      <c r="L413" s="40"/>
      <c r="M413" s="194" t="s">
        <v>1</v>
      </c>
      <c r="N413" s="195" t="s">
        <v>44</v>
      </c>
      <c r="O413" s="72"/>
      <c r="P413" s="196">
        <f>O413*H413</f>
        <v>0</v>
      </c>
      <c r="Q413" s="196">
        <v>1.5E-3</v>
      </c>
      <c r="R413" s="196">
        <f>Q413*H413</f>
        <v>1.3200000000000002E-2</v>
      </c>
      <c r="S413" s="196">
        <v>0</v>
      </c>
      <c r="T413" s="197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198" t="s">
        <v>191</v>
      </c>
      <c r="AT413" s="198" t="s">
        <v>176</v>
      </c>
      <c r="AU413" s="198" t="s">
        <v>89</v>
      </c>
      <c r="AY413" s="18" t="s">
        <v>173</v>
      </c>
      <c r="BE413" s="199">
        <f>IF(N413="základní",J413,0)</f>
        <v>0</v>
      </c>
      <c r="BF413" s="199">
        <f>IF(N413="snížená",J413,0)</f>
        <v>0</v>
      </c>
      <c r="BG413" s="199">
        <f>IF(N413="zákl. přenesená",J413,0)</f>
        <v>0</v>
      </c>
      <c r="BH413" s="199">
        <f>IF(N413="sníž. přenesená",J413,0)</f>
        <v>0</v>
      </c>
      <c r="BI413" s="199">
        <f>IF(N413="nulová",J413,0)</f>
        <v>0</v>
      </c>
      <c r="BJ413" s="18" t="s">
        <v>87</v>
      </c>
      <c r="BK413" s="199">
        <f>ROUND(I413*H413,2)</f>
        <v>0</v>
      </c>
      <c r="BL413" s="18" t="s">
        <v>191</v>
      </c>
      <c r="BM413" s="198" t="s">
        <v>944</v>
      </c>
    </row>
    <row r="414" spans="1:65" s="13" customFormat="1">
      <c r="B414" s="210"/>
      <c r="C414" s="211"/>
      <c r="D414" s="200" t="s">
        <v>247</v>
      </c>
      <c r="E414" s="212" t="s">
        <v>1</v>
      </c>
      <c r="F414" s="213" t="s">
        <v>945</v>
      </c>
      <c r="G414" s="211"/>
      <c r="H414" s="214">
        <v>8.8000000000000007</v>
      </c>
      <c r="I414" s="215"/>
      <c r="J414" s="211"/>
      <c r="K414" s="211"/>
      <c r="L414" s="216"/>
      <c r="M414" s="217"/>
      <c r="N414" s="218"/>
      <c r="O414" s="218"/>
      <c r="P414" s="218"/>
      <c r="Q414" s="218"/>
      <c r="R414" s="218"/>
      <c r="S414" s="218"/>
      <c r="T414" s="219"/>
      <c r="AT414" s="220" t="s">
        <v>247</v>
      </c>
      <c r="AU414" s="220" t="s">
        <v>89</v>
      </c>
      <c r="AV414" s="13" t="s">
        <v>89</v>
      </c>
      <c r="AW414" s="13" t="s">
        <v>34</v>
      </c>
      <c r="AX414" s="13" t="s">
        <v>87</v>
      </c>
      <c r="AY414" s="220" t="s">
        <v>173</v>
      </c>
    </row>
    <row r="415" spans="1:65" s="2" customFormat="1" ht="16.5" customHeight="1">
      <c r="A415" s="35"/>
      <c r="B415" s="36"/>
      <c r="C415" s="187" t="s">
        <v>507</v>
      </c>
      <c r="D415" s="187" t="s">
        <v>176</v>
      </c>
      <c r="E415" s="188" t="s">
        <v>946</v>
      </c>
      <c r="F415" s="189" t="s">
        <v>947</v>
      </c>
      <c r="G415" s="190" t="s">
        <v>339</v>
      </c>
      <c r="H415" s="191">
        <v>8.8000000000000007</v>
      </c>
      <c r="I415" s="192"/>
      <c r="J415" s="193">
        <f>ROUND(I415*H415,2)</f>
        <v>0</v>
      </c>
      <c r="K415" s="189" t="s">
        <v>1</v>
      </c>
      <c r="L415" s="40"/>
      <c r="M415" s="194" t="s">
        <v>1</v>
      </c>
      <c r="N415" s="195" t="s">
        <v>44</v>
      </c>
      <c r="O415" s="72"/>
      <c r="P415" s="196">
        <f>O415*H415</f>
        <v>0</v>
      </c>
      <c r="Q415" s="196">
        <v>1.5E-3</v>
      </c>
      <c r="R415" s="196">
        <f>Q415*H415</f>
        <v>1.3200000000000002E-2</v>
      </c>
      <c r="S415" s="196">
        <v>0</v>
      </c>
      <c r="T415" s="197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198" t="s">
        <v>191</v>
      </c>
      <c r="AT415" s="198" t="s">
        <v>176</v>
      </c>
      <c r="AU415" s="198" t="s">
        <v>89</v>
      </c>
      <c r="AY415" s="18" t="s">
        <v>173</v>
      </c>
      <c r="BE415" s="199">
        <f>IF(N415="základní",J415,0)</f>
        <v>0</v>
      </c>
      <c r="BF415" s="199">
        <f>IF(N415="snížená",J415,0)</f>
        <v>0</v>
      </c>
      <c r="BG415" s="199">
        <f>IF(N415="zákl. přenesená",J415,0)</f>
        <v>0</v>
      </c>
      <c r="BH415" s="199">
        <f>IF(N415="sníž. přenesená",J415,0)</f>
        <v>0</v>
      </c>
      <c r="BI415" s="199">
        <f>IF(N415="nulová",J415,0)</f>
        <v>0</v>
      </c>
      <c r="BJ415" s="18" t="s">
        <v>87</v>
      </c>
      <c r="BK415" s="199">
        <f>ROUND(I415*H415,2)</f>
        <v>0</v>
      </c>
      <c r="BL415" s="18" t="s">
        <v>191</v>
      </c>
      <c r="BM415" s="198" t="s">
        <v>948</v>
      </c>
    </row>
    <row r="416" spans="1:65" s="13" customFormat="1">
      <c r="B416" s="210"/>
      <c r="C416" s="211"/>
      <c r="D416" s="200" t="s">
        <v>247</v>
      </c>
      <c r="E416" s="212" t="s">
        <v>1</v>
      </c>
      <c r="F416" s="213" t="s">
        <v>945</v>
      </c>
      <c r="G416" s="211"/>
      <c r="H416" s="214">
        <v>8.8000000000000007</v>
      </c>
      <c r="I416" s="215"/>
      <c r="J416" s="211"/>
      <c r="K416" s="211"/>
      <c r="L416" s="216"/>
      <c r="M416" s="217"/>
      <c r="N416" s="218"/>
      <c r="O416" s="218"/>
      <c r="P416" s="218"/>
      <c r="Q416" s="218"/>
      <c r="R416" s="218"/>
      <c r="S416" s="218"/>
      <c r="T416" s="219"/>
      <c r="AT416" s="220" t="s">
        <v>247</v>
      </c>
      <c r="AU416" s="220" t="s">
        <v>89</v>
      </c>
      <c r="AV416" s="13" t="s">
        <v>89</v>
      </c>
      <c r="AW416" s="13" t="s">
        <v>34</v>
      </c>
      <c r="AX416" s="13" t="s">
        <v>87</v>
      </c>
      <c r="AY416" s="220" t="s">
        <v>173</v>
      </c>
    </row>
    <row r="417" spans="1:65" s="2" customFormat="1" ht="16.5" customHeight="1">
      <c r="A417" s="35"/>
      <c r="B417" s="36"/>
      <c r="C417" s="187" t="s">
        <v>511</v>
      </c>
      <c r="D417" s="187" t="s">
        <v>176</v>
      </c>
      <c r="E417" s="188" t="s">
        <v>949</v>
      </c>
      <c r="F417" s="189" t="s">
        <v>950</v>
      </c>
      <c r="G417" s="190" t="s">
        <v>245</v>
      </c>
      <c r="H417" s="191">
        <v>151.33000000000001</v>
      </c>
      <c r="I417" s="192"/>
      <c r="J417" s="193">
        <f>ROUND(I417*H417,2)</f>
        <v>0</v>
      </c>
      <c r="K417" s="189" t="s">
        <v>263</v>
      </c>
      <c r="L417" s="40"/>
      <c r="M417" s="194" t="s">
        <v>1</v>
      </c>
      <c r="N417" s="195" t="s">
        <v>44</v>
      </c>
      <c r="O417" s="72"/>
      <c r="P417" s="196">
        <f>O417*H417</f>
        <v>0</v>
      </c>
      <c r="Q417" s="196">
        <v>3.15E-2</v>
      </c>
      <c r="R417" s="196">
        <f>Q417*H417</f>
        <v>4.7668950000000008</v>
      </c>
      <c r="S417" s="196">
        <v>0</v>
      </c>
      <c r="T417" s="197">
        <f>S417*H417</f>
        <v>0</v>
      </c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R417" s="198" t="s">
        <v>191</v>
      </c>
      <c r="AT417" s="198" t="s">
        <v>176</v>
      </c>
      <c r="AU417" s="198" t="s">
        <v>89</v>
      </c>
      <c r="AY417" s="18" t="s">
        <v>173</v>
      </c>
      <c r="BE417" s="199">
        <f>IF(N417="základní",J417,0)</f>
        <v>0</v>
      </c>
      <c r="BF417" s="199">
        <f>IF(N417="snížená",J417,0)</f>
        <v>0</v>
      </c>
      <c r="BG417" s="199">
        <f>IF(N417="zákl. přenesená",J417,0)</f>
        <v>0</v>
      </c>
      <c r="BH417" s="199">
        <f>IF(N417="sníž. přenesená",J417,0)</f>
        <v>0</v>
      </c>
      <c r="BI417" s="199">
        <f>IF(N417="nulová",J417,0)</f>
        <v>0</v>
      </c>
      <c r="BJ417" s="18" t="s">
        <v>87</v>
      </c>
      <c r="BK417" s="199">
        <f>ROUND(I417*H417,2)</f>
        <v>0</v>
      </c>
      <c r="BL417" s="18" t="s">
        <v>191</v>
      </c>
      <c r="BM417" s="198" t="s">
        <v>951</v>
      </c>
    </row>
    <row r="418" spans="1:65" s="14" customFormat="1">
      <c r="B418" s="221"/>
      <c r="C418" s="222"/>
      <c r="D418" s="200" t="s">
        <v>247</v>
      </c>
      <c r="E418" s="223" t="s">
        <v>1</v>
      </c>
      <c r="F418" s="224" t="s">
        <v>952</v>
      </c>
      <c r="G418" s="222"/>
      <c r="H418" s="223" t="s">
        <v>1</v>
      </c>
      <c r="I418" s="225"/>
      <c r="J418" s="222"/>
      <c r="K418" s="222"/>
      <c r="L418" s="226"/>
      <c r="M418" s="227"/>
      <c r="N418" s="228"/>
      <c r="O418" s="228"/>
      <c r="P418" s="228"/>
      <c r="Q418" s="228"/>
      <c r="R418" s="228"/>
      <c r="S418" s="228"/>
      <c r="T418" s="229"/>
      <c r="AT418" s="230" t="s">
        <v>247</v>
      </c>
      <c r="AU418" s="230" t="s">
        <v>89</v>
      </c>
      <c r="AV418" s="14" t="s">
        <v>87</v>
      </c>
      <c r="AW418" s="14" t="s">
        <v>34</v>
      </c>
      <c r="AX418" s="14" t="s">
        <v>79</v>
      </c>
      <c r="AY418" s="230" t="s">
        <v>173</v>
      </c>
    </row>
    <row r="419" spans="1:65" s="13" customFormat="1">
      <c r="B419" s="210"/>
      <c r="C419" s="211"/>
      <c r="D419" s="200" t="s">
        <v>247</v>
      </c>
      <c r="E419" s="212" t="s">
        <v>1</v>
      </c>
      <c r="F419" s="213" t="s">
        <v>953</v>
      </c>
      <c r="G419" s="211"/>
      <c r="H419" s="214">
        <v>21.72</v>
      </c>
      <c r="I419" s="215"/>
      <c r="J419" s="211"/>
      <c r="K419" s="211"/>
      <c r="L419" s="216"/>
      <c r="M419" s="217"/>
      <c r="N419" s="218"/>
      <c r="O419" s="218"/>
      <c r="P419" s="218"/>
      <c r="Q419" s="218"/>
      <c r="R419" s="218"/>
      <c r="S419" s="218"/>
      <c r="T419" s="219"/>
      <c r="AT419" s="220" t="s">
        <v>247</v>
      </c>
      <c r="AU419" s="220" t="s">
        <v>89</v>
      </c>
      <c r="AV419" s="13" t="s">
        <v>89</v>
      </c>
      <c r="AW419" s="13" t="s">
        <v>34</v>
      </c>
      <c r="AX419" s="13" t="s">
        <v>79</v>
      </c>
      <c r="AY419" s="220" t="s">
        <v>173</v>
      </c>
    </row>
    <row r="420" spans="1:65" s="13" customFormat="1">
      <c r="B420" s="210"/>
      <c r="C420" s="211"/>
      <c r="D420" s="200" t="s">
        <v>247</v>
      </c>
      <c r="E420" s="212" t="s">
        <v>1</v>
      </c>
      <c r="F420" s="213" t="s">
        <v>954</v>
      </c>
      <c r="G420" s="211"/>
      <c r="H420" s="214">
        <v>65.61</v>
      </c>
      <c r="I420" s="215"/>
      <c r="J420" s="211"/>
      <c r="K420" s="211"/>
      <c r="L420" s="216"/>
      <c r="M420" s="217"/>
      <c r="N420" s="218"/>
      <c r="O420" s="218"/>
      <c r="P420" s="218"/>
      <c r="Q420" s="218"/>
      <c r="R420" s="218"/>
      <c r="S420" s="218"/>
      <c r="T420" s="219"/>
      <c r="AT420" s="220" t="s">
        <v>247</v>
      </c>
      <c r="AU420" s="220" t="s">
        <v>89</v>
      </c>
      <c r="AV420" s="13" t="s">
        <v>89</v>
      </c>
      <c r="AW420" s="13" t="s">
        <v>34</v>
      </c>
      <c r="AX420" s="13" t="s">
        <v>79</v>
      </c>
      <c r="AY420" s="220" t="s">
        <v>173</v>
      </c>
    </row>
    <row r="421" spans="1:65" s="13" customFormat="1">
      <c r="B421" s="210"/>
      <c r="C421" s="211"/>
      <c r="D421" s="200" t="s">
        <v>247</v>
      </c>
      <c r="E421" s="212" t="s">
        <v>1</v>
      </c>
      <c r="F421" s="213" t="s">
        <v>955</v>
      </c>
      <c r="G421" s="211"/>
      <c r="H421" s="214">
        <v>48.6</v>
      </c>
      <c r="I421" s="215"/>
      <c r="J421" s="211"/>
      <c r="K421" s="211"/>
      <c r="L421" s="216"/>
      <c r="M421" s="217"/>
      <c r="N421" s="218"/>
      <c r="O421" s="218"/>
      <c r="P421" s="218"/>
      <c r="Q421" s="218"/>
      <c r="R421" s="218"/>
      <c r="S421" s="218"/>
      <c r="T421" s="219"/>
      <c r="AT421" s="220" t="s">
        <v>247</v>
      </c>
      <c r="AU421" s="220" t="s">
        <v>89</v>
      </c>
      <c r="AV421" s="13" t="s">
        <v>89</v>
      </c>
      <c r="AW421" s="13" t="s">
        <v>34</v>
      </c>
      <c r="AX421" s="13" t="s">
        <v>79</v>
      </c>
      <c r="AY421" s="220" t="s">
        <v>173</v>
      </c>
    </row>
    <row r="422" spans="1:65" s="13" customFormat="1">
      <c r="B422" s="210"/>
      <c r="C422" s="211"/>
      <c r="D422" s="200" t="s">
        <v>247</v>
      </c>
      <c r="E422" s="212" t="s">
        <v>1</v>
      </c>
      <c r="F422" s="213" t="s">
        <v>956</v>
      </c>
      <c r="G422" s="211"/>
      <c r="H422" s="214">
        <v>15.4</v>
      </c>
      <c r="I422" s="215"/>
      <c r="J422" s="211"/>
      <c r="K422" s="211"/>
      <c r="L422" s="216"/>
      <c r="M422" s="217"/>
      <c r="N422" s="218"/>
      <c r="O422" s="218"/>
      <c r="P422" s="218"/>
      <c r="Q422" s="218"/>
      <c r="R422" s="218"/>
      <c r="S422" s="218"/>
      <c r="T422" s="219"/>
      <c r="AT422" s="220" t="s">
        <v>247</v>
      </c>
      <c r="AU422" s="220" t="s">
        <v>89</v>
      </c>
      <c r="AV422" s="13" t="s">
        <v>89</v>
      </c>
      <c r="AW422" s="13" t="s">
        <v>34</v>
      </c>
      <c r="AX422" s="13" t="s">
        <v>79</v>
      </c>
      <c r="AY422" s="220" t="s">
        <v>173</v>
      </c>
    </row>
    <row r="423" spans="1:65" s="15" customFormat="1">
      <c r="B423" s="231"/>
      <c r="C423" s="232"/>
      <c r="D423" s="200" t="s">
        <v>247</v>
      </c>
      <c r="E423" s="233" t="s">
        <v>1</v>
      </c>
      <c r="F423" s="234" t="s">
        <v>260</v>
      </c>
      <c r="G423" s="232"/>
      <c r="H423" s="235">
        <v>151.33000000000001</v>
      </c>
      <c r="I423" s="236"/>
      <c r="J423" s="232"/>
      <c r="K423" s="232"/>
      <c r="L423" s="237"/>
      <c r="M423" s="238"/>
      <c r="N423" s="239"/>
      <c r="O423" s="239"/>
      <c r="P423" s="239"/>
      <c r="Q423" s="239"/>
      <c r="R423" s="239"/>
      <c r="S423" s="239"/>
      <c r="T423" s="240"/>
      <c r="AT423" s="241" t="s">
        <v>247</v>
      </c>
      <c r="AU423" s="241" t="s">
        <v>89</v>
      </c>
      <c r="AV423" s="15" t="s">
        <v>191</v>
      </c>
      <c r="AW423" s="15" t="s">
        <v>34</v>
      </c>
      <c r="AX423" s="15" t="s">
        <v>87</v>
      </c>
      <c r="AY423" s="241" t="s">
        <v>173</v>
      </c>
    </row>
    <row r="424" spans="1:65" s="2" customFormat="1" ht="16.5" customHeight="1">
      <c r="A424" s="35"/>
      <c r="B424" s="36"/>
      <c r="C424" s="187" t="s">
        <v>515</v>
      </c>
      <c r="D424" s="187" t="s">
        <v>176</v>
      </c>
      <c r="E424" s="188" t="s">
        <v>957</v>
      </c>
      <c r="F424" s="189" t="s">
        <v>958</v>
      </c>
      <c r="G424" s="190" t="s">
        <v>245</v>
      </c>
      <c r="H424" s="191">
        <v>1.08</v>
      </c>
      <c r="I424" s="192"/>
      <c r="J424" s="193">
        <f>ROUND(I424*H424,2)</f>
        <v>0</v>
      </c>
      <c r="K424" s="189" t="s">
        <v>263</v>
      </c>
      <c r="L424" s="40"/>
      <c r="M424" s="194" t="s">
        <v>1</v>
      </c>
      <c r="N424" s="195" t="s">
        <v>44</v>
      </c>
      <c r="O424" s="72"/>
      <c r="P424" s="196">
        <f>O424*H424</f>
        <v>0</v>
      </c>
      <c r="Q424" s="196">
        <v>3.5200000000000002E-2</v>
      </c>
      <c r="R424" s="196">
        <f>Q424*H424</f>
        <v>3.8016000000000008E-2</v>
      </c>
      <c r="S424" s="196">
        <v>0</v>
      </c>
      <c r="T424" s="197">
        <f>S424*H424</f>
        <v>0</v>
      </c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R424" s="198" t="s">
        <v>191</v>
      </c>
      <c r="AT424" s="198" t="s">
        <v>176</v>
      </c>
      <c r="AU424" s="198" t="s">
        <v>89</v>
      </c>
      <c r="AY424" s="18" t="s">
        <v>173</v>
      </c>
      <c r="BE424" s="199">
        <f>IF(N424="základní",J424,0)</f>
        <v>0</v>
      </c>
      <c r="BF424" s="199">
        <f>IF(N424="snížená",J424,0)</f>
        <v>0</v>
      </c>
      <c r="BG424" s="199">
        <f>IF(N424="zákl. přenesená",J424,0)</f>
        <v>0</v>
      </c>
      <c r="BH424" s="199">
        <f>IF(N424="sníž. přenesená",J424,0)</f>
        <v>0</v>
      </c>
      <c r="BI424" s="199">
        <f>IF(N424="nulová",J424,0)</f>
        <v>0</v>
      </c>
      <c r="BJ424" s="18" t="s">
        <v>87</v>
      </c>
      <c r="BK424" s="199">
        <f>ROUND(I424*H424,2)</f>
        <v>0</v>
      </c>
      <c r="BL424" s="18" t="s">
        <v>191</v>
      </c>
      <c r="BM424" s="198" t="s">
        <v>959</v>
      </c>
    </row>
    <row r="425" spans="1:65" s="13" customFormat="1">
      <c r="B425" s="210"/>
      <c r="C425" s="211"/>
      <c r="D425" s="200" t="s">
        <v>247</v>
      </c>
      <c r="E425" s="212" t="s">
        <v>1</v>
      </c>
      <c r="F425" s="213" t="s">
        <v>960</v>
      </c>
      <c r="G425" s="211"/>
      <c r="H425" s="214">
        <v>1.08</v>
      </c>
      <c r="I425" s="215"/>
      <c r="J425" s="211"/>
      <c r="K425" s="211"/>
      <c r="L425" s="216"/>
      <c r="M425" s="217"/>
      <c r="N425" s="218"/>
      <c r="O425" s="218"/>
      <c r="P425" s="218"/>
      <c r="Q425" s="218"/>
      <c r="R425" s="218"/>
      <c r="S425" s="218"/>
      <c r="T425" s="219"/>
      <c r="AT425" s="220" t="s">
        <v>247</v>
      </c>
      <c r="AU425" s="220" t="s">
        <v>89</v>
      </c>
      <c r="AV425" s="13" t="s">
        <v>89</v>
      </c>
      <c r="AW425" s="13" t="s">
        <v>34</v>
      </c>
      <c r="AX425" s="13" t="s">
        <v>87</v>
      </c>
      <c r="AY425" s="220" t="s">
        <v>173</v>
      </c>
    </row>
    <row r="426" spans="1:65" s="2" customFormat="1" ht="16.5" customHeight="1">
      <c r="A426" s="35"/>
      <c r="B426" s="36"/>
      <c r="C426" s="187" t="s">
        <v>519</v>
      </c>
      <c r="D426" s="187" t="s">
        <v>176</v>
      </c>
      <c r="E426" s="188" t="s">
        <v>961</v>
      </c>
      <c r="F426" s="189" t="s">
        <v>962</v>
      </c>
      <c r="G426" s="190" t="s">
        <v>179</v>
      </c>
      <c r="H426" s="191">
        <v>1</v>
      </c>
      <c r="I426" s="192"/>
      <c r="J426" s="193">
        <f>ROUND(I426*H426,2)</f>
        <v>0</v>
      </c>
      <c r="K426" s="189" t="s">
        <v>1</v>
      </c>
      <c r="L426" s="40"/>
      <c r="M426" s="194" t="s">
        <v>1</v>
      </c>
      <c r="N426" s="195" t="s">
        <v>44</v>
      </c>
      <c r="O426" s="72"/>
      <c r="P426" s="196">
        <f>O426*H426</f>
        <v>0</v>
      </c>
      <c r="Q426" s="196">
        <v>3.5200000000000002E-2</v>
      </c>
      <c r="R426" s="196">
        <f>Q426*H426</f>
        <v>3.5200000000000002E-2</v>
      </c>
      <c r="S426" s="196">
        <v>0</v>
      </c>
      <c r="T426" s="197">
        <f>S426*H426</f>
        <v>0</v>
      </c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R426" s="198" t="s">
        <v>191</v>
      </c>
      <c r="AT426" s="198" t="s">
        <v>176</v>
      </c>
      <c r="AU426" s="198" t="s">
        <v>89</v>
      </c>
      <c r="AY426" s="18" t="s">
        <v>173</v>
      </c>
      <c r="BE426" s="199">
        <f>IF(N426="základní",J426,0)</f>
        <v>0</v>
      </c>
      <c r="BF426" s="199">
        <f>IF(N426="snížená",J426,0)</f>
        <v>0</v>
      </c>
      <c r="BG426" s="199">
        <f>IF(N426="zákl. přenesená",J426,0)</f>
        <v>0</v>
      </c>
      <c r="BH426" s="199">
        <f>IF(N426="sníž. přenesená",J426,0)</f>
        <v>0</v>
      </c>
      <c r="BI426" s="199">
        <f>IF(N426="nulová",J426,0)</f>
        <v>0</v>
      </c>
      <c r="BJ426" s="18" t="s">
        <v>87</v>
      </c>
      <c r="BK426" s="199">
        <f>ROUND(I426*H426,2)</f>
        <v>0</v>
      </c>
      <c r="BL426" s="18" t="s">
        <v>191</v>
      </c>
      <c r="BM426" s="198" t="s">
        <v>963</v>
      </c>
    </row>
    <row r="427" spans="1:65" s="2" customFormat="1" ht="24.2" customHeight="1">
      <c r="A427" s="35"/>
      <c r="B427" s="36"/>
      <c r="C427" s="187" t="s">
        <v>523</v>
      </c>
      <c r="D427" s="187" t="s">
        <v>176</v>
      </c>
      <c r="E427" s="188" t="s">
        <v>964</v>
      </c>
      <c r="F427" s="189" t="s">
        <v>965</v>
      </c>
      <c r="G427" s="190" t="s">
        <v>245</v>
      </c>
      <c r="H427" s="191">
        <v>35.54</v>
      </c>
      <c r="I427" s="192"/>
      <c r="J427" s="193">
        <f>ROUND(I427*H427,2)</f>
        <v>0</v>
      </c>
      <c r="K427" s="189" t="s">
        <v>1</v>
      </c>
      <c r="L427" s="40"/>
      <c r="M427" s="194" t="s">
        <v>1</v>
      </c>
      <c r="N427" s="195" t="s">
        <v>44</v>
      </c>
      <c r="O427" s="72"/>
      <c r="P427" s="196">
        <f>O427*H427</f>
        <v>0</v>
      </c>
      <c r="Q427" s="196">
        <v>8.2799999999999992E-3</v>
      </c>
      <c r="R427" s="196">
        <f>Q427*H427</f>
        <v>0.29427119999999996</v>
      </c>
      <c r="S427" s="196">
        <v>0</v>
      </c>
      <c r="T427" s="197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198" t="s">
        <v>191</v>
      </c>
      <c r="AT427" s="198" t="s">
        <v>176</v>
      </c>
      <c r="AU427" s="198" t="s">
        <v>89</v>
      </c>
      <c r="AY427" s="18" t="s">
        <v>173</v>
      </c>
      <c r="BE427" s="199">
        <f>IF(N427="základní",J427,0)</f>
        <v>0</v>
      </c>
      <c r="BF427" s="199">
        <f>IF(N427="snížená",J427,0)</f>
        <v>0</v>
      </c>
      <c r="BG427" s="199">
        <f>IF(N427="zákl. přenesená",J427,0)</f>
        <v>0</v>
      </c>
      <c r="BH427" s="199">
        <f>IF(N427="sníž. přenesená",J427,0)</f>
        <v>0</v>
      </c>
      <c r="BI427" s="199">
        <f>IF(N427="nulová",J427,0)</f>
        <v>0</v>
      </c>
      <c r="BJ427" s="18" t="s">
        <v>87</v>
      </c>
      <c r="BK427" s="199">
        <f>ROUND(I427*H427,2)</f>
        <v>0</v>
      </c>
      <c r="BL427" s="18" t="s">
        <v>191</v>
      </c>
      <c r="BM427" s="198" t="s">
        <v>966</v>
      </c>
    </row>
    <row r="428" spans="1:65" s="2" customFormat="1" ht="19.5">
      <c r="A428" s="35"/>
      <c r="B428" s="36"/>
      <c r="C428" s="37"/>
      <c r="D428" s="200" t="s">
        <v>194</v>
      </c>
      <c r="E428" s="37"/>
      <c r="F428" s="201" t="s">
        <v>967</v>
      </c>
      <c r="G428" s="37"/>
      <c r="H428" s="37"/>
      <c r="I428" s="202"/>
      <c r="J428" s="37"/>
      <c r="K428" s="37"/>
      <c r="L428" s="40"/>
      <c r="M428" s="203"/>
      <c r="N428" s="204"/>
      <c r="O428" s="72"/>
      <c r="P428" s="72"/>
      <c r="Q428" s="72"/>
      <c r="R428" s="72"/>
      <c r="S428" s="72"/>
      <c r="T428" s="73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T428" s="18" t="s">
        <v>194</v>
      </c>
      <c r="AU428" s="18" t="s">
        <v>89</v>
      </c>
    </row>
    <row r="429" spans="1:65" s="13" customFormat="1">
      <c r="B429" s="210"/>
      <c r="C429" s="211"/>
      <c r="D429" s="200" t="s">
        <v>247</v>
      </c>
      <c r="E429" s="212" t="s">
        <v>1</v>
      </c>
      <c r="F429" s="213" t="s">
        <v>968</v>
      </c>
      <c r="G429" s="211"/>
      <c r="H429" s="214">
        <v>4.62</v>
      </c>
      <c r="I429" s="215"/>
      <c r="J429" s="211"/>
      <c r="K429" s="211"/>
      <c r="L429" s="216"/>
      <c r="M429" s="217"/>
      <c r="N429" s="218"/>
      <c r="O429" s="218"/>
      <c r="P429" s="218"/>
      <c r="Q429" s="218"/>
      <c r="R429" s="218"/>
      <c r="S429" s="218"/>
      <c r="T429" s="219"/>
      <c r="AT429" s="220" t="s">
        <v>247</v>
      </c>
      <c r="AU429" s="220" t="s">
        <v>89</v>
      </c>
      <c r="AV429" s="13" t="s">
        <v>89</v>
      </c>
      <c r="AW429" s="13" t="s">
        <v>34</v>
      </c>
      <c r="AX429" s="13" t="s">
        <v>79</v>
      </c>
      <c r="AY429" s="220" t="s">
        <v>173</v>
      </c>
    </row>
    <row r="430" spans="1:65" s="13" customFormat="1">
      <c r="B430" s="210"/>
      <c r="C430" s="211"/>
      <c r="D430" s="200" t="s">
        <v>247</v>
      </c>
      <c r="E430" s="212" t="s">
        <v>1</v>
      </c>
      <c r="F430" s="213" t="s">
        <v>969</v>
      </c>
      <c r="G430" s="211"/>
      <c r="H430" s="214">
        <v>11.52</v>
      </c>
      <c r="I430" s="215"/>
      <c r="J430" s="211"/>
      <c r="K430" s="211"/>
      <c r="L430" s="216"/>
      <c r="M430" s="217"/>
      <c r="N430" s="218"/>
      <c r="O430" s="218"/>
      <c r="P430" s="218"/>
      <c r="Q430" s="218"/>
      <c r="R430" s="218"/>
      <c r="S430" s="218"/>
      <c r="T430" s="219"/>
      <c r="AT430" s="220" t="s">
        <v>247</v>
      </c>
      <c r="AU430" s="220" t="s">
        <v>89</v>
      </c>
      <c r="AV430" s="13" t="s">
        <v>89</v>
      </c>
      <c r="AW430" s="13" t="s">
        <v>34</v>
      </c>
      <c r="AX430" s="13" t="s">
        <v>79</v>
      </c>
      <c r="AY430" s="220" t="s">
        <v>173</v>
      </c>
    </row>
    <row r="431" spans="1:65" s="13" customFormat="1">
      <c r="B431" s="210"/>
      <c r="C431" s="211"/>
      <c r="D431" s="200" t="s">
        <v>247</v>
      </c>
      <c r="E431" s="212" t="s">
        <v>1</v>
      </c>
      <c r="F431" s="213" t="s">
        <v>970</v>
      </c>
      <c r="G431" s="211"/>
      <c r="H431" s="214">
        <v>6.66</v>
      </c>
      <c r="I431" s="215"/>
      <c r="J431" s="211"/>
      <c r="K431" s="211"/>
      <c r="L431" s="216"/>
      <c r="M431" s="217"/>
      <c r="N431" s="218"/>
      <c r="O431" s="218"/>
      <c r="P431" s="218"/>
      <c r="Q431" s="218"/>
      <c r="R431" s="218"/>
      <c r="S431" s="218"/>
      <c r="T431" s="219"/>
      <c r="AT431" s="220" t="s">
        <v>247</v>
      </c>
      <c r="AU431" s="220" t="s">
        <v>89</v>
      </c>
      <c r="AV431" s="13" t="s">
        <v>89</v>
      </c>
      <c r="AW431" s="13" t="s">
        <v>34</v>
      </c>
      <c r="AX431" s="13" t="s">
        <v>79</v>
      </c>
      <c r="AY431" s="220" t="s">
        <v>173</v>
      </c>
    </row>
    <row r="432" spans="1:65" s="13" customFormat="1">
      <c r="B432" s="210"/>
      <c r="C432" s="211"/>
      <c r="D432" s="200" t="s">
        <v>247</v>
      </c>
      <c r="E432" s="212" t="s">
        <v>1</v>
      </c>
      <c r="F432" s="213" t="s">
        <v>971</v>
      </c>
      <c r="G432" s="211"/>
      <c r="H432" s="214">
        <v>12.74</v>
      </c>
      <c r="I432" s="215"/>
      <c r="J432" s="211"/>
      <c r="K432" s="211"/>
      <c r="L432" s="216"/>
      <c r="M432" s="217"/>
      <c r="N432" s="218"/>
      <c r="O432" s="218"/>
      <c r="P432" s="218"/>
      <c r="Q432" s="218"/>
      <c r="R432" s="218"/>
      <c r="S432" s="218"/>
      <c r="T432" s="219"/>
      <c r="AT432" s="220" t="s">
        <v>247</v>
      </c>
      <c r="AU432" s="220" t="s">
        <v>89</v>
      </c>
      <c r="AV432" s="13" t="s">
        <v>89</v>
      </c>
      <c r="AW432" s="13" t="s">
        <v>34</v>
      </c>
      <c r="AX432" s="13" t="s">
        <v>79</v>
      </c>
      <c r="AY432" s="220" t="s">
        <v>173</v>
      </c>
    </row>
    <row r="433" spans="1:65" s="15" customFormat="1">
      <c r="B433" s="231"/>
      <c r="C433" s="232"/>
      <c r="D433" s="200" t="s">
        <v>247</v>
      </c>
      <c r="E433" s="233" t="s">
        <v>1</v>
      </c>
      <c r="F433" s="234" t="s">
        <v>260</v>
      </c>
      <c r="G433" s="232"/>
      <c r="H433" s="235">
        <v>35.54</v>
      </c>
      <c r="I433" s="236"/>
      <c r="J433" s="232"/>
      <c r="K433" s="232"/>
      <c r="L433" s="237"/>
      <c r="M433" s="238"/>
      <c r="N433" s="239"/>
      <c r="O433" s="239"/>
      <c r="P433" s="239"/>
      <c r="Q433" s="239"/>
      <c r="R433" s="239"/>
      <c r="S433" s="239"/>
      <c r="T433" s="240"/>
      <c r="AT433" s="241" t="s">
        <v>247</v>
      </c>
      <c r="AU433" s="241" t="s">
        <v>89</v>
      </c>
      <c r="AV433" s="15" t="s">
        <v>191</v>
      </c>
      <c r="AW433" s="15" t="s">
        <v>34</v>
      </c>
      <c r="AX433" s="15" t="s">
        <v>87</v>
      </c>
      <c r="AY433" s="241" t="s">
        <v>173</v>
      </c>
    </row>
    <row r="434" spans="1:65" s="2" customFormat="1" ht="33" customHeight="1">
      <c r="A434" s="35"/>
      <c r="B434" s="36"/>
      <c r="C434" s="187" t="s">
        <v>529</v>
      </c>
      <c r="D434" s="187" t="s">
        <v>176</v>
      </c>
      <c r="E434" s="188" t="s">
        <v>972</v>
      </c>
      <c r="F434" s="189" t="s">
        <v>973</v>
      </c>
      <c r="G434" s="190" t="s">
        <v>245</v>
      </c>
      <c r="H434" s="191">
        <v>283.577</v>
      </c>
      <c r="I434" s="192"/>
      <c r="J434" s="193">
        <f>ROUND(I434*H434,2)</f>
        <v>0</v>
      </c>
      <c r="K434" s="189" t="s">
        <v>1</v>
      </c>
      <c r="L434" s="40"/>
      <c r="M434" s="194" t="s">
        <v>1</v>
      </c>
      <c r="N434" s="195" t="s">
        <v>44</v>
      </c>
      <c r="O434" s="72"/>
      <c r="P434" s="196">
        <f>O434*H434</f>
        <v>0</v>
      </c>
      <c r="Q434" s="196">
        <v>8.2799999999999992E-3</v>
      </c>
      <c r="R434" s="196">
        <f>Q434*H434</f>
        <v>2.3480175599999997</v>
      </c>
      <c r="S434" s="196">
        <v>0</v>
      </c>
      <c r="T434" s="197">
        <f>S434*H434</f>
        <v>0</v>
      </c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R434" s="198" t="s">
        <v>191</v>
      </c>
      <c r="AT434" s="198" t="s">
        <v>176</v>
      </c>
      <c r="AU434" s="198" t="s">
        <v>89</v>
      </c>
      <c r="AY434" s="18" t="s">
        <v>173</v>
      </c>
      <c r="BE434" s="199">
        <f>IF(N434="základní",J434,0)</f>
        <v>0</v>
      </c>
      <c r="BF434" s="199">
        <f>IF(N434="snížená",J434,0)</f>
        <v>0</v>
      </c>
      <c r="BG434" s="199">
        <f>IF(N434="zákl. přenesená",J434,0)</f>
        <v>0</v>
      </c>
      <c r="BH434" s="199">
        <f>IF(N434="sníž. přenesená",J434,0)</f>
        <v>0</v>
      </c>
      <c r="BI434" s="199">
        <f>IF(N434="nulová",J434,0)</f>
        <v>0</v>
      </c>
      <c r="BJ434" s="18" t="s">
        <v>87</v>
      </c>
      <c r="BK434" s="199">
        <f>ROUND(I434*H434,2)</f>
        <v>0</v>
      </c>
      <c r="BL434" s="18" t="s">
        <v>191</v>
      </c>
      <c r="BM434" s="198" t="s">
        <v>974</v>
      </c>
    </row>
    <row r="435" spans="1:65" s="2" customFormat="1" ht="19.5">
      <c r="A435" s="35"/>
      <c r="B435" s="36"/>
      <c r="C435" s="37"/>
      <c r="D435" s="200" t="s">
        <v>194</v>
      </c>
      <c r="E435" s="37"/>
      <c r="F435" s="201" t="s">
        <v>967</v>
      </c>
      <c r="G435" s="37"/>
      <c r="H435" s="37"/>
      <c r="I435" s="202"/>
      <c r="J435" s="37"/>
      <c r="K435" s="37"/>
      <c r="L435" s="40"/>
      <c r="M435" s="203"/>
      <c r="N435" s="204"/>
      <c r="O435" s="72"/>
      <c r="P435" s="72"/>
      <c r="Q435" s="72"/>
      <c r="R435" s="72"/>
      <c r="S435" s="72"/>
      <c r="T435" s="73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T435" s="18" t="s">
        <v>194</v>
      </c>
      <c r="AU435" s="18" t="s">
        <v>89</v>
      </c>
    </row>
    <row r="436" spans="1:65" s="13" customFormat="1">
      <c r="B436" s="210"/>
      <c r="C436" s="211"/>
      <c r="D436" s="200" t="s">
        <v>247</v>
      </c>
      <c r="E436" s="212" t="s">
        <v>1</v>
      </c>
      <c r="F436" s="213" t="s">
        <v>975</v>
      </c>
      <c r="G436" s="211"/>
      <c r="H436" s="214">
        <v>334.95</v>
      </c>
      <c r="I436" s="215"/>
      <c r="J436" s="211"/>
      <c r="K436" s="211"/>
      <c r="L436" s="216"/>
      <c r="M436" s="217"/>
      <c r="N436" s="218"/>
      <c r="O436" s="218"/>
      <c r="P436" s="218"/>
      <c r="Q436" s="218"/>
      <c r="R436" s="218"/>
      <c r="S436" s="218"/>
      <c r="T436" s="219"/>
      <c r="AT436" s="220" t="s">
        <v>247</v>
      </c>
      <c r="AU436" s="220" t="s">
        <v>89</v>
      </c>
      <c r="AV436" s="13" t="s">
        <v>89</v>
      </c>
      <c r="AW436" s="13" t="s">
        <v>34</v>
      </c>
      <c r="AX436" s="13" t="s">
        <v>79</v>
      </c>
      <c r="AY436" s="220" t="s">
        <v>173</v>
      </c>
    </row>
    <row r="437" spans="1:65" s="13" customFormat="1">
      <c r="B437" s="210"/>
      <c r="C437" s="211"/>
      <c r="D437" s="200" t="s">
        <v>247</v>
      </c>
      <c r="E437" s="212" t="s">
        <v>1</v>
      </c>
      <c r="F437" s="213" t="s">
        <v>976</v>
      </c>
      <c r="G437" s="211"/>
      <c r="H437" s="214">
        <v>25.6</v>
      </c>
      <c r="I437" s="215"/>
      <c r="J437" s="211"/>
      <c r="K437" s="211"/>
      <c r="L437" s="216"/>
      <c r="M437" s="217"/>
      <c r="N437" s="218"/>
      <c r="O437" s="218"/>
      <c r="P437" s="218"/>
      <c r="Q437" s="218"/>
      <c r="R437" s="218"/>
      <c r="S437" s="218"/>
      <c r="T437" s="219"/>
      <c r="AT437" s="220" t="s">
        <v>247</v>
      </c>
      <c r="AU437" s="220" t="s">
        <v>89</v>
      </c>
      <c r="AV437" s="13" t="s">
        <v>89</v>
      </c>
      <c r="AW437" s="13" t="s">
        <v>34</v>
      </c>
      <c r="AX437" s="13" t="s">
        <v>79</v>
      </c>
      <c r="AY437" s="220" t="s">
        <v>173</v>
      </c>
    </row>
    <row r="438" spans="1:65" s="13" customFormat="1">
      <c r="B438" s="210"/>
      <c r="C438" s="211"/>
      <c r="D438" s="200" t="s">
        <v>247</v>
      </c>
      <c r="E438" s="212" t="s">
        <v>1</v>
      </c>
      <c r="F438" s="213" t="s">
        <v>977</v>
      </c>
      <c r="G438" s="211"/>
      <c r="H438" s="214">
        <v>66.78</v>
      </c>
      <c r="I438" s="215"/>
      <c r="J438" s="211"/>
      <c r="K438" s="211"/>
      <c r="L438" s="216"/>
      <c r="M438" s="217"/>
      <c r="N438" s="218"/>
      <c r="O438" s="218"/>
      <c r="P438" s="218"/>
      <c r="Q438" s="218"/>
      <c r="R438" s="218"/>
      <c r="S438" s="218"/>
      <c r="T438" s="219"/>
      <c r="AT438" s="220" t="s">
        <v>247</v>
      </c>
      <c r="AU438" s="220" t="s">
        <v>89</v>
      </c>
      <c r="AV438" s="13" t="s">
        <v>89</v>
      </c>
      <c r="AW438" s="13" t="s">
        <v>34</v>
      </c>
      <c r="AX438" s="13" t="s">
        <v>79</v>
      </c>
      <c r="AY438" s="220" t="s">
        <v>173</v>
      </c>
    </row>
    <row r="439" spans="1:65" s="13" customFormat="1">
      <c r="B439" s="210"/>
      <c r="C439" s="211"/>
      <c r="D439" s="200" t="s">
        <v>247</v>
      </c>
      <c r="E439" s="212" t="s">
        <v>1</v>
      </c>
      <c r="F439" s="213" t="s">
        <v>978</v>
      </c>
      <c r="G439" s="211"/>
      <c r="H439" s="214">
        <v>13</v>
      </c>
      <c r="I439" s="215"/>
      <c r="J439" s="211"/>
      <c r="K439" s="211"/>
      <c r="L439" s="216"/>
      <c r="M439" s="217"/>
      <c r="N439" s="218"/>
      <c r="O439" s="218"/>
      <c r="P439" s="218"/>
      <c r="Q439" s="218"/>
      <c r="R439" s="218"/>
      <c r="S439" s="218"/>
      <c r="T439" s="219"/>
      <c r="AT439" s="220" t="s">
        <v>247</v>
      </c>
      <c r="AU439" s="220" t="s">
        <v>89</v>
      </c>
      <c r="AV439" s="13" t="s">
        <v>89</v>
      </c>
      <c r="AW439" s="13" t="s">
        <v>34</v>
      </c>
      <c r="AX439" s="13" t="s">
        <v>79</v>
      </c>
      <c r="AY439" s="220" t="s">
        <v>173</v>
      </c>
    </row>
    <row r="440" spans="1:65" s="13" customFormat="1">
      <c r="B440" s="210"/>
      <c r="C440" s="211"/>
      <c r="D440" s="200" t="s">
        <v>247</v>
      </c>
      <c r="E440" s="212" t="s">
        <v>1</v>
      </c>
      <c r="F440" s="213" t="s">
        <v>979</v>
      </c>
      <c r="G440" s="211"/>
      <c r="H440" s="214">
        <v>-156.75299999999999</v>
      </c>
      <c r="I440" s="215"/>
      <c r="J440" s="211"/>
      <c r="K440" s="211"/>
      <c r="L440" s="216"/>
      <c r="M440" s="217"/>
      <c r="N440" s="218"/>
      <c r="O440" s="218"/>
      <c r="P440" s="218"/>
      <c r="Q440" s="218"/>
      <c r="R440" s="218"/>
      <c r="S440" s="218"/>
      <c r="T440" s="219"/>
      <c r="AT440" s="220" t="s">
        <v>247</v>
      </c>
      <c r="AU440" s="220" t="s">
        <v>89</v>
      </c>
      <c r="AV440" s="13" t="s">
        <v>89</v>
      </c>
      <c r="AW440" s="13" t="s">
        <v>34</v>
      </c>
      <c r="AX440" s="13" t="s">
        <v>79</v>
      </c>
      <c r="AY440" s="220" t="s">
        <v>173</v>
      </c>
    </row>
    <row r="441" spans="1:65" s="15" customFormat="1">
      <c r="B441" s="231"/>
      <c r="C441" s="232"/>
      <c r="D441" s="200" t="s">
        <v>247</v>
      </c>
      <c r="E441" s="233" t="s">
        <v>1</v>
      </c>
      <c r="F441" s="234" t="s">
        <v>260</v>
      </c>
      <c r="G441" s="232"/>
      <c r="H441" s="235">
        <v>283.577</v>
      </c>
      <c r="I441" s="236"/>
      <c r="J441" s="232"/>
      <c r="K441" s="232"/>
      <c r="L441" s="237"/>
      <c r="M441" s="238"/>
      <c r="N441" s="239"/>
      <c r="O441" s="239"/>
      <c r="P441" s="239"/>
      <c r="Q441" s="239"/>
      <c r="R441" s="239"/>
      <c r="S441" s="239"/>
      <c r="T441" s="240"/>
      <c r="AT441" s="241" t="s">
        <v>247</v>
      </c>
      <c r="AU441" s="241" t="s">
        <v>89</v>
      </c>
      <c r="AV441" s="15" t="s">
        <v>191</v>
      </c>
      <c r="AW441" s="15" t="s">
        <v>34</v>
      </c>
      <c r="AX441" s="15" t="s">
        <v>87</v>
      </c>
      <c r="AY441" s="241" t="s">
        <v>173</v>
      </c>
    </row>
    <row r="442" spans="1:65" s="2" customFormat="1" ht="33" customHeight="1">
      <c r="A442" s="35"/>
      <c r="B442" s="36"/>
      <c r="C442" s="187" t="s">
        <v>534</v>
      </c>
      <c r="D442" s="187" t="s">
        <v>176</v>
      </c>
      <c r="E442" s="188" t="s">
        <v>980</v>
      </c>
      <c r="F442" s="189" t="s">
        <v>981</v>
      </c>
      <c r="G442" s="190" t="s">
        <v>245</v>
      </c>
      <c r="H442" s="191">
        <v>302.95999999999998</v>
      </c>
      <c r="I442" s="192"/>
      <c r="J442" s="193">
        <f>ROUND(I442*H442,2)</f>
        <v>0</v>
      </c>
      <c r="K442" s="189" t="s">
        <v>1</v>
      </c>
      <c r="L442" s="40"/>
      <c r="M442" s="194" t="s">
        <v>1</v>
      </c>
      <c r="N442" s="195" t="s">
        <v>44</v>
      </c>
      <c r="O442" s="72"/>
      <c r="P442" s="196">
        <f>O442*H442</f>
        <v>0</v>
      </c>
      <c r="Q442" s="196">
        <v>8.2799999999999992E-3</v>
      </c>
      <c r="R442" s="196">
        <f>Q442*H442</f>
        <v>2.5085087999999995</v>
      </c>
      <c r="S442" s="196">
        <v>0</v>
      </c>
      <c r="T442" s="197">
        <f>S442*H442</f>
        <v>0</v>
      </c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R442" s="198" t="s">
        <v>191</v>
      </c>
      <c r="AT442" s="198" t="s">
        <v>176</v>
      </c>
      <c r="AU442" s="198" t="s">
        <v>89</v>
      </c>
      <c r="AY442" s="18" t="s">
        <v>173</v>
      </c>
      <c r="BE442" s="199">
        <f>IF(N442="základní",J442,0)</f>
        <v>0</v>
      </c>
      <c r="BF442" s="199">
        <f>IF(N442="snížená",J442,0)</f>
        <v>0</v>
      </c>
      <c r="BG442" s="199">
        <f>IF(N442="zákl. přenesená",J442,0)</f>
        <v>0</v>
      </c>
      <c r="BH442" s="199">
        <f>IF(N442="sníž. přenesená",J442,0)</f>
        <v>0</v>
      </c>
      <c r="BI442" s="199">
        <f>IF(N442="nulová",J442,0)</f>
        <v>0</v>
      </c>
      <c r="BJ442" s="18" t="s">
        <v>87</v>
      </c>
      <c r="BK442" s="199">
        <f>ROUND(I442*H442,2)</f>
        <v>0</v>
      </c>
      <c r="BL442" s="18" t="s">
        <v>191</v>
      </c>
      <c r="BM442" s="198" t="s">
        <v>982</v>
      </c>
    </row>
    <row r="443" spans="1:65" s="2" customFormat="1" ht="19.5">
      <c r="A443" s="35"/>
      <c r="B443" s="36"/>
      <c r="C443" s="37"/>
      <c r="D443" s="200" t="s">
        <v>194</v>
      </c>
      <c r="E443" s="37"/>
      <c r="F443" s="201" t="s">
        <v>967</v>
      </c>
      <c r="G443" s="37"/>
      <c r="H443" s="37"/>
      <c r="I443" s="202"/>
      <c r="J443" s="37"/>
      <c r="K443" s="37"/>
      <c r="L443" s="40"/>
      <c r="M443" s="203"/>
      <c r="N443" s="204"/>
      <c r="O443" s="72"/>
      <c r="P443" s="72"/>
      <c r="Q443" s="72"/>
      <c r="R443" s="72"/>
      <c r="S443" s="72"/>
      <c r="T443" s="73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T443" s="18" t="s">
        <v>194</v>
      </c>
      <c r="AU443" s="18" t="s">
        <v>89</v>
      </c>
    </row>
    <row r="444" spans="1:65" s="13" customFormat="1">
      <c r="B444" s="210"/>
      <c r="C444" s="211"/>
      <c r="D444" s="200" t="s">
        <v>247</v>
      </c>
      <c r="E444" s="212" t="s">
        <v>1</v>
      </c>
      <c r="F444" s="213" t="s">
        <v>983</v>
      </c>
      <c r="G444" s="211"/>
      <c r="H444" s="214">
        <v>47.7</v>
      </c>
      <c r="I444" s="215"/>
      <c r="J444" s="211"/>
      <c r="K444" s="211"/>
      <c r="L444" s="216"/>
      <c r="M444" s="217"/>
      <c r="N444" s="218"/>
      <c r="O444" s="218"/>
      <c r="P444" s="218"/>
      <c r="Q444" s="218"/>
      <c r="R444" s="218"/>
      <c r="S444" s="218"/>
      <c r="T444" s="219"/>
      <c r="AT444" s="220" t="s">
        <v>247</v>
      </c>
      <c r="AU444" s="220" t="s">
        <v>89</v>
      </c>
      <c r="AV444" s="13" t="s">
        <v>89</v>
      </c>
      <c r="AW444" s="13" t="s">
        <v>34</v>
      </c>
      <c r="AX444" s="13" t="s">
        <v>79</v>
      </c>
      <c r="AY444" s="220" t="s">
        <v>173</v>
      </c>
    </row>
    <row r="445" spans="1:65" s="13" customFormat="1">
      <c r="B445" s="210"/>
      <c r="C445" s="211"/>
      <c r="D445" s="200" t="s">
        <v>247</v>
      </c>
      <c r="E445" s="212" t="s">
        <v>1</v>
      </c>
      <c r="F445" s="213" t="s">
        <v>984</v>
      </c>
      <c r="G445" s="211"/>
      <c r="H445" s="214">
        <v>143.1</v>
      </c>
      <c r="I445" s="215"/>
      <c r="J445" s="211"/>
      <c r="K445" s="211"/>
      <c r="L445" s="216"/>
      <c r="M445" s="217"/>
      <c r="N445" s="218"/>
      <c r="O445" s="218"/>
      <c r="P445" s="218"/>
      <c r="Q445" s="218"/>
      <c r="R445" s="218"/>
      <c r="S445" s="218"/>
      <c r="T445" s="219"/>
      <c r="AT445" s="220" t="s">
        <v>247</v>
      </c>
      <c r="AU445" s="220" t="s">
        <v>89</v>
      </c>
      <c r="AV445" s="13" t="s">
        <v>89</v>
      </c>
      <c r="AW445" s="13" t="s">
        <v>34</v>
      </c>
      <c r="AX445" s="13" t="s">
        <v>79</v>
      </c>
      <c r="AY445" s="220" t="s">
        <v>173</v>
      </c>
    </row>
    <row r="446" spans="1:65" s="13" customFormat="1">
      <c r="B446" s="210"/>
      <c r="C446" s="211"/>
      <c r="D446" s="200" t="s">
        <v>247</v>
      </c>
      <c r="E446" s="212" t="s">
        <v>1</v>
      </c>
      <c r="F446" s="213" t="s">
        <v>985</v>
      </c>
      <c r="G446" s="211"/>
      <c r="H446" s="214">
        <v>163.08000000000001</v>
      </c>
      <c r="I446" s="215"/>
      <c r="J446" s="211"/>
      <c r="K446" s="211"/>
      <c r="L446" s="216"/>
      <c r="M446" s="217"/>
      <c r="N446" s="218"/>
      <c r="O446" s="218"/>
      <c r="P446" s="218"/>
      <c r="Q446" s="218"/>
      <c r="R446" s="218"/>
      <c r="S446" s="218"/>
      <c r="T446" s="219"/>
      <c r="AT446" s="220" t="s">
        <v>247</v>
      </c>
      <c r="AU446" s="220" t="s">
        <v>89</v>
      </c>
      <c r="AV446" s="13" t="s">
        <v>89</v>
      </c>
      <c r="AW446" s="13" t="s">
        <v>34</v>
      </c>
      <c r="AX446" s="13" t="s">
        <v>79</v>
      </c>
      <c r="AY446" s="220" t="s">
        <v>173</v>
      </c>
    </row>
    <row r="447" spans="1:65" s="13" customFormat="1">
      <c r="B447" s="210"/>
      <c r="C447" s="211"/>
      <c r="D447" s="200" t="s">
        <v>247</v>
      </c>
      <c r="E447" s="212" t="s">
        <v>1</v>
      </c>
      <c r="F447" s="213" t="s">
        <v>986</v>
      </c>
      <c r="G447" s="211"/>
      <c r="H447" s="214">
        <v>31.4</v>
      </c>
      <c r="I447" s="215"/>
      <c r="J447" s="211"/>
      <c r="K447" s="211"/>
      <c r="L447" s="216"/>
      <c r="M447" s="217"/>
      <c r="N447" s="218"/>
      <c r="O447" s="218"/>
      <c r="P447" s="218"/>
      <c r="Q447" s="218"/>
      <c r="R447" s="218"/>
      <c r="S447" s="218"/>
      <c r="T447" s="219"/>
      <c r="AT447" s="220" t="s">
        <v>247</v>
      </c>
      <c r="AU447" s="220" t="s">
        <v>89</v>
      </c>
      <c r="AV447" s="13" t="s">
        <v>89</v>
      </c>
      <c r="AW447" s="13" t="s">
        <v>34</v>
      </c>
      <c r="AX447" s="13" t="s">
        <v>79</v>
      </c>
      <c r="AY447" s="220" t="s">
        <v>173</v>
      </c>
    </row>
    <row r="448" spans="1:65" s="13" customFormat="1">
      <c r="B448" s="210"/>
      <c r="C448" s="211"/>
      <c r="D448" s="200" t="s">
        <v>247</v>
      </c>
      <c r="E448" s="212" t="s">
        <v>1</v>
      </c>
      <c r="F448" s="213" t="s">
        <v>987</v>
      </c>
      <c r="G448" s="211"/>
      <c r="H448" s="214">
        <v>-82.32</v>
      </c>
      <c r="I448" s="215"/>
      <c r="J448" s="211"/>
      <c r="K448" s="211"/>
      <c r="L448" s="216"/>
      <c r="M448" s="217"/>
      <c r="N448" s="218"/>
      <c r="O448" s="218"/>
      <c r="P448" s="218"/>
      <c r="Q448" s="218"/>
      <c r="R448" s="218"/>
      <c r="S448" s="218"/>
      <c r="T448" s="219"/>
      <c r="AT448" s="220" t="s">
        <v>247</v>
      </c>
      <c r="AU448" s="220" t="s">
        <v>89</v>
      </c>
      <c r="AV448" s="13" t="s">
        <v>89</v>
      </c>
      <c r="AW448" s="13" t="s">
        <v>34</v>
      </c>
      <c r="AX448" s="13" t="s">
        <v>79</v>
      </c>
      <c r="AY448" s="220" t="s">
        <v>173</v>
      </c>
    </row>
    <row r="449" spans="1:65" s="15" customFormat="1">
      <c r="B449" s="231"/>
      <c r="C449" s="232"/>
      <c r="D449" s="200" t="s">
        <v>247</v>
      </c>
      <c r="E449" s="233" t="s">
        <v>1</v>
      </c>
      <c r="F449" s="234" t="s">
        <v>260</v>
      </c>
      <c r="G449" s="232"/>
      <c r="H449" s="235">
        <v>302.95999999999998</v>
      </c>
      <c r="I449" s="236"/>
      <c r="J449" s="232"/>
      <c r="K449" s="232"/>
      <c r="L449" s="237"/>
      <c r="M449" s="238"/>
      <c r="N449" s="239"/>
      <c r="O449" s="239"/>
      <c r="P449" s="239"/>
      <c r="Q449" s="239"/>
      <c r="R449" s="239"/>
      <c r="S449" s="239"/>
      <c r="T449" s="240"/>
      <c r="AT449" s="241" t="s">
        <v>247</v>
      </c>
      <c r="AU449" s="241" t="s">
        <v>89</v>
      </c>
      <c r="AV449" s="15" t="s">
        <v>191</v>
      </c>
      <c r="AW449" s="15" t="s">
        <v>34</v>
      </c>
      <c r="AX449" s="15" t="s">
        <v>87</v>
      </c>
      <c r="AY449" s="241" t="s">
        <v>173</v>
      </c>
    </row>
    <row r="450" spans="1:65" s="2" customFormat="1" ht="16.5" customHeight="1">
      <c r="A450" s="35"/>
      <c r="B450" s="36"/>
      <c r="C450" s="187" t="s">
        <v>538</v>
      </c>
      <c r="D450" s="187" t="s">
        <v>176</v>
      </c>
      <c r="E450" s="188" t="s">
        <v>988</v>
      </c>
      <c r="F450" s="189" t="s">
        <v>989</v>
      </c>
      <c r="G450" s="190" t="s">
        <v>245</v>
      </c>
      <c r="H450" s="191">
        <v>584.81100000000004</v>
      </c>
      <c r="I450" s="192"/>
      <c r="J450" s="193">
        <f>ROUND(I450*H450,2)</f>
        <v>0</v>
      </c>
      <c r="K450" s="189" t="s">
        <v>1</v>
      </c>
      <c r="L450" s="40"/>
      <c r="M450" s="194" t="s">
        <v>1</v>
      </c>
      <c r="N450" s="195" t="s">
        <v>44</v>
      </c>
      <c r="O450" s="72"/>
      <c r="P450" s="196">
        <f>O450*H450</f>
        <v>0</v>
      </c>
      <c r="Q450" s="196">
        <v>4.5799999999999999E-3</v>
      </c>
      <c r="R450" s="196">
        <f>Q450*H450</f>
        <v>2.6784343800000001</v>
      </c>
      <c r="S450" s="196">
        <v>0</v>
      </c>
      <c r="T450" s="197">
        <f>S450*H450</f>
        <v>0</v>
      </c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R450" s="198" t="s">
        <v>191</v>
      </c>
      <c r="AT450" s="198" t="s">
        <v>176</v>
      </c>
      <c r="AU450" s="198" t="s">
        <v>89</v>
      </c>
      <c r="AY450" s="18" t="s">
        <v>173</v>
      </c>
      <c r="BE450" s="199">
        <f>IF(N450="základní",J450,0)</f>
        <v>0</v>
      </c>
      <c r="BF450" s="199">
        <f>IF(N450="snížená",J450,0)</f>
        <v>0</v>
      </c>
      <c r="BG450" s="199">
        <f>IF(N450="zákl. přenesená",J450,0)</f>
        <v>0</v>
      </c>
      <c r="BH450" s="199">
        <f>IF(N450="sníž. přenesená",J450,0)</f>
        <v>0</v>
      </c>
      <c r="BI450" s="199">
        <f>IF(N450="nulová",J450,0)</f>
        <v>0</v>
      </c>
      <c r="BJ450" s="18" t="s">
        <v>87</v>
      </c>
      <c r="BK450" s="199">
        <f>ROUND(I450*H450,2)</f>
        <v>0</v>
      </c>
      <c r="BL450" s="18" t="s">
        <v>191</v>
      </c>
      <c r="BM450" s="198" t="s">
        <v>990</v>
      </c>
    </row>
    <row r="451" spans="1:65" s="13" customFormat="1">
      <c r="B451" s="210"/>
      <c r="C451" s="211"/>
      <c r="D451" s="200" t="s">
        <v>247</v>
      </c>
      <c r="E451" s="212" t="s">
        <v>1</v>
      </c>
      <c r="F451" s="213" t="s">
        <v>991</v>
      </c>
      <c r="G451" s="211"/>
      <c r="H451" s="214">
        <v>731.96</v>
      </c>
      <c r="I451" s="215"/>
      <c r="J451" s="211"/>
      <c r="K451" s="211"/>
      <c r="L451" s="216"/>
      <c r="M451" s="217"/>
      <c r="N451" s="218"/>
      <c r="O451" s="218"/>
      <c r="P451" s="218"/>
      <c r="Q451" s="218"/>
      <c r="R451" s="218"/>
      <c r="S451" s="218"/>
      <c r="T451" s="219"/>
      <c r="AT451" s="220" t="s">
        <v>247</v>
      </c>
      <c r="AU451" s="220" t="s">
        <v>89</v>
      </c>
      <c r="AV451" s="13" t="s">
        <v>89</v>
      </c>
      <c r="AW451" s="13" t="s">
        <v>34</v>
      </c>
      <c r="AX451" s="13" t="s">
        <v>79</v>
      </c>
      <c r="AY451" s="220" t="s">
        <v>173</v>
      </c>
    </row>
    <row r="452" spans="1:65" s="13" customFormat="1">
      <c r="B452" s="210"/>
      <c r="C452" s="211"/>
      <c r="D452" s="200" t="s">
        <v>247</v>
      </c>
      <c r="E452" s="212" t="s">
        <v>1</v>
      </c>
      <c r="F452" s="213" t="s">
        <v>976</v>
      </c>
      <c r="G452" s="211"/>
      <c r="H452" s="214">
        <v>25.6</v>
      </c>
      <c r="I452" s="215"/>
      <c r="J452" s="211"/>
      <c r="K452" s="211"/>
      <c r="L452" s="216"/>
      <c r="M452" s="217"/>
      <c r="N452" s="218"/>
      <c r="O452" s="218"/>
      <c r="P452" s="218"/>
      <c r="Q452" s="218"/>
      <c r="R452" s="218"/>
      <c r="S452" s="218"/>
      <c r="T452" s="219"/>
      <c r="AT452" s="220" t="s">
        <v>247</v>
      </c>
      <c r="AU452" s="220" t="s">
        <v>89</v>
      </c>
      <c r="AV452" s="13" t="s">
        <v>89</v>
      </c>
      <c r="AW452" s="13" t="s">
        <v>34</v>
      </c>
      <c r="AX452" s="13" t="s">
        <v>79</v>
      </c>
      <c r="AY452" s="220" t="s">
        <v>173</v>
      </c>
    </row>
    <row r="453" spans="1:65" s="14" customFormat="1">
      <c r="B453" s="221"/>
      <c r="C453" s="222"/>
      <c r="D453" s="200" t="s">
        <v>247</v>
      </c>
      <c r="E453" s="223" t="s">
        <v>1</v>
      </c>
      <c r="F453" s="224" t="s">
        <v>992</v>
      </c>
      <c r="G453" s="222"/>
      <c r="H453" s="223" t="s">
        <v>1</v>
      </c>
      <c r="I453" s="225"/>
      <c r="J453" s="222"/>
      <c r="K453" s="222"/>
      <c r="L453" s="226"/>
      <c r="M453" s="227"/>
      <c r="N453" s="228"/>
      <c r="O453" s="228"/>
      <c r="P453" s="228"/>
      <c r="Q453" s="228"/>
      <c r="R453" s="228"/>
      <c r="S453" s="228"/>
      <c r="T453" s="229"/>
      <c r="AT453" s="230" t="s">
        <v>247</v>
      </c>
      <c r="AU453" s="230" t="s">
        <v>89</v>
      </c>
      <c r="AV453" s="14" t="s">
        <v>87</v>
      </c>
      <c r="AW453" s="14" t="s">
        <v>34</v>
      </c>
      <c r="AX453" s="14" t="s">
        <v>79</v>
      </c>
      <c r="AY453" s="230" t="s">
        <v>173</v>
      </c>
    </row>
    <row r="454" spans="1:65" s="13" customFormat="1">
      <c r="B454" s="210"/>
      <c r="C454" s="211"/>
      <c r="D454" s="200" t="s">
        <v>247</v>
      </c>
      <c r="E454" s="212" t="s">
        <v>1</v>
      </c>
      <c r="F454" s="213" t="s">
        <v>993</v>
      </c>
      <c r="G454" s="211"/>
      <c r="H454" s="214">
        <v>18.84</v>
      </c>
      <c r="I454" s="215"/>
      <c r="J454" s="211"/>
      <c r="K454" s="211"/>
      <c r="L454" s="216"/>
      <c r="M454" s="217"/>
      <c r="N454" s="218"/>
      <c r="O454" s="218"/>
      <c r="P454" s="218"/>
      <c r="Q454" s="218"/>
      <c r="R454" s="218"/>
      <c r="S454" s="218"/>
      <c r="T454" s="219"/>
      <c r="AT454" s="220" t="s">
        <v>247</v>
      </c>
      <c r="AU454" s="220" t="s">
        <v>89</v>
      </c>
      <c r="AV454" s="13" t="s">
        <v>89</v>
      </c>
      <c r="AW454" s="13" t="s">
        <v>34</v>
      </c>
      <c r="AX454" s="13" t="s">
        <v>79</v>
      </c>
      <c r="AY454" s="220" t="s">
        <v>173</v>
      </c>
    </row>
    <row r="455" spans="1:65" s="13" customFormat="1">
      <c r="B455" s="210"/>
      <c r="C455" s="211"/>
      <c r="D455" s="200" t="s">
        <v>247</v>
      </c>
      <c r="E455" s="212" t="s">
        <v>1</v>
      </c>
      <c r="F455" s="213" t="s">
        <v>994</v>
      </c>
      <c r="G455" s="211"/>
      <c r="H455" s="214">
        <v>12.56</v>
      </c>
      <c r="I455" s="215"/>
      <c r="J455" s="211"/>
      <c r="K455" s="211"/>
      <c r="L455" s="216"/>
      <c r="M455" s="217"/>
      <c r="N455" s="218"/>
      <c r="O455" s="218"/>
      <c r="P455" s="218"/>
      <c r="Q455" s="218"/>
      <c r="R455" s="218"/>
      <c r="S455" s="218"/>
      <c r="T455" s="219"/>
      <c r="AT455" s="220" t="s">
        <v>247</v>
      </c>
      <c r="AU455" s="220" t="s">
        <v>89</v>
      </c>
      <c r="AV455" s="13" t="s">
        <v>89</v>
      </c>
      <c r="AW455" s="13" t="s">
        <v>34</v>
      </c>
      <c r="AX455" s="13" t="s">
        <v>79</v>
      </c>
      <c r="AY455" s="220" t="s">
        <v>173</v>
      </c>
    </row>
    <row r="456" spans="1:65" s="13" customFormat="1">
      <c r="B456" s="210"/>
      <c r="C456" s="211"/>
      <c r="D456" s="200" t="s">
        <v>247</v>
      </c>
      <c r="E456" s="212" t="s">
        <v>1</v>
      </c>
      <c r="F456" s="213" t="s">
        <v>995</v>
      </c>
      <c r="G456" s="211"/>
      <c r="H456" s="214">
        <v>5.8</v>
      </c>
      <c r="I456" s="215"/>
      <c r="J456" s="211"/>
      <c r="K456" s="211"/>
      <c r="L456" s="216"/>
      <c r="M456" s="217"/>
      <c r="N456" s="218"/>
      <c r="O456" s="218"/>
      <c r="P456" s="218"/>
      <c r="Q456" s="218"/>
      <c r="R456" s="218"/>
      <c r="S456" s="218"/>
      <c r="T456" s="219"/>
      <c r="AT456" s="220" t="s">
        <v>247</v>
      </c>
      <c r="AU456" s="220" t="s">
        <v>89</v>
      </c>
      <c r="AV456" s="13" t="s">
        <v>89</v>
      </c>
      <c r="AW456" s="13" t="s">
        <v>34</v>
      </c>
      <c r="AX456" s="13" t="s">
        <v>79</v>
      </c>
      <c r="AY456" s="220" t="s">
        <v>173</v>
      </c>
    </row>
    <row r="457" spans="1:65" s="14" customFormat="1">
      <c r="B457" s="221"/>
      <c r="C457" s="222"/>
      <c r="D457" s="200" t="s">
        <v>247</v>
      </c>
      <c r="E457" s="223" t="s">
        <v>1</v>
      </c>
      <c r="F457" s="224" t="s">
        <v>996</v>
      </c>
      <c r="G457" s="222"/>
      <c r="H457" s="223" t="s">
        <v>1</v>
      </c>
      <c r="I457" s="225"/>
      <c r="J457" s="222"/>
      <c r="K457" s="222"/>
      <c r="L457" s="226"/>
      <c r="M457" s="227"/>
      <c r="N457" s="228"/>
      <c r="O457" s="228"/>
      <c r="P457" s="228"/>
      <c r="Q457" s="228"/>
      <c r="R457" s="228"/>
      <c r="S457" s="228"/>
      <c r="T457" s="229"/>
      <c r="AT457" s="230" t="s">
        <v>247</v>
      </c>
      <c r="AU457" s="230" t="s">
        <v>89</v>
      </c>
      <c r="AV457" s="14" t="s">
        <v>87</v>
      </c>
      <c r="AW457" s="14" t="s">
        <v>34</v>
      </c>
      <c r="AX457" s="14" t="s">
        <v>79</v>
      </c>
      <c r="AY457" s="230" t="s">
        <v>173</v>
      </c>
    </row>
    <row r="458" spans="1:65" s="13" customFormat="1">
      <c r="B458" s="210"/>
      <c r="C458" s="211"/>
      <c r="D458" s="200" t="s">
        <v>247</v>
      </c>
      <c r="E458" s="212" t="s">
        <v>1</v>
      </c>
      <c r="F458" s="213" t="s">
        <v>997</v>
      </c>
      <c r="G458" s="211"/>
      <c r="H458" s="214">
        <v>22.745999999999999</v>
      </c>
      <c r="I458" s="215"/>
      <c r="J458" s="211"/>
      <c r="K458" s="211"/>
      <c r="L458" s="216"/>
      <c r="M458" s="217"/>
      <c r="N458" s="218"/>
      <c r="O458" s="218"/>
      <c r="P458" s="218"/>
      <c r="Q458" s="218"/>
      <c r="R458" s="218"/>
      <c r="S458" s="218"/>
      <c r="T458" s="219"/>
      <c r="AT458" s="220" t="s">
        <v>247</v>
      </c>
      <c r="AU458" s="220" t="s">
        <v>89</v>
      </c>
      <c r="AV458" s="13" t="s">
        <v>89</v>
      </c>
      <c r="AW458" s="13" t="s">
        <v>34</v>
      </c>
      <c r="AX458" s="13" t="s">
        <v>79</v>
      </c>
      <c r="AY458" s="220" t="s">
        <v>173</v>
      </c>
    </row>
    <row r="459" spans="1:65" s="13" customFormat="1">
      <c r="B459" s="210"/>
      <c r="C459" s="211"/>
      <c r="D459" s="200" t="s">
        <v>247</v>
      </c>
      <c r="E459" s="212" t="s">
        <v>1</v>
      </c>
      <c r="F459" s="213" t="s">
        <v>998</v>
      </c>
      <c r="G459" s="211"/>
      <c r="H459" s="214">
        <v>6.3780000000000001</v>
      </c>
      <c r="I459" s="215"/>
      <c r="J459" s="211"/>
      <c r="K459" s="211"/>
      <c r="L459" s="216"/>
      <c r="M459" s="217"/>
      <c r="N459" s="218"/>
      <c r="O459" s="218"/>
      <c r="P459" s="218"/>
      <c r="Q459" s="218"/>
      <c r="R459" s="218"/>
      <c r="S459" s="218"/>
      <c r="T459" s="219"/>
      <c r="AT459" s="220" t="s">
        <v>247</v>
      </c>
      <c r="AU459" s="220" t="s">
        <v>89</v>
      </c>
      <c r="AV459" s="13" t="s">
        <v>89</v>
      </c>
      <c r="AW459" s="13" t="s">
        <v>34</v>
      </c>
      <c r="AX459" s="13" t="s">
        <v>79</v>
      </c>
      <c r="AY459" s="220" t="s">
        <v>173</v>
      </c>
    </row>
    <row r="460" spans="1:65" s="14" customFormat="1">
      <c r="B460" s="221"/>
      <c r="C460" s="222"/>
      <c r="D460" s="200" t="s">
        <v>247</v>
      </c>
      <c r="E460" s="223" t="s">
        <v>1</v>
      </c>
      <c r="F460" s="224" t="s">
        <v>999</v>
      </c>
      <c r="G460" s="222"/>
      <c r="H460" s="223" t="s">
        <v>1</v>
      </c>
      <c r="I460" s="225"/>
      <c r="J460" s="222"/>
      <c r="K460" s="222"/>
      <c r="L460" s="226"/>
      <c r="M460" s="227"/>
      <c r="N460" s="228"/>
      <c r="O460" s="228"/>
      <c r="P460" s="228"/>
      <c r="Q460" s="228"/>
      <c r="R460" s="228"/>
      <c r="S460" s="228"/>
      <c r="T460" s="229"/>
      <c r="AT460" s="230" t="s">
        <v>247</v>
      </c>
      <c r="AU460" s="230" t="s">
        <v>89</v>
      </c>
      <c r="AV460" s="14" t="s">
        <v>87</v>
      </c>
      <c r="AW460" s="14" t="s">
        <v>34</v>
      </c>
      <c r="AX460" s="14" t="s">
        <v>79</v>
      </c>
      <c r="AY460" s="230" t="s">
        <v>173</v>
      </c>
    </row>
    <row r="461" spans="1:65" s="13" customFormat="1">
      <c r="B461" s="210"/>
      <c r="C461" s="211"/>
      <c r="D461" s="200" t="s">
        <v>247</v>
      </c>
      <c r="E461" s="212" t="s">
        <v>1</v>
      </c>
      <c r="F461" s="213" t="s">
        <v>1000</v>
      </c>
      <c r="G461" s="211"/>
      <c r="H461" s="214">
        <v>-156.75299999999999</v>
      </c>
      <c r="I461" s="215"/>
      <c r="J461" s="211"/>
      <c r="K461" s="211"/>
      <c r="L461" s="216"/>
      <c r="M461" s="217"/>
      <c r="N461" s="218"/>
      <c r="O461" s="218"/>
      <c r="P461" s="218"/>
      <c r="Q461" s="218"/>
      <c r="R461" s="218"/>
      <c r="S461" s="218"/>
      <c r="T461" s="219"/>
      <c r="AT461" s="220" t="s">
        <v>247</v>
      </c>
      <c r="AU461" s="220" t="s">
        <v>89</v>
      </c>
      <c r="AV461" s="13" t="s">
        <v>89</v>
      </c>
      <c r="AW461" s="13" t="s">
        <v>34</v>
      </c>
      <c r="AX461" s="13" t="s">
        <v>79</v>
      </c>
      <c r="AY461" s="220" t="s">
        <v>173</v>
      </c>
    </row>
    <row r="462" spans="1:65" s="13" customFormat="1">
      <c r="B462" s="210"/>
      <c r="C462" s="211"/>
      <c r="D462" s="200" t="s">
        <v>247</v>
      </c>
      <c r="E462" s="212" t="s">
        <v>1</v>
      </c>
      <c r="F462" s="213" t="s">
        <v>987</v>
      </c>
      <c r="G462" s="211"/>
      <c r="H462" s="214">
        <v>-82.32</v>
      </c>
      <c r="I462" s="215"/>
      <c r="J462" s="211"/>
      <c r="K462" s="211"/>
      <c r="L462" s="216"/>
      <c r="M462" s="217"/>
      <c r="N462" s="218"/>
      <c r="O462" s="218"/>
      <c r="P462" s="218"/>
      <c r="Q462" s="218"/>
      <c r="R462" s="218"/>
      <c r="S462" s="218"/>
      <c r="T462" s="219"/>
      <c r="AT462" s="220" t="s">
        <v>247</v>
      </c>
      <c r="AU462" s="220" t="s">
        <v>89</v>
      </c>
      <c r="AV462" s="13" t="s">
        <v>89</v>
      </c>
      <c r="AW462" s="13" t="s">
        <v>34</v>
      </c>
      <c r="AX462" s="13" t="s">
        <v>79</v>
      </c>
      <c r="AY462" s="220" t="s">
        <v>173</v>
      </c>
    </row>
    <row r="463" spans="1:65" s="15" customFormat="1">
      <c r="B463" s="231"/>
      <c r="C463" s="232"/>
      <c r="D463" s="200" t="s">
        <v>247</v>
      </c>
      <c r="E463" s="233" t="s">
        <v>1</v>
      </c>
      <c r="F463" s="234" t="s">
        <v>260</v>
      </c>
      <c r="G463" s="232"/>
      <c r="H463" s="235">
        <v>584.81100000000004</v>
      </c>
      <c r="I463" s="236"/>
      <c r="J463" s="232"/>
      <c r="K463" s="232"/>
      <c r="L463" s="237"/>
      <c r="M463" s="238"/>
      <c r="N463" s="239"/>
      <c r="O463" s="239"/>
      <c r="P463" s="239"/>
      <c r="Q463" s="239"/>
      <c r="R463" s="239"/>
      <c r="S463" s="239"/>
      <c r="T463" s="240"/>
      <c r="AT463" s="241" t="s">
        <v>247</v>
      </c>
      <c r="AU463" s="241" t="s">
        <v>89</v>
      </c>
      <c r="AV463" s="15" t="s">
        <v>191</v>
      </c>
      <c r="AW463" s="15" t="s">
        <v>34</v>
      </c>
      <c r="AX463" s="15" t="s">
        <v>87</v>
      </c>
      <c r="AY463" s="241" t="s">
        <v>173</v>
      </c>
    </row>
    <row r="464" spans="1:65" s="2" customFormat="1" ht="16.5" customHeight="1">
      <c r="A464" s="35"/>
      <c r="B464" s="36"/>
      <c r="C464" s="187" t="s">
        <v>543</v>
      </c>
      <c r="D464" s="187" t="s">
        <v>176</v>
      </c>
      <c r="E464" s="188" t="s">
        <v>1001</v>
      </c>
      <c r="F464" s="189" t="s">
        <v>1002</v>
      </c>
      <c r="G464" s="190" t="s">
        <v>245</v>
      </c>
      <c r="H464" s="191">
        <v>35.54</v>
      </c>
      <c r="I464" s="192"/>
      <c r="J464" s="193">
        <f>ROUND(I464*H464,2)</f>
        <v>0</v>
      </c>
      <c r="K464" s="189" t="s">
        <v>1</v>
      </c>
      <c r="L464" s="40"/>
      <c r="M464" s="194" t="s">
        <v>1</v>
      </c>
      <c r="N464" s="195" t="s">
        <v>44</v>
      </c>
      <c r="O464" s="72"/>
      <c r="P464" s="196">
        <f>O464*H464</f>
        <v>0</v>
      </c>
      <c r="Q464" s="196">
        <v>4.5799999999999999E-3</v>
      </c>
      <c r="R464" s="196">
        <f>Q464*H464</f>
        <v>0.16277319999999998</v>
      </c>
      <c r="S464" s="196">
        <v>0</v>
      </c>
      <c r="T464" s="197">
        <f>S464*H464</f>
        <v>0</v>
      </c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R464" s="198" t="s">
        <v>191</v>
      </c>
      <c r="AT464" s="198" t="s">
        <v>176</v>
      </c>
      <c r="AU464" s="198" t="s">
        <v>89</v>
      </c>
      <c r="AY464" s="18" t="s">
        <v>173</v>
      </c>
      <c r="BE464" s="199">
        <f>IF(N464="základní",J464,0)</f>
        <v>0</v>
      </c>
      <c r="BF464" s="199">
        <f>IF(N464="snížená",J464,0)</f>
        <v>0</v>
      </c>
      <c r="BG464" s="199">
        <f>IF(N464="zákl. přenesená",J464,0)</f>
        <v>0</v>
      </c>
      <c r="BH464" s="199">
        <f>IF(N464="sníž. přenesená",J464,0)</f>
        <v>0</v>
      </c>
      <c r="BI464" s="199">
        <f>IF(N464="nulová",J464,0)</f>
        <v>0</v>
      </c>
      <c r="BJ464" s="18" t="s">
        <v>87</v>
      </c>
      <c r="BK464" s="199">
        <f>ROUND(I464*H464,2)</f>
        <v>0</v>
      </c>
      <c r="BL464" s="18" t="s">
        <v>191</v>
      </c>
      <c r="BM464" s="198" t="s">
        <v>1003</v>
      </c>
    </row>
    <row r="465" spans="1:65" s="2" customFormat="1" ht="16.5" customHeight="1">
      <c r="A465" s="35"/>
      <c r="B465" s="36"/>
      <c r="C465" s="187" t="s">
        <v>548</v>
      </c>
      <c r="D465" s="187" t="s">
        <v>176</v>
      </c>
      <c r="E465" s="188" t="s">
        <v>1004</v>
      </c>
      <c r="F465" s="189" t="s">
        <v>1005</v>
      </c>
      <c r="G465" s="190" t="s">
        <v>245</v>
      </c>
      <c r="H465" s="191">
        <v>241.053</v>
      </c>
      <c r="I465" s="192"/>
      <c r="J465" s="193">
        <f>ROUND(I465*H465,2)</f>
        <v>0</v>
      </c>
      <c r="K465" s="189" t="s">
        <v>263</v>
      </c>
      <c r="L465" s="40"/>
      <c r="M465" s="194" t="s">
        <v>1</v>
      </c>
      <c r="N465" s="195" t="s">
        <v>44</v>
      </c>
      <c r="O465" s="72"/>
      <c r="P465" s="196">
        <f>O465*H465</f>
        <v>0</v>
      </c>
      <c r="Q465" s="196">
        <v>0</v>
      </c>
      <c r="R465" s="196">
        <f>Q465*H465</f>
        <v>0</v>
      </c>
      <c r="S465" s="196">
        <v>0</v>
      </c>
      <c r="T465" s="197">
        <f>S465*H465</f>
        <v>0</v>
      </c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R465" s="198" t="s">
        <v>191</v>
      </c>
      <c r="AT465" s="198" t="s">
        <v>176</v>
      </c>
      <c r="AU465" s="198" t="s">
        <v>89</v>
      </c>
      <c r="AY465" s="18" t="s">
        <v>173</v>
      </c>
      <c r="BE465" s="199">
        <f>IF(N465="základní",J465,0)</f>
        <v>0</v>
      </c>
      <c r="BF465" s="199">
        <f>IF(N465="snížená",J465,0)</f>
        <v>0</v>
      </c>
      <c r="BG465" s="199">
        <f>IF(N465="zákl. přenesená",J465,0)</f>
        <v>0</v>
      </c>
      <c r="BH465" s="199">
        <f>IF(N465="sníž. přenesená",J465,0)</f>
        <v>0</v>
      </c>
      <c r="BI465" s="199">
        <f>IF(N465="nulová",J465,0)</f>
        <v>0</v>
      </c>
      <c r="BJ465" s="18" t="s">
        <v>87</v>
      </c>
      <c r="BK465" s="199">
        <f>ROUND(I465*H465,2)</f>
        <v>0</v>
      </c>
      <c r="BL465" s="18" t="s">
        <v>191</v>
      </c>
      <c r="BM465" s="198" t="s">
        <v>1006</v>
      </c>
    </row>
    <row r="466" spans="1:65" s="13" customFormat="1">
      <c r="B466" s="210"/>
      <c r="C466" s="211"/>
      <c r="D466" s="200" t="s">
        <v>247</v>
      </c>
      <c r="E466" s="212" t="s">
        <v>1</v>
      </c>
      <c r="F466" s="213" t="s">
        <v>1007</v>
      </c>
      <c r="G466" s="211"/>
      <c r="H466" s="214">
        <v>9.4</v>
      </c>
      <c r="I466" s="215"/>
      <c r="J466" s="211"/>
      <c r="K466" s="211"/>
      <c r="L466" s="216"/>
      <c r="M466" s="217"/>
      <c r="N466" s="218"/>
      <c r="O466" s="218"/>
      <c r="P466" s="218"/>
      <c r="Q466" s="218"/>
      <c r="R466" s="218"/>
      <c r="S466" s="218"/>
      <c r="T466" s="219"/>
      <c r="AT466" s="220" t="s">
        <v>247</v>
      </c>
      <c r="AU466" s="220" t="s">
        <v>89</v>
      </c>
      <c r="AV466" s="13" t="s">
        <v>89</v>
      </c>
      <c r="AW466" s="13" t="s">
        <v>34</v>
      </c>
      <c r="AX466" s="13" t="s">
        <v>79</v>
      </c>
      <c r="AY466" s="220" t="s">
        <v>173</v>
      </c>
    </row>
    <row r="467" spans="1:65" s="13" customFormat="1">
      <c r="B467" s="210"/>
      <c r="C467" s="211"/>
      <c r="D467" s="200" t="s">
        <v>247</v>
      </c>
      <c r="E467" s="212" t="s">
        <v>1</v>
      </c>
      <c r="F467" s="213" t="s">
        <v>1008</v>
      </c>
      <c r="G467" s="211"/>
      <c r="H467" s="214">
        <v>147.35300000000001</v>
      </c>
      <c r="I467" s="215"/>
      <c r="J467" s="211"/>
      <c r="K467" s="211"/>
      <c r="L467" s="216"/>
      <c r="M467" s="217"/>
      <c r="N467" s="218"/>
      <c r="O467" s="218"/>
      <c r="P467" s="218"/>
      <c r="Q467" s="218"/>
      <c r="R467" s="218"/>
      <c r="S467" s="218"/>
      <c r="T467" s="219"/>
      <c r="AT467" s="220" t="s">
        <v>247</v>
      </c>
      <c r="AU467" s="220" t="s">
        <v>89</v>
      </c>
      <c r="AV467" s="13" t="s">
        <v>89</v>
      </c>
      <c r="AW467" s="13" t="s">
        <v>34</v>
      </c>
      <c r="AX467" s="13" t="s">
        <v>79</v>
      </c>
      <c r="AY467" s="220" t="s">
        <v>173</v>
      </c>
    </row>
    <row r="468" spans="1:65" s="13" customFormat="1">
      <c r="B468" s="210"/>
      <c r="C468" s="211"/>
      <c r="D468" s="200" t="s">
        <v>247</v>
      </c>
      <c r="E468" s="212" t="s">
        <v>1</v>
      </c>
      <c r="F468" s="213" t="s">
        <v>1009</v>
      </c>
      <c r="G468" s="211"/>
      <c r="H468" s="214">
        <v>84.3</v>
      </c>
      <c r="I468" s="215"/>
      <c r="J468" s="211"/>
      <c r="K468" s="211"/>
      <c r="L468" s="216"/>
      <c r="M468" s="217"/>
      <c r="N468" s="218"/>
      <c r="O468" s="218"/>
      <c r="P468" s="218"/>
      <c r="Q468" s="218"/>
      <c r="R468" s="218"/>
      <c r="S468" s="218"/>
      <c r="T468" s="219"/>
      <c r="AT468" s="220" t="s">
        <v>247</v>
      </c>
      <c r="AU468" s="220" t="s">
        <v>89</v>
      </c>
      <c r="AV468" s="13" t="s">
        <v>89</v>
      </c>
      <c r="AW468" s="13" t="s">
        <v>34</v>
      </c>
      <c r="AX468" s="13" t="s">
        <v>79</v>
      </c>
      <c r="AY468" s="220" t="s">
        <v>173</v>
      </c>
    </row>
    <row r="469" spans="1:65" s="15" customFormat="1">
      <c r="B469" s="231"/>
      <c r="C469" s="232"/>
      <c r="D469" s="200" t="s">
        <v>247</v>
      </c>
      <c r="E469" s="233" t="s">
        <v>1</v>
      </c>
      <c r="F469" s="234" t="s">
        <v>260</v>
      </c>
      <c r="G469" s="232"/>
      <c r="H469" s="235">
        <v>241.053</v>
      </c>
      <c r="I469" s="236"/>
      <c r="J469" s="232"/>
      <c r="K469" s="232"/>
      <c r="L469" s="237"/>
      <c r="M469" s="238"/>
      <c r="N469" s="239"/>
      <c r="O469" s="239"/>
      <c r="P469" s="239"/>
      <c r="Q469" s="239"/>
      <c r="R469" s="239"/>
      <c r="S469" s="239"/>
      <c r="T469" s="240"/>
      <c r="AT469" s="241" t="s">
        <v>247</v>
      </c>
      <c r="AU469" s="241" t="s">
        <v>89</v>
      </c>
      <c r="AV469" s="15" t="s">
        <v>191</v>
      </c>
      <c r="AW469" s="15" t="s">
        <v>34</v>
      </c>
      <c r="AX469" s="15" t="s">
        <v>87</v>
      </c>
      <c r="AY469" s="241" t="s">
        <v>173</v>
      </c>
    </row>
    <row r="470" spans="1:65" s="2" customFormat="1" ht="16.5" customHeight="1">
      <c r="A470" s="35"/>
      <c r="B470" s="36"/>
      <c r="C470" s="187" t="s">
        <v>557</v>
      </c>
      <c r="D470" s="187" t="s">
        <v>176</v>
      </c>
      <c r="E470" s="188" t="s">
        <v>1010</v>
      </c>
      <c r="F470" s="189" t="s">
        <v>1011</v>
      </c>
      <c r="G470" s="190" t="s">
        <v>251</v>
      </c>
      <c r="H470" s="191">
        <v>2.7650000000000001</v>
      </c>
      <c r="I470" s="192"/>
      <c r="J470" s="193">
        <f>ROUND(I470*H470,2)</f>
        <v>0</v>
      </c>
      <c r="K470" s="189" t="s">
        <v>1</v>
      </c>
      <c r="L470" s="40"/>
      <c r="M470" s="194" t="s">
        <v>1</v>
      </c>
      <c r="N470" s="195" t="s">
        <v>44</v>
      </c>
      <c r="O470" s="72"/>
      <c r="P470" s="196">
        <f>O470*H470</f>
        <v>0</v>
      </c>
      <c r="Q470" s="196">
        <v>1.212</v>
      </c>
      <c r="R470" s="196">
        <f>Q470*H470</f>
        <v>3.3511800000000003</v>
      </c>
      <c r="S470" s="196">
        <v>0</v>
      </c>
      <c r="T470" s="197">
        <f>S470*H470</f>
        <v>0</v>
      </c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R470" s="198" t="s">
        <v>191</v>
      </c>
      <c r="AT470" s="198" t="s">
        <v>176</v>
      </c>
      <c r="AU470" s="198" t="s">
        <v>89</v>
      </c>
      <c r="AY470" s="18" t="s">
        <v>173</v>
      </c>
      <c r="BE470" s="199">
        <f>IF(N470="základní",J470,0)</f>
        <v>0</v>
      </c>
      <c r="BF470" s="199">
        <f>IF(N470="snížená",J470,0)</f>
        <v>0</v>
      </c>
      <c r="BG470" s="199">
        <f>IF(N470="zákl. přenesená",J470,0)</f>
        <v>0</v>
      </c>
      <c r="BH470" s="199">
        <f>IF(N470="sníž. přenesená",J470,0)</f>
        <v>0</v>
      </c>
      <c r="BI470" s="199">
        <f>IF(N470="nulová",J470,0)</f>
        <v>0</v>
      </c>
      <c r="BJ470" s="18" t="s">
        <v>87</v>
      </c>
      <c r="BK470" s="199">
        <f>ROUND(I470*H470,2)</f>
        <v>0</v>
      </c>
      <c r="BL470" s="18" t="s">
        <v>191</v>
      </c>
      <c r="BM470" s="198" t="s">
        <v>1012</v>
      </c>
    </row>
    <row r="471" spans="1:65" s="13" customFormat="1">
      <c r="B471" s="210"/>
      <c r="C471" s="211"/>
      <c r="D471" s="200" t="s">
        <v>247</v>
      </c>
      <c r="E471" s="212" t="s">
        <v>1</v>
      </c>
      <c r="F471" s="213" t="s">
        <v>1013</v>
      </c>
      <c r="G471" s="211"/>
      <c r="H471" s="214">
        <v>2.7650000000000001</v>
      </c>
      <c r="I471" s="215"/>
      <c r="J471" s="211"/>
      <c r="K471" s="211"/>
      <c r="L471" s="216"/>
      <c r="M471" s="217"/>
      <c r="N471" s="218"/>
      <c r="O471" s="218"/>
      <c r="P471" s="218"/>
      <c r="Q471" s="218"/>
      <c r="R471" s="218"/>
      <c r="S471" s="218"/>
      <c r="T471" s="219"/>
      <c r="AT471" s="220" t="s">
        <v>247</v>
      </c>
      <c r="AU471" s="220" t="s">
        <v>89</v>
      </c>
      <c r="AV471" s="13" t="s">
        <v>89</v>
      </c>
      <c r="AW471" s="13" t="s">
        <v>34</v>
      </c>
      <c r="AX471" s="13" t="s">
        <v>87</v>
      </c>
      <c r="AY471" s="220" t="s">
        <v>173</v>
      </c>
    </row>
    <row r="472" spans="1:65" s="2" customFormat="1" ht="16.5" customHeight="1">
      <c r="A472" s="35"/>
      <c r="B472" s="36"/>
      <c r="C472" s="187" t="s">
        <v>563</v>
      </c>
      <c r="D472" s="187" t="s">
        <v>176</v>
      </c>
      <c r="E472" s="188" t="s">
        <v>1014</v>
      </c>
      <c r="F472" s="189" t="s">
        <v>1015</v>
      </c>
      <c r="G472" s="190" t="s">
        <v>245</v>
      </c>
      <c r="H472" s="191">
        <v>102.7</v>
      </c>
      <c r="I472" s="192"/>
      <c r="J472" s="193">
        <f>ROUND(I472*H472,2)</f>
        <v>0</v>
      </c>
      <c r="K472" s="189" t="s">
        <v>1</v>
      </c>
      <c r="L472" s="40"/>
      <c r="M472" s="194" t="s">
        <v>1</v>
      </c>
      <c r="N472" s="195" t="s">
        <v>44</v>
      </c>
      <c r="O472" s="72"/>
      <c r="P472" s="196">
        <f>O472*H472</f>
        <v>0</v>
      </c>
      <c r="Q472" s="196">
        <v>1.0200000000000001E-2</v>
      </c>
      <c r="R472" s="196">
        <f>Q472*H472</f>
        <v>1.0475400000000001</v>
      </c>
      <c r="S472" s="196">
        <v>0</v>
      </c>
      <c r="T472" s="197">
        <f>S472*H472</f>
        <v>0</v>
      </c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R472" s="198" t="s">
        <v>191</v>
      </c>
      <c r="AT472" s="198" t="s">
        <v>176</v>
      </c>
      <c r="AU472" s="198" t="s">
        <v>89</v>
      </c>
      <c r="AY472" s="18" t="s">
        <v>173</v>
      </c>
      <c r="BE472" s="199">
        <f>IF(N472="základní",J472,0)</f>
        <v>0</v>
      </c>
      <c r="BF472" s="199">
        <f>IF(N472="snížená",J472,0)</f>
        <v>0</v>
      </c>
      <c r="BG472" s="199">
        <f>IF(N472="zákl. přenesená",J472,0)</f>
        <v>0</v>
      </c>
      <c r="BH472" s="199">
        <f>IF(N472="sníž. přenesená",J472,0)</f>
        <v>0</v>
      </c>
      <c r="BI472" s="199">
        <f>IF(N472="nulová",J472,0)</f>
        <v>0</v>
      </c>
      <c r="BJ472" s="18" t="s">
        <v>87</v>
      </c>
      <c r="BK472" s="199">
        <f>ROUND(I472*H472,2)</f>
        <v>0</v>
      </c>
      <c r="BL472" s="18" t="s">
        <v>191</v>
      </c>
      <c r="BM472" s="198" t="s">
        <v>1016</v>
      </c>
    </row>
    <row r="473" spans="1:65" s="13" customFormat="1">
      <c r="B473" s="210"/>
      <c r="C473" s="211"/>
      <c r="D473" s="200" t="s">
        <v>247</v>
      </c>
      <c r="E473" s="212" t="s">
        <v>1</v>
      </c>
      <c r="F473" s="213" t="s">
        <v>1017</v>
      </c>
      <c r="G473" s="211"/>
      <c r="H473" s="214">
        <v>102.7</v>
      </c>
      <c r="I473" s="215"/>
      <c r="J473" s="211"/>
      <c r="K473" s="211"/>
      <c r="L473" s="216"/>
      <c r="M473" s="217"/>
      <c r="N473" s="218"/>
      <c r="O473" s="218"/>
      <c r="P473" s="218"/>
      <c r="Q473" s="218"/>
      <c r="R473" s="218"/>
      <c r="S473" s="218"/>
      <c r="T473" s="219"/>
      <c r="AT473" s="220" t="s">
        <v>247</v>
      </c>
      <c r="AU473" s="220" t="s">
        <v>89</v>
      </c>
      <c r="AV473" s="13" t="s">
        <v>89</v>
      </c>
      <c r="AW473" s="13" t="s">
        <v>34</v>
      </c>
      <c r="AX473" s="13" t="s">
        <v>87</v>
      </c>
      <c r="AY473" s="220" t="s">
        <v>173</v>
      </c>
    </row>
    <row r="474" spans="1:65" s="2" customFormat="1" ht="16.5" customHeight="1">
      <c r="A474" s="35"/>
      <c r="B474" s="36"/>
      <c r="C474" s="187" t="s">
        <v>571</v>
      </c>
      <c r="D474" s="187" t="s">
        <v>176</v>
      </c>
      <c r="E474" s="188" t="s">
        <v>1018</v>
      </c>
      <c r="F474" s="189" t="s">
        <v>1019</v>
      </c>
      <c r="G474" s="190" t="s">
        <v>245</v>
      </c>
      <c r="H474" s="191">
        <v>173.69200000000001</v>
      </c>
      <c r="I474" s="192"/>
      <c r="J474" s="193">
        <f>ROUND(I474*H474,2)</f>
        <v>0</v>
      </c>
      <c r="K474" s="189" t="s">
        <v>263</v>
      </c>
      <c r="L474" s="40"/>
      <c r="M474" s="194" t="s">
        <v>1</v>
      </c>
      <c r="N474" s="195" t="s">
        <v>44</v>
      </c>
      <c r="O474" s="72"/>
      <c r="P474" s="196">
        <f>O474*H474</f>
        <v>0</v>
      </c>
      <c r="Q474" s="196">
        <v>0</v>
      </c>
      <c r="R474" s="196">
        <f>Q474*H474</f>
        <v>0</v>
      </c>
      <c r="S474" s="196">
        <v>0</v>
      </c>
      <c r="T474" s="197">
        <f>S474*H474</f>
        <v>0</v>
      </c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R474" s="198" t="s">
        <v>191</v>
      </c>
      <c r="AT474" s="198" t="s">
        <v>176</v>
      </c>
      <c r="AU474" s="198" t="s">
        <v>89</v>
      </c>
      <c r="AY474" s="18" t="s">
        <v>173</v>
      </c>
      <c r="BE474" s="199">
        <f>IF(N474="základní",J474,0)</f>
        <v>0</v>
      </c>
      <c r="BF474" s="199">
        <f>IF(N474="snížená",J474,0)</f>
        <v>0</v>
      </c>
      <c r="BG474" s="199">
        <f>IF(N474="zákl. přenesená",J474,0)</f>
        <v>0</v>
      </c>
      <c r="BH474" s="199">
        <f>IF(N474="sníž. přenesená",J474,0)</f>
        <v>0</v>
      </c>
      <c r="BI474" s="199">
        <f>IF(N474="nulová",J474,0)</f>
        <v>0</v>
      </c>
      <c r="BJ474" s="18" t="s">
        <v>87</v>
      </c>
      <c r="BK474" s="199">
        <f>ROUND(I474*H474,2)</f>
        <v>0</v>
      </c>
      <c r="BL474" s="18" t="s">
        <v>191</v>
      </c>
      <c r="BM474" s="198" t="s">
        <v>1020</v>
      </c>
    </row>
    <row r="475" spans="1:65" s="2" customFormat="1" ht="16.5" customHeight="1">
      <c r="A475" s="35"/>
      <c r="B475" s="36"/>
      <c r="C475" s="187" t="s">
        <v>576</v>
      </c>
      <c r="D475" s="187" t="s">
        <v>176</v>
      </c>
      <c r="E475" s="188" t="s">
        <v>1021</v>
      </c>
      <c r="F475" s="189" t="s">
        <v>1022</v>
      </c>
      <c r="G475" s="190" t="s">
        <v>251</v>
      </c>
      <c r="H475" s="191">
        <v>23.873999999999999</v>
      </c>
      <c r="I475" s="192"/>
      <c r="J475" s="193">
        <f>ROUND(I475*H475,2)</f>
        <v>0</v>
      </c>
      <c r="K475" s="189" t="s">
        <v>1</v>
      </c>
      <c r="L475" s="40"/>
      <c r="M475" s="194" t="s">
        <v>1</v>
      </c>
      <c r="N475" s="195" t="s">
        <v>44</v>
      </c>
      <c r="O475" s="72"/>
      <c r="P475" s="196">
        <f>O475*H475</f>
        <v>0</v>
      </c>
      <c r="Q475" s="196">
        <v>1.98</v>
      </c>
      <c r="R475" s="196">
        <f>Q475*H475</f>
        <v>47.270519999999998</v>
      </c>
      <c r="S475" s="196">
        <v>0</v>
      </c>
      <c r="T475" s="197">
        <f>S475*H475</f>
        <v>0</v>
      </c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R475" s="198" t="s">
        <v>191</v>
      </c>
      <c r="AT475" s="198" t="s">
        <v>176</v>
      </c>
      <c r="AU475" s="198" t="s">
        <v>89</v>
      </c>
      <c r="AY475" s="18" t="s">
        <v>173</v>
      </c>
      <c r="BE475" s="199">
        <f>IF(N475="základní",J475,0)</f>
        <v>0</v>
      </c>
      <c r="BF475" s="199">
        <f>IF(N475="snížená",J475,0)</f>
        <v>0</v>
      </c>
      <c r="BG475" s="199">
        <f>IF(N475="zákl. přenesená",J475,0)</f>
        <v>0</v>
      </c>
      <c r="BH475" s="199">
        <f>IF(N475="sníž. přenesená",J475,0)</f>
        <v>0</v>
      </c>
      <c r="BI475" s="199">
        <f>IF(N475="nulová",J475,0)</f>
        <v>0</v>
      </c>
      <c r="BJ475" s="18" t="s">
        <v>87</v>
      </c>
      <c r="BK475" s="199">
        <f>ROUND(I475*H475,2)</f>
        <v>0</v>
      </c>
      <c r="BL475" s="18" t="s">
        <v>191</v>
      </c>
      <c r="BM475" s="198" t="s">
        <v>1023</v>
      </c>
    </row>
    <row r="476" spans="1:65" s="13" customFormat="1">
      <c r="B476" s="210"/>
      <c r="C476" s="211"/>
      <c r="D476" s="200" t="s">
        <v>247</v>
      </c>
      <c r="E476" s="212" t="s">
        <v>1</v>
      </c>
      <c r="F476" s="213" t="s">
        <v>1024</v>
      </c>
      <c r="G476" s="211"/>
      <c r="H476" s="214">
        <v>23.873999999999999</v>
      </c>
      <c r="I476" s="215"/>
      <c r="J476" s="211"/>
      <c r="K476" s="211"/>
      <c r="L476" s="216"/>
      <c r="M476" s="217"/>
      <c r="N476" s="218"/>
      <c r="O476" s="218"/>
      <c r="P476" s="218"/>
      <c r="Q476" s="218"/>
      <c r="R476" s="218"/>
      <c r="S476" s="218"/>
      <c r="T476" s="219"/>
      <c r="AT476" s="220" t="s">
        <v>247</v>
      </c>
      <c r="AU476" s="220" t="s">
        <v>89</v>
      </c>
      <c r="AV476" s="13" t="s">
        <v>89</v>
      </c>
      <c r="AW476" s="13" t="s">
        <v>34</v>
      </c>
      <c r="AX476" s="13" t="s">
        <v>87</v>
      </c>
      <c r="AY476" s="220" t="s">
        <v>173</v>
      </c>
    </row>
    <row r="477" spans="1:65" s="12" customFormat="1" ht="22.9" customHeight="1">
      <c r="B477" s="171"/>
      <c r="C477" s="172"/>
      <c r="D477" s="173" t="s">
        <v>78</v>
      </c>
      <c r="E477" s="185" t="s">
        <v>217</v>
      </c>
      <c r="F477" s="185" t="s">
        <v>239</v>
      </c>
      <c r="G477" s="172"/>
      <c r="H477" s="172"/>
      <c r="I477" s="175"/>
      <c r="J477" s="186">
        <f>BK477</f>
        <v>0</v>
      </c>
      <c r="K477" s="172"/>
      <c r="L477" s="177"/>
      <c r="M477" s="178"/>
      <c r="N477" s="179"/>
      <c r="O477" s="179"/>
      <c r="P477" s="180">
        <f>SUM(P478:P504)</f>
        <v>0</v>
      </c>
      <c r="Q477" s="179"/>
      <c r="R477" s="180">
        <f>SUM(R478:R504)</f>
        <v>0.31487419999999999</v>
      </c>
      <c r="S477" s="179"/>
      <c r="T477" s="181">
        <f>SUM(T478:T504)</f>
        <v>0</v>
      </c>
      <c r="AR477" s="182" t="s">
        <v>87</v>
      </c>
      <c r="AT477" s="183" t="s">
        <v>78</v>
      </c>
      <c r="AU477" s="183" t="s">
        <v>87</v>
      </c>
      <c r="AY477" s="182" t="s">
        <v>173</v>
      </c>
      <c r="BK477" s="184">
        <f>SUM(BK478:BK504)</f>
        <v>0</v>
      </c>
    </row>
    <row r="478" spans="1:65" s="2" customFormat="1" ht="16.5" customHeight="1">
      <c r="A478" s="35"/>
      <c r="B478" s="36"/>
      <c r="C478" s="187" t="s">
        <v>582</v>
      </c>
      <c r="D478" s="187" t="s">
        <v>176</v>
      </c>
      <c r="E478" s="188" t="s">
        <v>1025</v>
      </c>
      <c r="F478" s="189" t="s">
        <v>1026</v>
      </c>
      <c r="G478" s="190" t="s">
        <v>245</v>
      </c>
      <c r="H478" s="191">
        <v>1330.9</v>
      </c>
      <c r="I478" s="192"/>
      <c r="J478" s="193">
        <f>ROUND(I478*H478,2)</f>
        <v>0</v>
      </c>
      <c r="K478" s="189" t="s">
        <v>1</v>
      </c>
      <c r="L478" s="40"/>
      <c r="M478" s="194" t="s">
        <v>1</v>
      </c>
      <c r="N478" s="195" t="s">
        <v>44</v>
      </c>
      <c r="O478" s="72"/>
      <c r="P478" s="196">
        <f>O478*H478</f>
        <v>0</v>
      </c>
      <c r="Q478" s="196">
        <v>1.2999999999999999E-4</v>
      </c>
      <c r="R478" s="196">
        <f>Q478*H478</f>
        <v>0.173017</v>
      </c>
      <c r="S478" s="196">
        <v>0</v>
      </c>
      <c r="T478" s="197">
        <f>S478*H478</f>
        <v>0</v>
      </c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R478" s="198" t="s">
        <v>191</v>
      </c>
      <c r="AT478" s="198" t="s">
        <v>176</v>
      </c>
      <c r="AU478" s="198" t="s">
        <v>89</v>
      </c>
      <c r="AY478" s="18" t="s">
        <v>173</v>
      </c>
      <c r="BE478" s="199">
        <f>IF(N478="základní",J478,0)</f>
        <v>0</v>
      </c>
      <c r="BF478" s="199">
        <f>IF(N478="snížená",J478,0)</f>
        <v>0</v>
      </c>
      <c r="BG478" s="199">
        <f>IF(N478="zákl. přenesená",J478,0)</f>
        <v>0</v>
      </c>
      <c r="BH478" s="199">
        <f>IF(N478="sníž. přenesená",J478,0)</f>
        <v>0</v>
      </c>
      <c r="BI478" s="199">
        <f>IF(N478="nulová",J478,0)</f>
        <v>0</v>
      </c>
      <c r="BJ478" s="18" t="s">
        <v>87</v>
      </c>
      <c r="BK478" s="199">
        <f>ROUND(I478*H478,2)</f>
        <v>0</v>
      </c>
      <c r="BL478" s="18" t="s">
        <v>191</v>
      </c>
      <c r="BM478" s="198" t="s">
        <v>1027</v>
      </c>
    </row>
    <row r="479" spans="1:65" s="13" customFormat="1">
      <c r="B479" s="210"/>
      <c r="C479" s="211"/>
      <c r="D479" s="200" t="s">
        <v>247</v>
      </c>
      <c r="E479" s="212" t="s">
        <v>1</v>
      </c>
      <c r="F479" s="213" t="s">
        <v>1028</v>
      </c>
      <c r="G479" s="211"/>
      <c r="H479" s="214">
        <v>144</v>
      </c>
      <c r="I479" s="215"/>
      <c r="J479" s="211"/>
      <c r="K479" s="211"/>
      <c r="L479" s="216"/>
      <c r="M479" s="217"/>
      <c r="N479" s="218"/>
      <c r="O479" s="218"/>
      <c r="P479" s="218"/>
      <c r="Q479" s="218"/>
      <c r="R479" s="218"/>
      <c r="S479" s="218"/>
      <c r="T479" s="219"/>
      <c r="AT479" s="220" t="s">
        <v>247</v>
      </c>
      <c r="AU479" s="220" t="s">
        <v>89</v>
      </c>
      <c r="AV479" s="13" t="s">
        <v>89</v>
      </c>
      <c r="AW479" s="13" t="s">
        <v>34</v>
      </c>
      <c r="AX479" s="13" t="s">
        <v>79</v>
      </c>
      <c r="AY479" s="220" t="s">
        <v>173</v>
      </c>
    </row>
    <row r="480" spans="1:65" s="13" customFormat="1">
      <c r="B480" s="210"/>
      <c r="C480" s="211"/>
      <c r="D480" s="200" t="s">
        <v>247</v>
      </c>
      <c r="E480" s="212" t="s">
        <v>1</v>
      </c>
      <c r="F480" s="213" t="s">
        <v>1029</v>
      </c>
      <c r="G480" s="211"/>
      <c r="H480" s="214">
        <v>168</v>
      </c>
      <c r="I480" s="215"/>
      <c r="J480" s="211"/>
      <c r="K480" s="211"/>
      <c r="L480" s="216"/>
      <c r="M480" s="217"/>
      <c r="N480" s="218"/>
      <c r="O480" s="218"/>
      <c r="P480" s="218"/>
      <c r="Q480" s="218"/>
      <c r="R480" s="218"/>
      <c r="S480" s="218"/>
      <c r="T480" s="219"/>
      <c r="AT480" s="220" t="s">
        <v>247</v>
      </c>
      <c r="AU480" s="220" t="s">
        <v>89</v>
      </c>
      <c r="AV480" s="13" t="s">
        <v>89</v>
      </c>
      <c r="AW480" s="13" t="s">
        <v>34</v>
      </c>
      <c r="AX480" s="13" t="s">
        <v>79</v>
      </c>
      <c r="AY480" s="220" t="s">
        <v>173</v>
      </c>
    </row>
    <row r="481" spans="1:65" s="13" customFormat="1">
      <c r="B481" s="210"/>
      <c r="C481" s="211"/>
      <c r="D481" s="200" t="s">
        <v>247</v>
      </c>
      <c r="E481" s="212" t="s">
        <v>1</v>
      </c>
      <c r="F481" s="213" t="s">
        <v>1030</v>
      </c>
      <c r="G481" s="211"/>
      <c r="H481" s="214">
        <v>190</v>
      </c>
      <c r="I481" s="215"/>
      <c r="J481" s="211"/>
      <c r="K481" s="211"/>
      <c r="L481" s="216"/>
      <c r="M481" s="217"/>
      <c r="N481" s="218"/>
      <c r="O481" s="218"/>
      <c r="P481" s="218"/>
      <c r="Q481" s="218"/>
      <c r="R481" s="218"/>
      <c r="S481" s="218"/>
      <c r="T481" s="219"/>
      <c r="AT481" s="220" t="s">
        <v>247</v>
      </c>
      <c r="AU481" s="220" t="s">
        <v>89</v>
      </c>
      <c r="AV481" s="13" t="s">
        <v>89</v>
      </c>
      <c r="AW481" s="13" t="s">
        <v>34</v>
      </c>
      <c r="AX481" s="13" t="s">
        <v>79</v>
      </c>
      <c r="AY481" s="220" t="s">
        <v>173</v>
      </c>
    </row>
    <row r="482" spans="1:65" s="13" customFormat="1">
      <c r="B482" s="210"/>
      <c r="C482" s="211"/>
      <c r="D482" s="200" t="s">
        <v>247</v>
      </c>
      <c r="E482" s="212" t="s">
        <v>1</v>
      </c>
      <c r="F482" s="213" t="s">
        <v>1031</v>
      </c>
      <c r="G482" s="211"/>
      <c r="H482" s="214">
        <v>256.5</v>
      </c>
      <c r="I482" s="215"/>
      <c r="J482" s="211"/>
      <c r="K482" s="211"/>
      <c r="L482" s="216"/>
      <c r="M482" s="217"/>
      <c r="N482" s="218"/>
      <c r="O482" s="218"/>
      <c r="P482" s="218"/>
      <c r="Q482" s="218"/>
      <c r="R482" s="218"/>
      <c r="S482" s="218"/>
      <c r="T482" s="219"/>
      <c r="AT482" s="220" t="s">
        <v>247</v>
      </c>
      <c r="AU482" s="220" t="s">
        <v>89</v>
      </c>
      <c r="AV482" s="13" t="s">
        <v>89</v>
      </c>
      <c r="AW482" s="13" t="s">
        <v>34</v>
      </c>
      <c r="AX482" s="13" t="s">
        <v>79</v>
      </c>
      <c r="AY482" s="220" t="s">
        <v>173</v>
      </c>
    </row>
    <row r="483" spans="1:65" s="13" customFormat="1">
      <c r="B483" s="210"/>
      <c r="C483" s="211"/>
      <c r="D483" s="200" t="s">
        <v>247</v>
      </c>
      <c r="E483" s="212" t="s">
        <v>1</v>
      </c>
      <c r="F483" s="213" t="s">
        <v>1032</v>
      </c>
      <c r="G483" s="211"/>
      <c r="H483" s="214">
        <v>141.30000000000001</v>
      </c>
      <c r="I483" s="215"/>
      <c r="J483" s="211"/>
      <c r="K483" s="211"/>
      <c r="L483" s="216"/>
      <c r="M483" s="217"/>
      <c r="N483" s="218"/>
      <c r="O483" s="218"/>
      <c r="P483" s="218"/>
      <c r="Q483" s="218"/>
      <c r="R483" s="218"/>
      <c r="S483" s="218"/>
      <c r="T483" s="219"/>
      <c r="AT483" s="220" t="s">
        <v>247</v>
      </c>
      <c r="AU483" s="220" t="s">
        <v>89</v>
      </c>
      <c r="AV483" s="13" t="s">
        <v>89</v>
      </c>
      <c r="AW483" s="13" t="s">
        <v>34</v>
      </c>
      <c r="AX483" s="13" t="s">
        <v>79</v>
      </c>
      <c r="AY483" s="220" t="s">
        <v>173</v>
      </c>
    </row>
    <row r="484" spans="1:65" s="13" customFormat="1">
      <c r="B484" s="210"/>
      <c r="C484" s="211"/>
      <c r="D484" s="200" t="s">
        <v>247</v>
      </c>
      <c r="E484" s="212" t="s">
        <v>1</v>
      </c>
      <c r="F484" s="213" t="s">
        <v>1033</v>
      </c>
      <c r="G484" s="211"/>
      <c r="H484" s="214">
        <v>312.3</v>
      </c>
      <c r="I484" s="215"/>
      <c r="J484" s="211"/>
      <c r="K484" s="211"/>
      <c r="L484" s="216"/>
      <c r="M484" s="217"/>
      <c r="N484" s="218"/>
      <c r="O484" s="218"/>
      <c r="P484" s="218"/>
      <c r="Q484" s="218"/>
      <c r="R484" s="218"/>
      <c r="S484" s="218"/>
      <c r="T484" s="219"/>
      <c r="AT484" s="220" t="s">
        <v>247</v>
      </c>
      <c r="AU484" s="220" t="s">
        <v>89</v>
      </c>
      <c r="AV484" s="13" t="s">
        <v>89</v>
      </c>
      <c r="AW484" s="13" t="s">
        <v>34</v>
      </c>
      <c r="AX484" s="13" t="s">
        <v>79</v>
      </c>
      <c r="AY484" s="220" t="s">
        <v>173</v>
      </c>
    </row>
    <row r="485" spans="1:65" s="13" customFormat="1">
      <c r="B485" s="210"/>
      <c r="C485" s="211"/>
      <c r="D485" s="200" t="s">
        <v>247</v>
      </c>
      <c r="E485" s="212" t="s">
        <v>1</v>
      </c>
      <c r="F485" s="213" t="s">
        <v>1034</v>
      </c>
      <c r="G485" s="211"/>
      <c r="H485" s="214">
        <v>64.8</v>
      </c>
      <c r="I485" s="215"/>
      <c r="J485" s="211"/>
      <c r="K485" s="211"/>
      <c r="L485" s="216"/>
      <c r="M485" s="217"/>
      <c r="N485" s="218"/>
      <c r="O485" s="218"/>
      <c r="P485" s="218"/>
      <c r="Q485" s="218"/>
      <c r="R485" s="218"/>
      <c r="S485" s="218"/>
      <c r="T485" s="219"/>
      <c r="AT485" s="220" t="s">
        <v>247</v>
      </c>
      <c r="AU485" s="220" t="s">
        <v>89</v>
      </c>
      <c r="AV485" s="13" t="s">
        <v>89</v>
      </c>
      <c r="AW485" s="13" t="s">
        <v>34</v>
      </c>
      <c r="AX485" s="13" t="s">
        <v>79</v>
      </c>
      <c r="AY485" s="220" t="s">
        <v>173</v>
      </c>
    </row>
    <row r="486" spans="1:65" s="13" customFormat="1">
      <c r="B486" s="210"/>
      <c r="C486" s="211"/>
      <c r="D486" s="200" t="s">
        <v>247</v>
      </c>
      <c r="E486" s="212" t="s">
        <v>1</v>
      </c>
      <c r="F486" s="213" t="s">
        <v>1035</v>
      </c>
      <c r="G486" s="211"/>
      <c r="H486" s="214">
        <v>54</v>
      </c>
      <c r="I486" s="215"/>
      <c r="J486" s="211"/>
      <c r="K486" s="211"/>
      <c r="L486" s="216"/>
      <c r="M486" s="217"/>
      <c r="N486" s="218"/>
      <c r="O486" s="218"/>
      <c r="P486" s="218"/>
      <c r="Q486" s="218"/>
      <c r="R486" s="218"/>
      <c r="S486" s="218"/>
      <c r="T486" s="219"/>
      <c r="AT486" s="220" t="s">
        <v>247</v>
      </c>
      <c r="AU486" s="220" t="s">
        <v>89</v>
      </c>
      <c r="AV486" s="13" t="s">
        <v>89</v>
      </c>
      <c r="AW486" s="13" t="s">
        <v>34</v>
      </c>
      <c r="AX486" s="13" t="s">
        <v>79</v>
      </c>
      <c r="AY486" s="220" t="s">
        <v>173</v>
      </c>
    </row>
    <row r="487" spans="1:65" s="15" customFormat="1">
      <c r="B487" s="231"/>
      <c r="C487" s="232"/>
      <c r="D487" s="200" t="s">
        <v>247</v>
      </c>
      <c r="E487" s="233" t="s">
        <v>1</v>
      </c>
      <c r="F487" s="234" t="s">
        <v>260</v>
      </c>
      <c r="G487" s="232"/>
      <c r="H487" s="235">
        <v>1330.9</v>
      </c>
      <c r="I487" s="236"/>
      <c r="J487" s="232"/>
      <c r="K487" s="232"/>
      <c r="L487" s="237"/>
      <c r="M487" s="238"/>
      <c r="N487" s="239"/>
      <c r="O487" s="239"/>
      <c r="P487" s="239"/>
      <c r="Q487" s="239"/>
      <c r="R487" s="239"/>
      <c r="S487" s="239"/>
      <c r="T487" s="240"/>
      <c r="AT487" s="241" t="s">
        <v>247</v>
      </c>
      <c r="AU487" s="241" t="s">
        <v>89</v>
      </c>
      <c r="AV487" s="15" t="s">
        <v>191</v>
      </c>
      <c r="AW487" s="15" t="s">
        <v>34</v>
      </c>
      <c r="AX487" s="15" t="s">
        <v>87</v>
      </c>
      <c r="AY487" s="241" t="s">
        <v>173</v>
      </c>
    </row>
    <row r="488" spans="1:65" s="2" customFormat="1" ht="21.75" customHeight="1">
      <c r="A488" s="35"/>
      <c r="B488" s="36"/>
      <c r="C488" s="187" t="s">
        <v>590</v>
      </c>
      <c r="D488" s="187" t="s">
        <v>176</v>
      </c>
      <c r="E488" s="188" t="s">
        <v>1036</v>
      </c>
      <c r="F488" s="189" t="s">
        <v>1037</v>
      </c>
      <c r="G488" s="190" t="s">
        <v>245</v>
      </c>
      <c r="H488" s="191">
        <v>800</v>
      </c>
      <c r="I488" s="192"/>
      <c r="J488" s="193">
        <f>ROUND(I488*H488,2)</f>
        <v>0</v>
      </c>
      <c r="K488" s="189" t="s">
        <v>263</v>
      </c>
      <c r="L488" s="40"/>
      <c r="M488" s="194" t="s">
        <v>1</v>
      </c>
      <c r="N488" s="195" t="s">
        <v>44</v>
      </c>
      <c r="O488" s="72"/>
      <c r="P488" s="196">
        <f>O488*H488</f>
        <v>0</v>
      </c>
      <c r="Q488" s="196">
        <v>1.2999999999999999E-4</v>
      </c>
      <c r="R488" s="196">
        <f>Q488*H488</f>
        <v>0.104</v>
      </c>
      <c r="S488" s="196">
        <v>0</v>
      </c>
      <c r="T488" s="197">
        <f>S488*H488</f>
        <v>0</v>
      </c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R488" s="198" t="s">
        <v>191</v>
      </c>
      <c r="AT488" s="198" t="s">
        <v>176</v>
      </c>
      <c r="AU488" s="198" t="s">
        <v>89</v>
      </c>
      <c r="AY488" s="18" t="s">
        <v>173</v>
      </c>
      <c r="BE488" s="199">
        <f>IF(N488="základní",J488,0)</f>
        <v>0</v>
      </c>
      <c r="BF488" s="199">
        <f>IF(N488="snížená",J488,0)</f>
        <v>0</v>
      </c>
      <c r="BG488" s="199">
        <f>IF(N488="zákl. přenesená",J488,0)</f>
        <v>0</v>
      </c>
      <c r="BH488" s="199">
        <f>IF(N488="sníž. přenesená",J488,0)</f>
        <v>0</v>
      </c>
      <c r="BI488" s="199">
        <f>IF(N488="nulová",J488,0)</f>
        <v>0</v>
      </c>
      <c r="BJ488" s="18" t="s">
        <v>87</v>
      </c>
      <c r="BK488" s="199">
        <f>ROUND(I488*H488,2)</f>
        <v>0</v>
      </c>
      <c r="BL488" s="18" t="s">
        <v>191</v>
      </c>
      <c r="BM488" s="198" t="s">
        <v>1038</v>
      </c>
    </row>
    <row r="489" spans="1:65" s="2" customFormat="1" ht="16.5" customHeight="1">
      <c r="A489" s="35"/>
      <c r="B489" s="36"/>
      <c r="C489" s="187" t="s">
        <v>605</v>
      </c>
      <c r="D489" s="187" t="s">
        <v>176</v>
      </c>
      <c r="E489" s="188" t="s">
        <v>1039</v>
      </c>
      <c r="F489" s="189" t="s">
        <v>1040</v>
      </c>
      <c r="G489" s="190" t="s">
        <v>245</v>
      </c>
      <c r="H489" s="191">
        <v>946.43</v>
      </c>
      <c r="I489" s="192"/>
      <c r="J489" s="193">
        <f>ROUND(I489*H489,2)</f>
        <v>0</v>
      </c>
      <c r="K489" s="189" t="s">
        <v>263</v>
      </c>
      <c r="L489" s="40"/>
      <c r="M489" s="194" t="s">
        <v>1</v>
      </c>
      <c r="N489" s="195" t="s">
        <v>44</v>
      </c>
      <c r="O489" s="72"/>
      <c r="P489" s="196">
        <f>O489*H489</f>
        <v>0</v>
      </c>
      <c r="Q489" s="196">
        <v>4.0000000000000003E-5</v>
      </c>
      <c r="R489" s="196">
        <f>Q489*H489</f>
        <v>3.7857200000000001E-2</v>
      </c>
      <c r="S489" s="196">
        <v>0</v>
      </c>
      <c r="T489" s="197">
        <f>S489*H489</f>
        <v>0</v>
      </c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R489" s="198" t="s">
        <v>191</v>
      </c>
      <c r="AT489" s="198" t="s">
        <v>176</v>
      </c>
      <c r="AU489" s="198" t="s">
        <v>89</v>
      </c>
      <c r="AY489" s="18" t="s">
        <v>173</v>
      </c>
      <c r="BE489" s="199">
        <f>IF(N489="základní",J489,0)</f>
        <v>0</v>
      </c>
      <c r="BF489" s="199">
        <f>IF(N489="snížená",J489,0)</f>
        <v>0</v>
      </c>
      <c r="BG489" s="199">
        <f>IF(N489="zákl. přenesená",J489,0)</f>
        <v>0</v>
      </c>
      <c r="BH489" s="199">
        <f>IF(N489="sníž. přenesená",J489,0)</f>
        <v>0</v>
      </c>
      <c r="BI489" s="199">
        <f>IF(N489="nulová",J489,0)</f>
        <v>0</v>
      </c>
      <c r="BJ489" s="18" t="s">
        <v>87</v>
      </c>
      <c r="BK489" s="199">
        <f>ROUND(I489*H489,2)</f>
        <v>0</v>
      </c>
      <c r="BL489" s="18" t="s">
        <v>191</v>
      </c>
      <c r="BM489" s="198" t="s">
        <v>1041</v>
      </c>
    </row>
    <row r="490" spans="1:65" s="13" customFormat="1">
      <c r="B490" s="210"/>
      <c r="C490" s="211"/>
      <c r="D490" s="200" t="s">
        <v>247</v>
      </c>
      <c r="E490" s="212" t="s">
        <v>1</v>
      </c>
      <c r="F490" s="213" t="s">
        <v>1042</v>
      </c>
      <c r="G490" s="211"/>
      <c r="H490" s="214">
        <v>50</v>
      </c>
      <c r="I490" s="215"/>
      <c r="J490" s="211"/>
      <c r="K490" s="211"/>
      <c r="L490" s="216"/>
      <c r="M490" s="217"/>
      <c r="N490" s="218"/>
      <c r="O490" s="218"/>
      <c r="P490" s="218"/>
      <c r="Q490" s="218"/>
      <c r="R490" s="218"/>
      <c r="S490" s="218"/>
      <c r="T490" s="219"/>
      <c r="AT490" s="220" t="s">
        <v>247</v>
      </c>
      <c r="AU490" s="220" t="s">
        <v>89</v>
      </c>
      <c r="AV490" s="13" t="s">
        <v>89</v>
      </c>
      <c r="AW490" s="13" t="s">
        <v>34</v>
      </c>
      <c r="AX490" s="13" t="s">
        <v>79</v>
      </c>
      <c r="AY490" s="220" t="s">
        <v>173</v>
      </c>
    </row>
    <row r="491" spans="1:65" s="13" customFormat="1">
      <c r="B491" s="210"/>
      <c r="C491" s="211"/>
      <c r="D491" s="200" t="s">
        <v>247</v>
      </c>
      <c r="E491" s="212" t="s">
        <v>1</v>
      </c>
      <c r="F491" s="213" t="s">
        <v>1043</v>
      </c>
      <c r="G491" s="211"/>
      <c r="H491" s="214">
        <v>140</v>
      </c>
      <c r="I491" s="215"/>
      <c r="J491" s="211"/>
      <c r="K491" s="211"/>
      <c r="L491" s="216"/>
      <c r="M491" s="217"/>
      <c r="N491" s="218"/>
      <c r="O491" s="218"/>
      <c r="P491" s="218"/>
      <c r="Q491" s="218"/>
      <c r="R491" s="218"/>
      <c r="S491" s="218"/>
      <c r="T491" s="219"/>
      <c r="AT491" s="220" t="s">
        <v>247</v>
      </c>
      <c r="AU491" s="220" t="s">
        <v>89</v>
      </c>
      <c r="AV491" s="13" t="s">
        <v>89</v>
      </c>
      <c r="AW491" s="13" t="s">
        <v>34</v>
      </c>
      <c r="AX491" s="13" t="s">
        <v>79</v>
      </c>
      <c r="AY491" s="220" t="s">
        <v>173</v>
      </c>
    </row>
    <row r="492" spans="1:65" s="13" customFormat="1">
      <c r="B492" s="210"/>
      <c r="C492" s="211"/>
      <c r="D492" s="200" t="s">
        <v>247</v>
      </c>
      <c r="E492" s="212" t="s">
        <v>1</v>
      </c>
      <c r="F492" s="213" t="s">
        <v>1044</v>
      </c>
      <c r="G492" s="211"/>
      <c r="H492" s="214">
        <v>726.43</v>
      </c>
      <c r="I492" s="215"/>
      <c r="J492" s="211"/>
      <c r="K492" s="211"/>
      <c r="L492" s="216"/>
      <c r="M492" s="217"/>
      <c r="N492" s="218"/>
      <c r="O492" s="218"/>
      <c r="P492" s="218"/>
      <c r="Q492" s="218"/>
      <c r="R492" s="218"/>
      <c r="S492" s="218"/>
      <c r="T492" s="219"/>
      <c r="AT492" s="220" t="s">
        <v>247</v>
      </c>
      <c r="AU492" s="220" t="s">
        <v>89</v>
      </c>
      <c r="AV492" s="13" t="s">
        <v>89</v>
      </c>
      <c r="AW492" s="13" t="s">
        <v>34</v>
      </c>
      <c r="AX492" s="13" t="s">
        <v>79</v>
      </c>
      <c r="AY492" s="220" t="s">
        <v>173</v>
      </c>
    </row>
    <row r="493" spans="1:65" s="13" customFormat="1">
      <c r="B493" s="210"/>
      <c r="C493" s="211"/>
      <c r="D493" s="200" t="s">
        <v>247</v>
      </c>
      <c r="E493" s="212" t="s">
        <v>1</v>
      </c>
      <c r="F493" s="213" t="s">
        <v>1045</v>
      </c>
      <c r="G493" s="211"/>
      <c r="H493" s="214">
        <v>30</v>
      </c>
      <c r="I493" s="215"/>
      <c r="J493" s="211"/>
      <c r="K493" s="211"/>
      <c r="L493" s="216"/>
      <c r="M493" s="217"/>
      <c r="N493" s="218"/>
      <c r="O493" s="218"/>
      <c r="P493" s="218"/>
      <c r="Q493" s="218"/>
      <c r="R493" s="218"/>
      <c r="S493" s="218"/>
      <c r="T493" s="219"/>
      <c r="AT493" s="220" t="s">
        <v>247</v>
      </c>
      <c r="AU493" s="220" t="s">
        <v>89</v>
      </c>
      <c r="AV493" s="13" t="s">
        <v>89</v>
      </c>
      <c r="AW493" s="13" t="s">
        <v>34</v>
      </c>
      <c r="AX493" s="13" t="s">
        <v>79</v>
      </c>
      <c r="AY493" s="220" t="s">
        <v>173</v>
      </c>
    </row>
    <row r="494" spans="1:65" s="15" customFormat="1">
      <c r="B494" s="231"/>
      <c r="C494" s="232"/>
      <c r="D494" s="200" t="s">
        <v>247</v>
      </c>
      <c r="E494" s="233" t="s">
        <v>1</v>
      </c>
      <c r="F494" s="234" t="s">
        <v>260</v>
      </c>
      <c r="G494" s="232"/>
      <c r="H494" s="235">
        <v>946.43</v>
      </c>
      <c r="I494" s="236"/>
      <c r="J494" s="232"/>
      <c r="K494" s="232"/>
      <c r="L494" s="237"/>
      <c r="M494" s="238"/>
      <c r="N494" s="239"/>
      <c r="O494" s="239"/>
      <c r="P494" s="239"/>
      <c r="Q494" s="239"/>
      <c r="R494" s="239"/>
      <c r="S494" s="239"/>
      <c r="T494" s="240"/>
      <c r="AT494" s="241" t="s">
        <v>247</v>
      </c>
      <c r="AU494" s="241" t="s">
        <v>89</v>
      </c>
      <c r="AV494" s="15" t="s">
        <v>191</v>
      </c>
      <c r="AW494" s="15" t="s">
        <v>34</v>
      </c>
      <c r="AX494" s="15" t="s">
        <v>87</v>
      </c>
      <c r="AY494" s="241" t="s">
        <v>173</v>
      </c>
    </row>
    <row r="495" spans="1:65" s="2" customFormat="1" ht="16.5" customHeight="1">
      <c r="A495" s="35"/>
      <c r="B495" s="36"/>
      <c r="C495" s="187" t="s">
        <v>1046</v>
      </c>
      <c r="D495" s="187" t="s">
        <v>176</v>
      </c>
      <c r="E495" s="188" t="s">
        <v>492</v>
      </c>
      <c r="F495" s="189" t="s">
        <v>1047</v>
      </c>
      <c r="G495" s="190" t="s">
        <v>330</v>
      </c>
      <c r="H495" s="191">
        <v>1</v>
      </c>
      <c r="I495" s="192"/>
      <c r="J495" s="193">
        <f t="shared" ref="J495:J504" si="0">ROUND(I495*H495,2)</f>
        <v>0</v>
      </c>
      <c r="K495" s="189" t="s">
        <v>1</v>
      </c>
      <c r="L495" s="40"/>
      <c r="M495" s="194" t="s">
        <v>1</v>
      </c>
      <c r="N495" s="195" t="s">
        <v>44</v>
      </c>
      <c r="O495" s="72"/>
      <c r="P495" s="196">
        <f t="shared" ref="P495:P504" si="1">O495*H495</f>
        <v>0</v>
      </c>
      <c r="Q495" s="196">
        <v>0</v>
      </c>
      <c r="R495" s="196">
        <f t="shared" ref="R495:R504" si="2">Q495*H495</f>
        <v>0</v>
      </c>
      <c r="S495" s="196">
        <v>0</v>
      </c>
      <c r="T495" s="197">
        <f t="shared" ref="T495:T504" si="3">S495*H495</f>
        <v>0</v>
      </c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R495" s="198" t="s">
        <v>191</v>
      </c>
      <c r="AT495" s="198" t="s">
        <v>176</v>
      </c>
      <c r="AU495" s="198" t="s">
        <v>89</v>
      </c>
      <c r="AY495" s="18" t="s">
        <v>173</v>
      </c>
      <c r="BE495" s="199">
        <f t="shared" ref="BE495:BE504" si="4">IF(N495="základní",J495,0)</f>
        <v>0</v>
      </c>
      <c r="BF495" s="199">
        <f t="shared" ref="BF495:BF504" si="5">IF(N495="snížená",J495,0)</f>
        <v>0</v>
      </c>
      <c r="BG495" s="199">
        <f t="shared" ref="BG495:BG504" si="6">IF(N495="zákl. přenesená",J495,0)</f>
        <v>0</v>
      </c>
      <c r="BH495" s="199">
        <f t="shared" ref="BH495:BH504" si="7">IF(N495="sníž. přenesená",J495,0)</f>
        <v>0</v>
      </c>
      <c r="BI495" s="199">
        <f t="shared" ref="BI495:BI504" si="8">IF(N495="nulová",J495,0)</f>
        <v>0</v>
      </c>
      <c r="BJ495" s="18" t="s">
        <v>87</v>
      </c>
      <c r="BK495" s="199">
        <f t="shared" ref="BK495:BK504" si="9">ROUND(I495*H495,2)</f>
        <v>0</v>
      </c>
      <c r="BL495" s="18" t="s">
        <v>191</v>
      </c>
      <c r="BM495" s="198" t="s">
        <v>1048</v>
      </c>
    </row>
    <row r="496" spans="1:65" s="2" customFormat="1" ht="16.5" customHeight="1">
      <c r="A496" s="35"/>
      <c r="B496" s="36"/>
      <c r="C496" s="187" t="s">
        <v>1049</v>
      </c>
      <c r="D496" s="187" t="s">
        <v>176</v>
      </c>
      <c r="E496" s="188" t="s">
        <v>496</v>
      </c>
      <c r="F496" s="189" t="s">
        <v>1050</v>
      </c>
      <c r="G496" s="190" t="s">
        <v>330</v>
      </c>
      <c r="H496" s="191">
        <v>1</v>
      </c>
      <c r="I496" s="192"/>
      <c r="J496" s="193">
        <f t="shared" si="0"/>
        <v>0</v>
      </c>
      <c r="K496" s="189" t="s">
        <v>1</v>
      </c>
      <c r="L496" s="40"/>
      <c r="M496" s="194" t="s">
        <v>1</v>
      </c>
      <c r="N496" s="195" t="s">
        <v>44</v>
      </c>
      <c r="O496" s="72"/>
      <c r="P496" s="196">
        <f t="shared" si="1"/>
        <v>0</v>
      </c>
      <c r="Q496" s="196">
        <v>0</v>
      </c>
      <c r="R496" s="196">
        <f t="shared" si="2"/>
        <v>0</v>
      </c>
      <c r="S496" s="196">
        <v>0</v>
      </c>
      <c r="T496" s="197">
        <f t="shared" si="3"/>
        <v>0</v>
      </c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R496" s="198" t="s">
        <v>191</v>
      </c>
      <c r="AT496" s="198" t="s">
        <v>176</v>
      </c>
      <c r="AU496" s="198" t="s">
        <v>89</v>
      </c>
      <c r="AY496" s="18" t="s">
        <v>173</v>
      </c>
      <c r="BE496" s="199">
        <f t="shared" si="4"/>
        <v>0</v>
      </c>
      <c r="BF496" s="199">
        <f t="shared" si="5"/>
        <v>0</v>
      </c>
      <c r="BG496" s="199">
        <f t="shared" si="6"/>
        <v>0</v>
      </c>
      <c r="BH496" s="199">
        <f t="shared" si="7"/>
        <v>0</v>
      </c>
      <c r="BI496" s="199">
        <f t="shared" si="8"/>
        <v>0</v>
      </c>
      <c r="BJ496" s="18" t="s">
        <v>87</v>
      </c>
      <c r="BK496" s="199">
        <f t="shared" si="9"/>
        <v>0</v>
      </c>
      <c r="BL496" s="18" t="s">
        <v>191</v>
      </c>
      <c r="BM496" s="198" t="s">
        <v>1051</v>
      </c>
    </row>
    <row r="497" spans="1:65" s="2" customFormat="1" ht="16.5" customHeight="1">
      <c r="A497" s="35"/>
      <c r="B497" s="36"/>
      <c r="C497" s="187" t="s">
        <v>1052</v>
      </c>
      <c r="D497" s="187" t="s">
        <v>176</v>
      </c>
      <c r="E497" s="188" t="s">
        <v>500</v>
      </c>
      <c r="F497" s="189" t="s">
        <v>1053</v>
      </c>
      <c r="G497" s="190" t="s">
        <v>330</v>
      </c>
      <c r="H497" s="191">
        <v>1</v>
      </c>
      <c r="I497" s="192"/>
      <c r="J497" s="193">
        <f t="shared" si="0"/>
        <v>0</v>
      </c>
      <c r="K497" s="189" t="s">
        <v>1</v>
      </c>
      <c r="L497" s="40"/>
      <c r="M497" s="194" t="s">
        <v>1</v>
      </c>
      <c r="N497" s="195" t="s">
        <v>44</v>
      </c>
      <c r="O497" s="72"/>
      <c r="P497" s="196">
        <f t="shared" si="1"/>
        <v>0</v>
      </c>
      <c r="Q497" s="196">
        <v>0</v>
      </c>
      <c r="R497" s="196">
        <f t="shared" si="2"/>
        <v>0</v>
      </c>
      <c r="S497" s="196">
        <v>0</v>
      </c>
      <c r="T497" s="197">
        <f t="shared" si="3"/>
        <v>0</v>
      </c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R497" s="198" t="s">
        <v>191</v>
      </c>
      <c r="AT497" s="198" t="s">
        <v>176</v>
      </c>
      <c r="AU497" s="198" t="s">
        <v>89</v>
      </c>
      <c r="AY497" s="18" t="s">
        <v>173</v>
      </c>
      <c r="BE497" s="199">
        <f t="shared" si="4"/>
        <v>0</v>
      </c>
      <c r="BF497" s="199">
        <f t="shared" si="5"/>
        <v>0</v>
      </c>
      <c r="BG497" s="199">
        <f t="shared" si="6"/>
        <v>0</v>
      </c>
      <c r="BH497" s="199">
        <f t="shared" si="7"/>
        <v>0</v>
      </c>
      <c r="BI497" s="199">
        <f t="shared" si="8"/>
        <v>0</v>
      </c>
      <c r="BJ497" s="18" t="s">
        <v>87</v>
      </c>
      <c r="BK497" s="199">
        <f t="shared" si="9"/>
        <v>0</v>
      </c>
      <c r="BL497" s="18" t="s">
        <v>191</v>
      </c>
      <c r="BM497" s="198" t="s">
        <v>1054</v>
      </c>
    </row>
    <row r="498" spans="1:65" s="2" customFormat="1" ht="16.5" customHeight="1">
      <c r="A498" s="35"/>
      <c r="B498" s="36"/>
      <c r="C498" s="187" t="s">
        <v>1055</v>
      </c>
      <c r="D498" s="187" t="s">
        <v>176</v>
      </c>
      <c r="E498" s="188" t="s">
        <v>504</v>
      </c>
      <c r="F498" s="189" t="s">
        <v>1056</v>
      </c>
      <c r="G498" s="190" t="s">
        <v>330</v>
      </c>
      <c r="H498" s="191">
        <v>1</v>
      </c>
      <c r="I498" s="192"/>
      <c r="J498" s="193">
        <f t="shared" si="0"/>
        <v>0</v>
      </c>
      <c r="K498" s="189" t="s">
        <v>1</v>
      </c>
      <c r="L498" s="40"/>
      <c r="M498" s="194" t="s">
        <v>1</v>
      </c>
      <c r="N498" s="195" t="s">
        <v>44</v>
      </c>
      <c r="O498" s="72"/>
      <c r="P498" s="196">
        <f t="shared" si="1"/>
        <v>0</v>
      </c>
      <c r="Q498" s="196">
        <v>0</v>
      </c>
      <c r="R498" s="196">
        <f t="shared" si="2"/>
        <v>0</v>
      </c>
      <c r="S498" s="196">
        <v>0</v>
      </c>
      <c r="T498" s="197">
        <f t="shared" si="3"/>
        <v>0</v>
      </c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R498" s="198" t="s">
        <v>191</v>
      </c>
      <c r="AT498" s="198" t="s">
        <v>176</v>
      </c>
      <c r="AU498" s="198" t="s">
        <v>89</v>
      </c>
      <c r="AY498" s="18" t="s">
        <v>173</v>
      </c>
      <c r="BE498" s="199">
        <f t="shared" si="4"/>
        <v>0</v>
      </c>
      <c r="BF498" s="199">
        <f t="shared" si="5"/>
        <v>0</v>
      </c>
      <c r="BG498" s="199">
        <f t="shared" si="6"/>
        <v>0</v>
      </c>
      <c r="BH498" s="199">
        <f t="shared" si="7"/>
        <v>0</v>
      </c>
      <c r="BI498" s="199">
        <f t="shared" si="8"/>
        <v>0</v>
      </c>
      <c r="BJ498" s="18" t="s">
        <v>87</v>
      </c>
      <c r="BK498" s="199">
        <f t="shared" si="9"/>
        <v>0</v>
      </c>
      <c r="BL498" s="18" t="s">
        <v>191</v>
      </c>
      <c r="BM498" s="198" t="s">
        <v>1057</v>
      </c>
    </row>
    <row r="499" spans="1:65" s="2" customFormat="1" ht="16.5" customHeight="1">
      <c r="A499" s="35"/>
      <c r="B499" s="36"/>
      <c r="C499" s="187" t="s">
        <v>1058</v>
      </c>
      <c r="D499" s="187" t="s">
        <v>176</v>
      </c>
      <c r="E499" s="188" t="s">
        <v>508</v>
      </c>
      <c r="F499" s="189" t="s">
        <v>1059</v>
      </c>
      <c r="G499" s="190" t="s">
        <v>330</v>
      </c>
      <c r="H499" s="191">
        <v>1</v>
      </c>
      <c r="I499" s="192"/>
      <c r="J499" s="193">
        <f t="shared" si="0"/>
        <v>0</v>
      </c>
      <c r="K499" s="189" t="s">
        <v>1</v>
      </c>
      <c r="L499" s="40"/>
      <c r="M499" s="194" t="s">
        <v>1</v>
      </c>
      <c r="N499" s="195" t="s">
        <v>44</v>
      </c>
      <c r="O499" s="72"/>
      <c r="P499" s="196">
        <f t="shared" si="1"/>
        <v>0</v>
      </c>
      <c r="Q499" s="196">
        <v>0</v>
      </c>
      <c r="R499" s="196">
        <f t="shared" si="2"/>
        <v>0</v>
      </c>
      <c r="S499" s="196">
        <v>0</v>
      </c>
      <c r="T499" s="197">
        <f t="shared" si="3"/>
        <v>0</v>
      </c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R499" s="198" t="s">
        <v>191</v>
      </c>
      <c r="AT499" s="198" t="s">
        <v>176</v>
      </c>
      <c r="AU499" s="198" t="s">
        <v>89</v>
      </c>
      <c r="AY499" s="18" t="s">
        <v>173</v>
      </c>
      <c r="BE499" s="199">
        <f t="shared" si="4"/>
        <v>0</v>
      </c>
      <c r="BF499" s="199">
        <f t="shared" si="5"/>
        <v>0</v>
      </c>
      <c r="BG499" s="199">
        <f t="shared" si="6"/>
        <v>0</v>
      </c>
      <c r="BH499" s="199">
        <f t="shared" si="7"/>
        <v>0</v>
      </c>
      <c r="BI499" s="199">
        <f t="shared" si="8"/>
        <v>0</v>
      </c>
      <c r="BJ499" s="18" t="s">
        <v>87</v>
      </c>
      <c r="BK499" s="199">
        <f t="shared" si="9"/>
        <v>0</v>
      </c>
      <c r="BL499" s="18" t="s">
        <v>191</v>
      </c>
      <c r="BM499" s="198" t="s">
        <v>1060</v>
      </c>
    </row>
    <row r="500" spans="1:65" s="2" customFormat="1" ht="16.5" customHeight="1">
      <c r="A500" s="35"/>
      <c r="B500" s="36"/>
      <c r="C500" s="187" t="s">
        <v>1061</v>
      </c>
      <c r="D500" s="187" t="s">
        <v>176</v>
      </c>
      <c r="E500" s="188" t="s">
        <v>512</v>
      </c>
      <c r="F500" s="189" t="s">
        <v>1062</v>
      </c>
      <c r="G500" s="190" t="s">
        <v>330</v>
      </c>
      <c r="H500" s="191">
        <v>1</v>
      </c>
      <c r="I500" s="192"/>
      <c r="J500" s="193">
        <f t="shared" si="0"/>
        <v>0</v>
      </c>
      <c r="K500" s="189" t="s">
        <v>1</v>
      </c>
      <c r="L500" s="40"/>
      <c r="M500" s="194" t="s">
        <v>1</v>
      </c>
      <c r="N500" s="195" t="s">
        <v>44</v>
      </c>
      <c r="O500" s="72"/>
      <c r="P500" s="196">
        <f t="shared" si="1"/>
        <v>0</v>
      </c>
      <c r="Q500" s="196">
        <v>0</v>
      </c>
      <c r="R500" s="196">
        <f t="shared" si="2"/>
        <v>0</v>
      </c>
      <c r="S500" s="196">
        <v>0</v>
      </c>
      <c r="T500" s="197">
        <f t="shared" si="3"/>
        <v>0</v>
      </c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R500" s="198" t="s">
        <v>191</v>
      </c>
      <c r="AT500" s="198" t="s">
        <v>176</v>
      </c>
      <c r="AU500" s="198" t="s">
        <v>89</v>
      </c>
      <c r="AY500" s="18" t="s">
        <v>173</v>
      </c>
      <c r="BE500" s="199">
        <f t="shared" si="4"/>
        <v>0</v>
      </c>
      <c r="BF500" s="199">
        <f t="shared" si="5"/>
        <v>0</v>
      </c>
      <c r="BG500" s="199">
        <f t="shared" si="6"/>
        <v>0</v>
      </c>
      <c r="BH500" s="199">
        <f t="shared" si="7"/>
        <v>0</v>
      </c>
      <c r="BI500" s="199">
        <f t="shared" si="8"/>
        <v>0</v>
      </c>
      <c r="BJ500" s="18" t="s">
        <v>87</v>
      </c>
      <c r="BK500" s="199">
        <f t="shared" si="9"/>
        <v>0</v>
      </c>
      <c r="BL500" s="18" t="s">
        <v>191</v>
      </c>
      <c r="BM500" s="198" t="s">
        <v>1063</v>
      </c>
    </row>
    <row r="501" spans="1:65" s="2" customFormat="1" ht="16.5" customHeight="1">
      <c r="A501" s="35"/>
      <c r="B501" s="36"/>
      <c r="C501" s="187" t="s">
        <v>1064</v>
      </c>
      <c r="D501" s="187" t="s">
        <v>176</v>
      </c>
      <c r="E501" s="188" t="s">
        <v>516</v>
      </c>
      <c r="F501" s="189" t="s">
        <v>1065</v>
      </c>
      <c r="G501" s="190" t="s">
        <v>330</v>
      </c>
      <c r="H501" s="191">
        <v>1</v>
      </c>
      <c r="I501" s="192"/>
      <c r="J501" s="193">
        <f t="shared" si="0"/>
        <v>0</v>
      </c>
      <c r="K501" s="189" t="s">
        <v>1</v>
      </c>
      <c r="L501" s="40"/>
      <c r="M501" s="194" t="s">
        <v>1</v>
      </c>
      <c r="N501" s="195" t="s">
        <v>44</v>
      </c>
      <c r="O501" s="72"/>
      <c r="P501" s="196">
        <f t="shared" si="1"/>
        <v>0</v>
      </c>
      <c r="Q501" s="196">
        <v>0</v>
      </c>
      <c r="R501" s="196">
        <f t="shared" si="2"/>
        <v>0</v>
      </c>
      <c r="S501" s="196">
        <v>0</v>
      </c>
      <c r="T501" s="197">
        <f t="shared" si="3"/>
        <v>0</v>
      </c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R501" s="198" t="s">
        <v>191</v>
      </c>
      <c r="AT501" s="198" t="s">
        <v>176</v>
      </c>
      <c r="AU501" s="198" t="s">
        <v>89</v>
      </c>
      <c r="AY501" s="18" t="s">
        <v>173</v>
      </c>
      <c r="BE501" s="199">
        <f t="shared" si="4"/>
        <v>0</v>
      </c>
      <c r="BF501" s="199">
        <f t="shared" si="5"/>
        <v>0</v>
      </c>
      <c r="BG501" s="199">
        <f t="shared" si="6"/>
        <v>0</v>
      </c>
      <c r="BH501" s="199">
        <f t="shared" si="7"/>
        <v>0</v>
      </c>
      <c r="BI501" s="199">
        <f t="shared" si="8"/>
        <v>0</v>
      </c>
      <c r="BJ501" s="18" t="s">
        <v>87</v>
      </c>
      <c r="BK501" s="199">
        <f t="shared" si="9"/>
        <v>0</v>
      </c>
      <c r="BL501" s="18" t="s">
        <v>191</v>
      </c>
      <c r="BM501" s="198" t="s">
        <v>1066</v>
      </c>
    </row>
    <row r="502" spans="1:65" s="2" customFormat="1" ht="16.5" customHeight="1">
      <c r="A502" s="35"/>
      <c r="B502" s="36"/>
      <c r="C502" s="187" t="s">
        <v>1067</v>
      </c>
      <c r="D502" s="187" t="s">
        <v>176</v>
      </c>
      <c r="E502" s="188" t="s">
        <v>520</v>
      </c>
      <c r="F502" s="189" t="s">
        <v>1068</v>
      </c>
      <c r="G502" s="190" t="s">
        <v>330</v>
      </c>
      <c r="H502" s="191">
        <v>1</v>
      </c>
      <c r="I502" s="192"/>
      <c r="J502" s="193">
        <f t="shared" si="0"/>
        <v>0</v>
      </c>
      <c r="K502" s="189" t="s">
        <v>1</v>
      </c>
      <c r="L502" s="40"/>
      <c r="M502" s="194" t="s">
        <v>1</v>
      </c>
      <c r="N502" s="195" t="s">
        <v>44</v>
      </c>
      <c r="O502" s="72"/>
      <c r="P502" s="196">
        <f t="shared" si="1"/>
        <v>0</v>
      </c>
      <c r="Q502" s="196">
        <v>0</v>
      </c>
      <c r="R502" s="196">
        <f t="shared" si="2"/>
        <v>0</v>
      </c>
      <c r="S502" s="196">
        <v>0</v>
      </c>
      <c r="T502" s="197">
        <f t="shared" si="3"/>
        <v>0</v>
      </c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R502" s="198" t="s">
        <v>191</v>
      </c>
      <c r="AT502" s="198" t="s">
        <v>176</v>
      </c>
      <c r="AU502" s="198" t="s">
        <v>89</v>
      </c>
      <c r="AY502" s="18" t="s">
        <v>173</v>
      </c>
      <c r="BE502" s="199">
        <f t="shared" si="4"/>
        <v>0</v>
      </c>
      <c r="BF502" s="199">
        <f t="shared" si="5"/>
        <v>0</v>
      </c>
      <c r="BG502" s="199">
        <f t="shared" si="6"/>
        <v>0</v>
      </c>
      <c r="BH502" s="199">
        <f t="shared" si="7"/>
        <v>0</v>
      </c>
      <c r="BI502" s="199">
        <f t="shared" si="8"/>
        <v>0</v>
      </c>
      <c r="BJ502" s="18" t="s">
        <v>87</v>
      </c>
      <c r="BK502" s="199">
        <f t="shared" si="9"/>
        <v>0</v>
      </c>
      <c r="BL502" s="18" t="s">
        <v>191</v>
      </c>
      <c r="BM502" s="198" t="s">
        <v>1069</v>
      </c>
    </row>
    <row r="503" spans="1:65" s="2" customFormat="1" ht="16.5" customHeight="1">
      <c r="A503" s="35"/>
      <c r="B503" s="36"/>
      <c r="C503" s="187" t="s">
        <v>1070</v>
      </c>
      <c r="D503" s="187" t="s">
        <v>176</v>
      </c>
      <c r="E503" s="188" t="s">
        <v>1071</v>
      </c>
      <c r="F503" s="189" t="s">
        <v>1072</v>
      </c>
      <c r="G503" s="190" t="s">
        <v>330</v>
      </c>
      <c r="H503" s="191">
        <v>2</v>
      </c>
      <c r="I503" s="192"/>
      <c r="J503" s="193">
        <f t="shared" si="0"/>
        <v>0</v>
      </c>
      <c r="K503" s="189" t="s">
        <v>1</v>
      </c>
      <c r="L503" s="40"/>
      <c r="M503" s="194" t="s">
        <v>1</v>
      </c>
      <c r="N503" s="195" t="s">
        <v>44</v>
      </c>
      <c r="O503" s="72"/>
      <c r="P503" s="196">
        <f t="shared" si="1"/>
        <v>0</v>
      </c>
      <c r="Q503" s="196">
        <v>0</v>
      </c>
      <c r="R503" s="196">
        <f t="shared" si="2"/>
        <v>0</v>
      </c>
      <c r="S503" s="196">
        <v>0</v>
      </c>
      <c r="T503" s="197">
        <f t="shared" si="3"/>
        <v>0</v>
      </c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R503" s="198" t="s">
        <v>191</v>
      </c>
      <c r="AT503" s="198" t="s">
        <v>176</v>
      </c>
      <c r="AU503" s="198" t="s">
        <v>89</v>
      </c>
      <c r="AY503" s="18" t="s">
        <v>173</v>
      </c>
      <c r="BE503" s="199">
        <f t="shared" si="4"/>
        <v>0</v>
      </c>
      <c r="BF503" s="199">
        <f t="shared" si="5"/>
        <v>0</v>
      </c>
      <c r="BG503" s="199">
        <f t="shared" si="6"/>
        <v>0</v>
      </c>
      <c r="BH503" s="199">
        <f t="shared" si="7"/>
        <v>0</v>
      </c>
      <c r="BI503" s="199">
        <f t="shared" si="8"/>
        <v>0</v>
      </c>
      <c r="BJ503" s="18" t="s">
        <v>87</v>
      </c>
      <c r="BK503" s="199">
        <f t="shared" si="9"/>
        <v>0</v>
      </c>
      <c r="BL503" s="18" t="s">
        <v>191</v>
      </c>
      <c r="BM503" s="198" t="s">
        <v>1073</v>
      </c>
    </row>
    <row r="504" spans="1:65" s="2" customFormat="1" ht="16.5" customHeight="1">
      <c r="A504" s="35"/>
      <c r="B504" s="36"/>
      <c r="C504" s="187" t="s">
        <v>1074</v>
      </c>
      <c r="D504" s="187" t="s">
        <v>176</v>
      </c>
      <c r="E504" s="188" t="s">
        <v>1075</v>
      </c>
      <c r="F504" s="189" t="s">
        <v>1076</v>
      </c>
      <c r="G504" s="190" t="s">
        <v>330</v>
      </c>
      <c r="H504" s="191">
        <v>1</v>
      </c>
      <c r="I504" s="192"/>
      <c r="J504" s="193">
        <f t="shared" si="0"/>
        <v>0</v>
      </c>
      <c r="K504" s="189" t="s">
        <v>1</v>
      </c>
      <c r="L504" s="40"/>
      <c r="M504" s="194" t="s">
        <v>1</v>
      </c>
      <c r="N504" s="195" t="s">
        <v>44</v>
      </c>
      <c r="O504" s="72"/>
      <c r="P504" s="196">
        <f t="shared" si="1"/>
        <v>0</v>
      </c>
      <c r="Q504" s="196">
        <v>0</v>
      </c>
      <c r="R504" s="196">
        <f t="shared" si="2"/>
        <v>0</v>
      </c>
      <c r="S504" s="196">
        <v>0</v>
      </c>
      <c r="T504" s="197">
        <f t="shared" si="3"/>
        <v>0</v>
      </c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R504" s="198" t="s">
        <v>191</v>
      </c>
      <c r="AT504" s="198" t="s">
        <v>176</v>
      </c>
      <c r="AU504" s="198" t="s">
        <v>89</v>
      </c>
      <c r="AY504" s="18" t="s">
        <v>173</v>
      </c>
      <c r="BE504" s="199">
        <f t="shared" si="4"/>
        <v>0</v>
      </c>
      <c r="BF504" s="199">
        <f t="shared" si="5"/>
        <v>0</v>
      </c>
      <c r="BG504" s="199">
        <f t="shared" si="6"/>
        <v>0</v>
      </c>
      <c r="BH504" s="199">
        <f t="shared" si="7"/>
        <v>0</v>
      </c>
      <c r="BI504" s="199">
        <f t="shared" si="8"/>
        <v>0</v>
      </c>
      <c r="BJ504" s="18" t="s">
        <v>87</v>
      </c>
      <c r="BK504" s="199">
        <f t="shared" si="9"/>
        <v>0</v>
      </c>
      <c r="BL504" s="18" t="s">
        <v>191</v>
      </c>
      <c r="BM504" s="198" t="s">
        <v>1077</v>
      </c>
    </row>
    <row r="505" spans="1:65" s="12" customFormat="1" ht="22.9" customHeight="1">
      <c r="B505" s="171"/>
      <c r="C505" s="172"/>
      <c r="D505" s="173" t="s">
        <v>78</v>
      </c>
      <c r="E505" s="185" t="s">
        <v>1078</v>
      </c>
      <c r="F505" s="185" t="s">
        <v>1079</v>
      </c>
      <c r="G505" s="172"/>
      <c r="H505" s="172"/>
      <c r="I505" s="175"/>
      <c r="J505" s="186">
        <f>BK505</f>
        <v>0</v>
      </c>
      <c r="K505" s="172"/>
      <c r="L505" s="177"/>
      <c r="M505" s="178"/>
      <c r="N505" s="179"/>
      <c r="O505" s="179"/>
      <c r="P505" s="180">
        <f>P506</f>
        <v>0</v>
      </c>
      <c r="Q505" s="179"/>
      <c r="R505" s="180">
        <f>R506</f>
        <v>0</v>
      </c>
      <c r="S505" s="179"/>
      <c r="T505" s="181">
        <f>T506</f>
        <v>0</v>
      </c>
      <c r="AR505" s="182" t="s">
        <v>87</v>
      </c>
      <c r="AT505" s="183" t="s">
        <v>78</v>
      </c>
      <c r="AU505" s="183" t="s">
        <v>87</v>
      </c>
      <c r="AY505" s="182" t="s">
        <v>173</v>
      </c>
      <c r="BK505" s="184">
        <f>BK506</f>
        <v>0</v>
      </c>
    </row>
    <row r="506" spans="1:65" s="2" customFormat="1" ht="16.5" customHeight="1">
      <c r="A506" s="35"/>
      <c r="B506" s="36"/>
      <c r="C506" s="187" t="s">
        <v>1080</v>
      </c>
      <c r="D506" s="187" t="s">
        <v>176</v>
      </c>
      <c r="E506" s="188" t="s">
        <v>1081</v>
      </c>
      <c r="F506" s="189" t="s">
        <v>1082</v>
      </c>
      <c r="G506" s="190" t="s">
        <v>532</v>
      </c>
      <c r="H506" s="191">
        <v>684.56</v>
      </c>
      <c r="I506" s="192"/>
      <c r="J506" s="193">
        <f>ROUND(I506*H506,2)</f>
        <v>0</v>
      </c>
      <c r="K506" s="189" t="s">
        <v>263</v>
      </c>
      <c r="L506" s="40"/>
      <c r="M506" s="194" t="s">
        <v>1</v>
      </c>
      <c r="N506" s="195" t="s">
        <v>44</v>
      </c>
      <c r="O506" s="72"/>
      <c r="P506" s="196">
        <f>O506*H506</f>
        <v>0</v>
      </c>
      <c r="Q506" s="196">
        <v>0</v>
      </c>
      <c r="R506" s="196">
        <f>Q506*H506</f>
        <v>0</v>
      </c>
      <c r="S506" s="196">
        <v>0</v>
      </c>
      <c r="T506" s="197">
        <f>S506*H506</f>
        <v>0</v>
      </c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R506" s="198" t="s">
        <v>191</v>
      </c>
      <c r="AT506" s="198" t="s">
        <v>176</v>
      </c>
      <c r="AU506" s="198" t="s">
        <v>89</v>
      </c>
      <c r="AY506" s="18" t="s">
        <v>173</v>
      </c>
      <c r="BE506" s="199">
        <f>IF(N506="základní",J506,0)</f>
        <v>0</v>
      </c>
      <c r="BF506" s="199">
        <f>IF(N506="snížená",J506,0)</f>
        <v>0</v>
      </c>
      <c r="BG506" s="199">
        <f>IF(N506="zákl. přenesená",J506,0)</f>
        <v>0</v>
      </c>
      <c r="BH506" s="199">
        <f>IF(N506="sníž. přenesená",J506,0)</f>
        <v>0</v>
      </c>
      <c r="BI506" s="199">
        <f>IF(N506="nulová",J506,0)</f>
        <v>0</v>
      </c>
      <c r="BJ506" s="18" t="s">
        <v>87</v>
      </c>
      <c r="BK506" s="199">
        <f>ROUND(I506*H506,2)</f>
        <v>0</v>
      </c>
      <c r="BL506" s="18" t="s">
        <v>191</v>
      </c>
      <c r="BM506" s="198" t="s">
        <v>1083</v>
      </c>
    </row>
    <row r="507" spans="1:65" s="12" customFormat="1" ht="25.9" customHeight="1">
      <c r="B507" s="171"/>
      <c r="C507" s="172"/>
      <c r="D507" s="173" t="s">
        <v>78</v>
      </c>
      <c r="E507" s="174" t="s">
        <v>553</v>
      </c>
      <c r="F507" s="174" t="s">
        <v>554</v>
      </c>
      <c r="G507" s="172"/>
      <c r="H507" s="172"/>
      <c r="I507" s="175"/>
      <c r="J507" s="176">
        <f>BK507</f>
        <v>0</v>
      </c>
      <c r="K507" s="172"/>
      <c r="L507" s="177"/>
      <c r="M507" s="178"/>
      <c r="N507" s="179"/>
      <c r="O507" s="179"/>
      <c r="P507" s="180">
        <f>P508+P542+P592+P650+P670+P779+P792+P807+P860+P883+P923+P951+P963+P1007+P1025</f>
        <v>0</v>
      </c>
      <c r="Q507" s="179"/>
      <c r="R507" s="180">
        <f>R508+R542+R592+R650+R670+R779+R792+R807+R860+R883+R923+R951+R963+R1007+R1025</f>
        <v>117.97516512999999</v>
      </c>
      <c r="S507" s="179"/>
      <c r="T507" s="181">
        <f>T508+T542+T592+T650+T670+T779+T792+T807+T860+T883+T923+T951+T963+T1007+T1025</f>
        <v>0</v>
      </c>
      <c r="AR507" s="182" t="s">
        <v>89</v>
      </c>
      <c r="AT507" s="183" t="s">
        <v>78</v>
      </c>
      <c r="AU507" s="183" t="s">
        <v>79</v>
      </c>
      <c r="AY507" s="182" t="s">
        <v>173</v>
      </c>
      <c r="BK507" s="184">
        <f>BK508+BK542+BK592+BK650+BK670+BK779+BK792+BK807+BK860+BK883+BK923+BK951+BK963+BK1007+BK1025</f>
        <v>0</v>
      </c>
    </row>
    <row r="508" spans="1:65" s="12" customFormat="1" ht="22.9" customHeight="1">
      <c r="B508" s="171"/>
      <c r="C508" s="172"/>
      <c r="D508" s="173" t="s">
        <v>78</v>
      </c>
      <c r="E508" s="185" t="s">
        <v>555</v>
      </c>
      <c r="F508" s="185" t="s">
        <v>556</v>
      </c>
      <c r="G508" s="172"/>
      <c r="H508" s="172"/>
      <c r="I508" s="175"/>
      <c r="J508" s="186">
        <f>BK508</f>
        <v>0</v>
      </c>
      <c r="K508" s="172"/>
      <c r="L508" s="177"/>
      <c r="M508" s="178"/>
      <c r="N508" s="179"/>
      <c r="O508" s="179"/>
      <c r="P508" s="180">
        <f>SUM(P509:P541)</f>
        <v>0</v>
      </c>
      <c r="Q508" s="179"/>
      <c r="R508" s="180">
        <f>SUM(R509:R541)</f>
        <v>2.1802882000000006</v>
      </c>
      <c r="S508" s="179"/>
      <c r="T508" s="181">
        <f>SUM(T509:T541)</f>
        <v>0</v>
      </c>
      <c r="AR508" s="182" t="s">
        <v>89</v>
      </c>
      <c r="AT508" s="183" t="s">
        <v>78</v>
      </c>
      <c r="AU508" s="183" t="s">
        <v>87</v>
      </c>
      <c r="AY508" s="182" t="s">
        <v>173</v>
      </c>
      <c r="BK508" s="184">
        <f>SUM(BK509:BK541)</f>
        <v>0</v>
      </c>
    </row>
    <row r="509" spans="1:65" s="2" customFormat="1" ht="16.5" customHeight="1">
      <c r="A509" s="35"/>
      <c r="B509" s="36"/>
      <c r="C509" s="187" t="s">
        <v>1084</v>
      </c>
      <c r="D509" s="187" t="s">
        <v>176</v>
      </c>
      <c r="E509" s="188" t="s">
        <v>1085</v>
      </c>
      <c r="F509" s="189" t="s">
        <v>1086</v>
      </c>
      <c r="G509" s="190" t="s">
        <v>245</v>
      </c>
      <c r="H509" s="191">
        <v>151.33000000000001</v>
      </c>
      <c r="I509" s="192"/>
      <c r="J509" s="193">
        <f>ROUND(I509*H509,2)</f>
        <v>0</v>
      </c>
      <c r="K509" s="189" t="s">
        <v>263</v>
      </c>
      <c r="L509" s="40"/>
      <c r="M509" s="194" t="s">
        <v>1</v>
      </c>
      <c r="N509" s="195" t="s">
        <v>44</v>
      </c>
      <c r="O509" s="72"/>
      <c r="P509" s="196">
        <f>O509*H509</f>
        <v>0</v>
      </c>
      <c r="Q509" s="196">
        <v>0</v>
      </c>
      <c r="R509" s="196">
        <f>Q509*H509</f>
        <v>0</v>
      </c>
      <c r="S509" s="196">
        <v>0</v>
      </c>
      <c r="T509" s="197">
        <f>S509*H509</f>
        <v>0</v>
      </c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R509" s="198" t="s">
        <v>131</v>
      </c>
      <c r="AT509" s="198" t="s">
        <v>176</v>
      </c>
      <c r="AU509" s="198" t="s">
        <v>89</v>
      </c>
      <c r="AY509" s="18" t="s">
        <v>173</v>
      </c>
      <c r="BE509" s="199">
        <f>IF(N509="základní",J509,0)</f>
        <v>0</v>
      </c>
      <c r="BF509" s="199">
        <f>IF(N509="snížená",J509,0)</f>
        <v>0</v>
      </c>
      <c r="BG509" s="199">
        <f>IF(N509="zákl. přenesená",J509,0)</f>
        <v>0</v>
      </c>
      <c r="BH509" s="199">
        <f>IF(N509="sníž. přenesená",J509,0)</f>
        <v>0</v>
      </c>
      <c r="BI509" s="199">
        <f>IF(N509="nulová",J509,0)</f>
        <v>0</v>
      </c>
      <c r="BJ509" s="18" t="s">
        <v>87</v>
      </c>
      <c r="BK509" s="199">
        <f>ROUND(I509*H509,2)</f>
        <v>0</v>
      </c>
      <c r="BL509" s="18" t="s">
        <v>131</v>
      </c>
      <c r="BM509" s="198" t="s">
        <v>1087</v>
      </c>
    </row>
    <row r="510" spans="1:65" s="13" customFormat="1">
      <c r="B510" s="210"/>
      <c r="C510" s="211"/>
      <c r="D510" s="200" t="s">
        <v>247</v>
      </c>
      <c r="E510" s="212" t="s">
        <v>1</v>
      </c>
      <c r="F510" s="213" t="s">
        <v>953</v>
      </c>
      <c r="G510" s="211"/>
      <c r="H510" s="214">
        <v>21.72</v>
      </c>
      <c r="I510" s="215"/>
      <c r="J510" s="211"/>
      <c r="K510" s="211"/>
      <c r="L510" s="216"/>
      <c r="M510" s="217"/>
      <c r="N510" s="218"/>
      <c r="O510" s="218"/>
      <c r="P510" s="218"/>
      <c r="Q510" s="218"/>
      <c r="R510" s="218"/>
      <c r="S510" s="218"/>
      <c r="T510" s="219"/>
      <c r="AT510" s="220" t="s">
        <v>247</v>
      </c>
      <c r="AU510" s="220" t="s">
        <v>89</v>
      </c>
      <c r="AV510" s="13" t="s">
        <v>89</v>
      </c>
      <c r="AW510" s="13" t="s">
        <v>34</v>
      </c>
      <c r="AX510" s="13" t="s">
        <v>79</v>
      </c>
      <c r="AY510" s="220" t="s">
        <v>173</v>
      </c>
    </row>
    <row r="511" spans="1:65" s="13" customFormat="1">
      <c r="B511" s="210"/>
      <c r="C511" s="211"/>
      <c r="D511" s="200" t="s">
        <v>247</v>
      </c>
      <c r="E511" s="212" t="s">
        <v>1</v>
      </c>
      <c r="F511" s="213" t="s">
        <v>954</v>
      </c>
      <c r="G511" s="211"/>
      <c r="H511" s="214">
        <v>65.61</v>
      </c>
      <c r="I511" s="215"/>
      <c r="J511" s="211"/>
      <c r="K511" s="211"/>
      <c r="L511" s="216"/>
      <c r="M511" s="217"/>
      <c r="N511" s="218"/>
      <c r="O511" s="218"/>
      <c r="P511" s="218"/>
      <c r="Q511" s="218"/>
      <c r="R511" s="218"/>
      <c r="S511" s="218"/>
      <c r="T511" s="219"/>
      <c r="AT511" s="220" t="s">
        <v>247</v>
      </c>
      <c r="AU511" s="220" t="s">
        <v>89</v>
      </c>
      <c r="AV511" s="13" t="s">
        <v>89</v>
      </c>
      <c r="AW511" s="13" t="s">
        <v>34</v>
      </c>
      <c r="AX511" s="13" t="s">
        <v>79</v>
      </c>
      <c r="AY511" s="220" t="s">
        <v>173</v>
      </c>
    </row>
    <row r="512" spans="1:65" s="13" customFormat="1">
      <c r="B512" s="210"/>
      <c r="C512" s="211"/>
      <c r="D512" s="200" t="s">
        <v>247</v>
      </c>
      <c r="E512" s="212" t="s">
        <v>1</v>
      </c>
      <c r="F512" s="213" t="s">
        <v>955</v>
      </c>
      <c r="G512" s="211"/>
      <c r="H512" s="214">
        <v>48.6</v>
      </c>
      <c r="I512" s="215"/>
      <c r="J512" s="211"/>
      <c r="K512" s="211"/>
      <c r="L512" s="216"/>
      <c r="M512" s="217"/>
      <c r="N512" s="218"/>
      <c r="O512" s="218"/>
      <c r="P512" s="218"/>
      <c r="Q512" s="218"/>
      <c r="R512" s="218"/>
      <c r="S512" s="218"/>
      <c r="T512" s="219"/>
      <c r="AT512" s="220" t="s">
        <v>247</v>
      </c>
      <c r="AU512" s="220" t="s">
        <v>89</v>
      </c>
      <c r="AV512" s="13" t="s">
        <v>89</v>
      </c>
      <c r="AW512" s="13" t="s">
        <v>34</v>
      </c>
      <c r="AX512" s="13" t="s">
        <v>79</v>
      </c>
      <c r="AY512" s="220" t="s">
        <v>173</v>
      </c>
    </row>
    <row r="513" spans="1:65" s="13" customFormat="1">
      <c r="B513" s="210"/>
      <c r="C513" s="211"/>
      <c r="D513" s="200" t="s">
        <v>247</v>
      </c>
      <c r="E513" s="212" t="s">
        <v>1</v>
      </c>
      <c r="F513" s="213" t="s">
        <v>956</v>
      </c>
      <c r="G513" s="211"/>
      <c r="H513" s="214">
        <v>15.4</v>
      </c>
      <c r="I513" s="215"/>
      <c r="J513" s="211"/>
      <c r="K513" s="211"/>
      <c r="L513" s="216"/>
      <c r="M513" s="217"/>
      <c r="N513" s="218"/>
      <c r="O513" s="218"/>
      <c r="P513" s="218"/>
      <c r="Q513" s="218"/>
      <c r="R513" s="218"/>
      <c r="S513" s="218"/>
      <c r="T513" s="219"/>
      <c r="AT513" s="220" t="s">
        <v>247</v>
      </c>
      <c r="AU513" s="220" t="s">
        <v>89</v>
      </c>
      <c r="AV513" s="13" t="s">
        <v>89</v>
      </c>
      <c r="AW513" s="13" t="s">
        <v>34</v>
      </c>
      <c r="AX513" s="13" t="s">
        <v>79</v>
      </c>
      <c r="AY513" s="220" t="s">
        <v>173</v>
      </c>
    </row>
    <row r="514" spans="1:65" s="15" customFormat="1">
      <c r="B514" s="231"/>
      <c r="C514" s="232"/>
      <c r="D514" s="200" t="s">
        <v>247</v>
      </c>
      <c r="E514" s="233" t="s">
        <v>1</v>
      </c>
      <c r="F514" s="234" t="s">
        <v>260</v>
      </c>
      <c r="G514" s="232"/>
      <c r="H514" s="235">
        <v>151.33000000000001</v>
      </c>
      <c r="I514" s="236"/>
      <c r="J514" s="232"/>
      <c r="K514" s="232"/>
      <c r="L514" s="237"/>
      <c r="M514" s="238"/>
      <c r="N514" s="239"/>
      <c r="O514" s="239"/>
      <c r="P514" s="239"/>
      <c r="Q514" s="239"/>
      <c r="R514" s="239"/>
      <c r="S514" s="239"/>
      <c r="T514" s="240"/>
      <c r="AT514" s="241" t="s">
        <v>247</v>
      </c>
      <c r="AU514" s="241" t="s">
        <v>89</v>
      </c>
      <c r="AV514" s="15" t="s">
        <v>191</v>
      </c>
      <c r="AW514" s="15" t="s">
        <v>34</v>
      </c>
      <c r="AX514" s="15" t="s">
        <v>87</v>
      </c>
      <c r="AY514" s="241" t="s">
        <v>173</v>
      </c>
    </row>
    <row r="515" spans="1:65" s="2" customFormat="1" ht="16.5" customHeight="1">
      <c r="A515" s="35"/>
      <c r="B515" s="36"/>
      <c r="C515" s="254" t="s">
        <v>1088</v>
      </c>
      <c r="D515" s="254" t="s">
        <v>730</v>
      </c>
      <c r="E515" s="255" t="s">
        <v>1089</v>
      </c>
      <c r="F515" s="256" t="s">
        <v>1090</v>
      </c>
      <c r="G515" s="257" t="s">
        <v>532</v>
      </c>
      <c r="H515" s="258">
        <v>5.0999999999999997E-2</v>
      </c>
      <c r="I515" s="259"/>
      <c r="J515" s="260">
        <f>ROUND(I515*H515,2)</f>
        <v>0</v>
      </c>
      <c r="K515" s="256" t="s">
        <v>263</v>
      </c>
      <c r="L515" s="261"/>
      <c r="M515" s="262" t="s">
        <v>1</v>
      </c>
      <c r="N515" s="263" t="s">
        <v>44</v>
      </c>
      <c r="O515" s="72"/>
      <c r="P515" s="196">
        <f>O515*H515</f>
        <v>0</v>
      </c>
      <c r="Q515" s="196">
        <v>1</v>
      </c>
      <c r="R515" s="196">
        <f>Q515*H515</f>
        <v>5.0999999999999997E-2</v>
      </c>
      <c r="S515" s="196">
        <v>0</v>
      </c>
      <c r="T515" s="197">
        <f>S515*H515</f>
        <v>0</v>
      </c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R515" s="198" t="s">
        <v>410</v>
      </c>
      <c r="AT515" s="198" t="s">
        <v>730</v>
      </c>
      <c r="AU515" s="198" t="s">
        <v>89</v>
      </c>
      <c r="AY515" s="18" t="s">
        <v>173</v>
      </c>
      <c r="BE515" s="199">
        <f>IF(N515="základní",J515,0)</f>
        <v>0</v>
      </c>
      <c r="BF515" s="199">
        <f>IF(N515="snížená",J515,0)</f>
        <v>0</v>
      </c>
      <c r="BG515" s="199">
        <f>IF(N515="zákl. přenesená",J515,0)</f>
        <v>0</v>
      </c>
      <c r="BH515" s="199">
        <f>IF(N515="sníž. přenesená",J515,0)</f>
        <v>0</v>
      </c>
      <c r="BI515" s="199">
        <f>IF(N515="nulová",J515,0)</f>
        <v>0</v>
      </c>
      <c r="BJ515" s="18" t="s">
        <v>87</v>
      </c>
      <c r="BK515" s="199">
        <f>ROUND(I515*H515,2)</f>
        <v>0</v>
      </c>
      <c r="BL515" s="18" t="s">
        <v>131</v>
      </c>
      <c r="BM515" s="198" t="s">
        <v>1091</v>
      </c>
    </row>
    <row r="516" spans="1:65" s="13" customFormat="1">
      <c r="B516" s="210"/>
      <c r="C516" s="211"/>
      <c r="D516" s="200" t="s">
        <v>247</v>
      </c>
      <c r="E516" s="211"/>
      <c r="F516" s="213" t="s">
        <v>1092</v>
      </c>
      <c r="G516" s="211"/>
      <c r="H516" s="214">
        <v>5.0999999999999997E-2</v>
      </c>
      <c r="I516" s="215"/>
      <c r="J516" s="211"/>
      <c r="K516" s="211"/>
      <c r="L516" s="216"/>
      <c r="M516" s="217"/>
      <c r="N516" s="218"/>
      <c r="O516" s="218"/>
      <c r="P516" s="218"/>
      <c r="Q516" s="218"/>
      <c r="R516" s="218"/>
      <c r="S516" s="218"/>
      <c r="T516" s="219"/>
      <c r="AT516" s="220" t="s">
        <v>247</v>
      </c>
      <c r="AU516" s="220" t="s">
        <v>89</v>
      </c>
      <c r="AV516" s="13" t="s">
        <v>89</v>
      </c>
      <c r="AW516" s="13" t="s">
        <v>4</v>
      </c>
      <c r="AX516" s="13" t="s">
        <v>87</v>
      </c>
      <c r="AY516" s="220" t="s">
        <v>173</v>
      </c>
    </row>
    <row r="517" spans="1:65" s="2" customFormat="1" ht="16.5" customHeight="1">
      <c r="A517" s="35"/>
      <c r="B517" s="36"/>
      <c r="C517" s="187" t="s">
        <v>1093</v>
      </c>
      <c r="D517" s="187" t="s">
        <v>176</v>
      </c>
      <c r="E517" s="188" t="s">
        <v>1094</v>
      </c>
      <c r="F517" s="189" t="s">
        <v>1095</v>
      </c>
      <c r="G517" s="190" t="s">
        <v>245</v>
      </c>
      <c r="H517" s="191">
        <v>302.66000000000003</v>
      </c>
      <c r="I517" s="192"/>
      <c r="J517" s="193">
        <f>ROUND(I517*H517,2)</f>
        <v>0</v>
      </c>
      <c r="K517" s="189" t="s">
        <v>263</v>
      </c>
      <c r="L517" s="40"/>
      <c r="M517" s="194" t="s">
        <v>1</v>
      </c>
      <c r="N517" s="195" t="s">
        <v>44</v>
      </c>
      <c r="O517" s="72"/>
      <c r="P517" s="196">
        <f>O517*H517</f>
        <v>0</v>
      </c>
      <c r="Q517" s="196">
        <v>4.0000000000000002E-4</v>
      </c>
      <c r="R517" s="196">
        <f>Q517*H517</f>
        <v>0.12106400000000002</v>
      </c>
      <c r="S517" s="196">
        <v>0</v>
      </c>
      <c r="T517" s="197">
        <f>S517*H517</f>
        <v>0</v>
      </c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R517" s="198" t="s">
        <v>131</v>
      </c>
      <c r="AT517" s="198" t="s">
        <v>176</v>
      </c>
      <c r="AU517" s="198" t="s">
        <v>89</v>
      </c>
      <c r="AY517" s="18" t="s">
        <v>173</v>
      </c>
      <c r="BE517" s="199">
        <f>IF(N517="základní",J517,0)</f>
        <v>0</v>
      </c>
      <c r="BF517" s="199">
        <f>IF(N517="snížená",J517,0)</f>
        <v>0</v>
      </c>
      <c r="BG517" s="199">
        <f>IF(N517="zákl. přenesená",J517,0)</f>
        <v>0</v>
      </c>
      <c r="BH517" s="199">
        <f>IF(N517="sníž. přenesená",J517,0)</f>
        <v>0</v>
      </c>
      <c r="BI517" s="199">
        <f>IF(N517="nulová",J517,0)</f>
        <v>0</v>
      </c>
      <c r="BJ517" s="18" t="s">
        <v>87</v>
      </c>
      <c r="BK517" s="199">
        <f>ROUND(I517*H517,2)</f>
        <v>0</v>
      </c>
      <c r="BL517" s="18" t="s">
        <v>131</v>
      </c>
      <c r="BM517" s="198" t="s">
        <v>1096</v>
      </c>
    </row>
    <row r="518" spans="1:65" s="13" customFormat="1">
      <c r="B518" s="210"/>
      <c r="C518" s="211"/>
      <c r="D518" s="200" t="s">
        <v>247</v>
      </c>
      <c r="E518" s="212" t="s">
        <v>1</v>
      </c>
      <c r="F518" s="213" t="s">
        <v>1097</v>
      </c>
      <c r="G518" s="211"/>
      <c r="H518" s="214">
        <v>302.66000000000003</v>
      </c>
      <c r="I518" s="215"/>
      <c r="J518" s="211"/>
      <c r="K518" s="211"/>
      <c r="L518" s="216"/>
      <c r="M518" s="217"/>
      <c r="N518" s="218"/>
      <c r="O518" s="218"/>
      <c r="P518" s="218"/>
      <c r="Q518" s="218"/>
      <c r="R518" s="218"/>
      <c r="S518" s="218"/>
      <c r="T518" s="219"/>
      <c r="AT518" s="220" t="s">
        <v>247</v>
      </c>
      <c r="AU518" s="220" t="s">
        <v>89</v>
      </c>
      <c r="AV518" s="13" t="s">
        <v>89</v>
      </c>
      <c r="AW518" s="13" t="s">
        <v>34</v>
      </c>
      <c r="AX518" s="13" t="s">
        <v>87</v>
      </c>
      <c r="AY518" s="220" t="s">
        <v>173</v>
      </c>
    </row>
    <row r="519" spans="1:65" s="2" customFormat="1" ht="16.5" customHeight="1">
      <c r="A519" s="35"/>
      <c r="B519" s="36"/>
      <c r="C519" s="254" t="s">
        <v>1098</v>
      </c>
      <c r="D519" s="254" t="s">
        <v>730</v>
      </c>
      <c r="E519" s="255" t="s">
        <v>1099</v>
      </c>
      <c r="F519" s="256" t="s">
        <v>1100</v>
      </c>
      <c r="G519" s="257" t="s">
        <v>245</v>
      </c>
      <c r="H519" s="258">
        <v>369.548</v>
      </c>
      <c r="I519" s="259"/>
      <c r="J519" s="260">
        <f>ROUND(I519*H519,2)</f>
        <v>0</v>
      </c>
      <c r="K519" s="256" t="s">
        <v>1</v>
      </c>
      <c r="L519" s="261"/>
      <c r="M519" s="262" t="s">
        <v>1</v>
      </c>
      <c r="N519" s="263" t="s">
        <v>44</v>
      </c>
      <c r="O519" s="72"/>
      <c r="P519" s="196">
        <f>O519*H519</f>
        <v>0</v>
      </c>
      <c r="Q519" s="196">
        <v>5.0000000000000001E-3</v>
      </c>
      <c r="R519" s="196">
        <f>Q519*H519</f>
        <v>1.8477399999999999</v>
      </c>
      <c r="S519" s="196">
        <v>0</v>
      </c>
      <c r="T519" s="197">
        <f>S519*H519</f>
        <v>0</v>
      </c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R519" s="198" t="s">
        <v>410</v>
      </c>
      <c r="AT519" s="198" t="s">
        <v>730</v>
      </c>
      <c r="AU519" s="198" t="s">
        <v>89</v>
      </c>
      <c r="AY519" s="18" t="s">
        <v>173</v>
      </c>
      <c r="BE519" s="199">
        <f>IF(N519="základní",J519,0)</f>
        <v>0</v>
      </c>
      <c r="BF519" s="199">
        <f>IF(N519="snížená",J519,0)</f>
        <v>0</v>
      </c>
      <c r="BG519" s="199">
        <f>IF(N519="zákl. přenesená",J519,0)</f>
        <v>0</v>
      </c>
      <c r="BH519" s="199">
        <f>IF(N519="sníž. přenesená",J519,0)</f>
        <v>0</v>
      </c>
      <c r="BI519" s="199">
        <f>IF(N519="nulová",J519,0)</f>
        <v>0</v>
      </c>
      <c r="BJ519" s="18" t="s">
        <v>87</v>
      </c>
      <c r="BK519" s="199">
        <f>ROUND(I519*H519,2)</f>
        <v>0</v>
      </c>
      <c r="BL519" s="18" t="s">
        <v>131</v>
      </c>
      <c r="BM519" s="198" t="s">
        <v>1101</v>
      </c>
    </row>
    <row r="520" spans="1:65" s="13" customFormat="1">
      <c r="B520" s="210"/>
      <c r="C520" s="211"/>
      <c r="D520" s="200" t="s">
        <v>247</v>
      </c>
      <c r="E520" s="211"/>
      <c r="F520" s="213" t="s">
        <v>1102</v>
      </c>
      <c r="G520" s="211"/>
      <c r="H520" s="214">
        <v>369.548</v>
      </c>
      <c r="I520" s="215"/>
      <c r="J520" s="211"/>
      <c r="K520" s="211"/>
      <c r="L520" s="216"/>
      <c r="M520" s="217"/>
      <c r="N520" s="218"/>
      <c r="O520" s="218"/>
      <c r="P520" s="218"/>
      <c r="Q520" s="218"/>
      <c r="R520" s="218"/>
      <c r="S520" s="218"/>
      <c r="T520" s="219"/>
      <c r="AT520" s="220" t="s">
        <v>247</v>
      </c>
      <c r="AU520" s="220" t="s">
        <v>89</v>
      </c>
      <c r="AV520" s="13" t="s">
        <v>89</v>
      </c>
      <c r="AW520" s="13" t="s">
        <v>4</v>
      </c>
      <c r="AX520" s="13" t="s">
        <v>87</v>
      </c>
      <c r="AY520" s="220" t="s">
        <v>173</v>
      </c>
    </row>
    <row r="521" spans="1:65" s="2" customFormat="1" ht="16.5" customHeight="1">
      <c r="A521" s="35"/>
      <c r="B521" s="36"/>
      <c r="C521" s="187" t="s">
        <v>1103</v>
      </c>
      <c r="D521" s="187" t="s">
        <v>176</v>
      </c>
      <c r="E521" s="188" t="s">
        <v>1104</v>
      </c>
      <c r="F521" s="189" t="s">
        <v>1105</v>
      </c>
      <c r="G521" s="190" t="s">
        <v>339</v>
      </c>
      <c r="H521" s="191">
        <v>75.8</v>
      </c>
      <c r="I521" s="192"/>
      <c r="J521" s="193">
        <f>ROUND(I521*H521,2)</f>
        <v>0</v>
      </c>
      <c r="K521" s="189" t="s">
        <v>1</v>
      </c>
      <c r="L521" s="40"/>
      <c r="M521" s="194" t="s">
        <v>1</v>
      </c>
      <c r="N521" s="195" t="s">
        <v>44</v>
      </c>
      <c r="O521" s="72"/>
      <c r="P521" s="196">
        <f>O521*H521</f>
        <v>0</v>
      </c>
      <c r="Q521" s="196">
        <v>4.0000000000000002E-4</v>
      </c>
      <c r="R521" s="196">
        <f>Q521*H521</f>
        <v>3.032E-2</v>
      </c>
      <c r="S521" s="196">
        <v>0</v>
      </c>
      <c r="T521" s="197">
        <f>S521*H521</f>
        <v>0</v>
      </c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R521" s="198" t="s">
        <v>131</v>
      </c>
      <c r="AT521" s="198" t="s">
        <v>176</v>
      </c>
      <c r="AU521" s="198" t="s">
        <v>89</v>
      </c>
      <c r="AY521" s="18" t="s">
        <v>173</v>
      </c>
      <c r="BE521" s="199">
        <f>IF(N521="základní",J521,0)</f>
        <v>0</v>
      </c>
      <c r="BF521" s="199">
        <f>IF(N521="snížená",J521,0)</f>
        <v>0</v>
      </c>
      <c r="BG521" s="199">
        <f>IF(N521="zákl. přenesená",J521,0)</f>
        <v>0</v>
      </c>
      <c r="BH521" s="199">
        <f>IF(N521="sníž. přenesená",J521,0)</f>
        <v>0</v>
      </c>
      <c r="BI521" s="199">
        <f>IF(N521="nulová",J521,0)</f>
        <v>0</v>
      </c>
      <c r="BJ521" s="18" t="s">
        <v>87</v>
      </c>
      <c r="BK521" s="199">
        <f>ROUND(I521*H521,2)</f>
        <v>0</v>
      </c>
      <c r="BL521" s="18" t="s">
        <v>131</v>
      </c>
      <c r="BM521" s="198" t="s">
        <v>1106</v>
      </c>
    </row>
    <row r="522" spans="1:65" s="13" customFormat="1">
      <c r="B522" s="210"/>
      <c r="C522" s="211"/>
      <c r="D522" s="200" t="s">
        <v>247</v>
      </c>
      <c r="E522" s="212" t="s">
        <v>1</v>
      </c>
      <c r="F522" s="213" t="s">
        <v>717</v>
      </c>
      <c r="G522" s="211"/>
      <c r="H522" s="214">
        <v>18.100000000000001</v>
      </c>
      <c r="I522" s="215"/>
      <c r="J522" s="211"/>
      <c r="K522" s="211"/>
      <c r="L522" s="216"/>
      <c r="M522" s="217"/>
      <c r="N522" s="218"/>
      <c r="O522" s="218"/>
      <c r="P522" s="218"/>
      <c r="Q522" s="218"/>
      <c r="R522" s="218"/>
      <c r="S522" s="218"/>
      <c r="T522" s="219"/>
      <c r="AT522" s="220" t="s">
        <v>247</v>
      </c>
      <c r="AU522" s="220" t="s">
        <v>89</v>
      </c>
      <c r="AV522" s="13" t="s">
        <v>89</v>
      </c>
      <c r="AW522" s="13" t="s">
        <v>34</v>
      </c>
      <c r="AX522" s="13" t="s">
        <v>79</v>
      </c>
      <c r="AY522" s="220" t="s">
        <v>173</v>
      </c>
    </row>
    <row r="523" spans="1:65" s="13" customFormat="1">
      <c r="B523" s="210"/>
      <c r="C523" s="211"/>
      <c r="D523" s="200" t="s">
        <v>247</v>
      </c>
      <c r="E523" s="212" t="s">
        <v>1</v>
      </c>
      <c r="F523" s="213" t="s">
        <v>718</v>
      </c>
      <c r="G523" s="211"/>
      <c r="H523" s="214">
        <v>24.3</v>
      </c>
      <c r="I523" s="215"/>
      <c r="J523" s="211"/>
      <c r="K523" s="211"/>
      <c r="L523" s="216"/>
      <c r="M523" s="217"/>
      <c r="N523" s="218"/>
      <c r="O523" s="218"/>
      <c r="P523" s="218"/>
      <c r="Q523" s="218"/>
      <c r="R523" s="218"/>
      <c r="S523" s="218"/>
      <c r="T523" s="219"/>
      <c r="AT523" s="220" t="s">
        <v>247</v>
      </c>
      <c r="AU523" s="220" t="s">
        <v>89</v>
      </c>
      <c r="AV523" s="13" t="s">
        <v>89</v>
      </c>
      <c r="AW523" s="13" t="s">
        <v>34</v>
      </c>
      <c r="AX523" s="13" t="s">
        <v>79</v>
      </c>
      <c r="AY523" s="220" t="s">
        <v>173</v>
      </c>
    </row>
    <row r="524" spans="1:65" s="13" customFormat="1">
      <c r="B524" s="210"/>
      <c r="C524" s="211"/>
      <c r="D524" s="200" t="s">
        <v>247</v>
      </c>
      <c r="E524" s="212" t="s">
        <v>1</v>
      </c>
      <c r="F524" s="213" t="s">
        <v>719</v>
      </c>
      <c r="G524" s="211"/>
      <c r="H524" s="214">
        <v>18</v>
      </c>
      <c r="I524" s="215"/>
      <c r="J524" s="211"/>
      <c r="K524" s="211"/>
      <c r="L524" s="216"/>
      <c r="M524" s="217"/>
      <c r="N524" s="218"/>
      <c r="O524" s="218"/>
      <c r="P524" s="218"/>
      <c r="Q524" s="218"/>
      <c r="R524" s="218"/>
      <c r="S524" s="218"/>
      <c r="T524" s="219"/>
      <c r="AT524" s="220" t="s">
        <v>247</v>
      </c>
      <c r="AU524" s="220" t="s">
        <v>89</v>
      </c>
      <c r="AV524" s="13" t="s">
        <v>89</v>
      </c>
      <c r="AW524" s="13" t="s">
        <v>34</v>
      </c>
      <c r="AX524" s="13" t="s">
        <v>79</v>
      </c>
      <c r="AY524" s="220" t="s">
        <v>173</v>
      </c>
    </row>
    <row r="525" spans="1:65" s="13" customFormat="1">
      <c r="B525" s="210"/>
      <c r="C525" s="211"/>
      <c r="D525" s="200" t="s">
        <v>247</v>
      </c>
      <c r="E525" s="212" t="s">
        <v>1</v>
      </c>
      <c r="F525" s="213" t="s">
        <v>720</v>
      </c>
      <c r="G525" s="211"/>
      <c r="H525" s="214">
        <v>15.4</v>
      </c>
      <c r="I525" s="215"/>
      <c r="J525" s="211"/>
      <c r="K525" s="211"/>
      <c r="L525" s="216"/>
      <c r="M525" s="217"/>
      <c r="N525" s="218"/>
      <c r="O525" s="218"/>
      <c r="P525" s="218"/>
      <c r="Q525" s="218"/>
      <c r="R525" s="218"/>
      <c r="S525" s="218"/>
      <c r="T525" s="219"/>
      <c r="AT525" s="220" t="s">
        <v>247</v>
      </c>
      <c r="AU525" s="220" t="s">
        <v>89</v>
      </c>
      <c r="AV525" s="13" t="s">
        <v>89</v>
      </c>
      <c r="AW525" s="13" t="s">
        <v>34</v>
      </c>
      <c r="AX525" s="13" t="s">
        <v>79</v>
      </c>
      <c r="AY525" s="220" t="s">
        <v>173</v>
      </c>
    </row>
    <row r="526" spans="1:65" s="15" customFormat="1">
      <c r="B526" s="231"/>
      <c r="C526" s="232"/>
      <c r="D526" s="200" t="s">
        <v>247</v>
      </c>
      <c r="E526" s="233" t="s">
        <v>1</v>
      </c>
      <c r="F526" s="234" t="s">
        <v>260</v>
      </c>
      <c r="G526" s="232"/>
      <c r="H526" s="235">
        <v>75.8</v>
      </c>
      <c r="I526" s="236"/>
      <c r="J526" s="232"/>
      <c r="K526" s="232"/>
      <c r="L526" s="237"/>
      <c r="M526" s="238"/>
      <c r="N526" s="239"/>
      <c r="O526" s="239"/>
      <c r="P526" s="239"/>
      <c r="Q526" s="239"/>
      <c r="R526" s="239"/>
      <c r="S526" s="239"/>
      <c r="T526" s="240"/>
      <c r="AT526" s="241" t="s">
        <v>247</v>
      </c>
      <c r="AU526" s="241" t="s">
        <v>89</v>
      </c>
      <c r="AV526" s="15" t="s">
        <v>191</v>
      </c>
      <c r="AW526" s="15" t="s">
        <v>34</v>
      </c>
      <c r="AX526" s="15" t="s">
        <v>87</v>
      </c>
      <c r="AY526" s="241" t="s">
        <v>173</v>
      </c>
    </row>
    <row r="527" spans="1:65" s="2" customFormat="1" ht="16.5" customHeight="1">
      <c r="A527" s="35"/>
      <c r="B527" s="36"/>
      <c r="C527" s="187" t="s">
        <v>1107</v>
      </c>
      <c r="D527" s="187" t="s">
        <v>176</v>
      </c>
      <c r="E527" s="188" t="s">
        <v>1108</v>
      </c>
      <c r="F527" s="189" t="s">
        <v>1109</v>
      </c>
      <c r="G527" s="190" t="s">
        <v>245</v>
      </c>
      <c r="H527" s="191">
        <v>136.16999999999999</v>
      </c>
      <c r="I527" s="192"/>
      <c r="J527" s="193">
        <f>ROUND(I527*H527,2)</f>
        <v>0</v>
      </c>
      <c r="K527" s="189" t="s">
        <v>263</v>
      </c>
      <c r="L527" s="40"/>
      <c r="M527" s="194" t="s">
        <v>1</v>
      </c>
      <c r="N527" s="195" t="s">
        <v>44</v>
      </c>
      <c r="O527" s="72"/>
      <c r="P527" s="196">
        <f>O527*H527</f>
        <v>0</v>
      </c>
      <c r="Q527" s="196">
        <v>4.0000000000000003E-5</v>
      </c>
      <c r="R527" s="196">
        <f>Q527*H527</f>
        <v>5.4467999999999999E-3</v>
      </c>
      <c r="S527" s="196">
        <v>0</v>
      </c>
      <c r="T527" s="197">
        <f>S527*H527</f>
        <v>0</v>
      </c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R527" s="198" t="s">
        <v>131</v>
      </c>
      <c r="AT527" s="198" t="s">
        <v>176</v>
      </c>
      <c r="AU527" s="198" t="s">
        <v>89</v>
      </c>
      <c r="AY527" s="18" t="s">
        <v>173</v>
      </c>
      <c r="BE527" s="199">
        <f>IF(N527="základní",J527,0)</f>
        <v>0</v>
      </c>
      <c r="BF527" s="199">
        <f>IF(N527="snížená",J527,0)</f>
        <v>0</v>
      </c>
      <c r="BG527" s="199">
        <f>IF(N527="zákl. přenesená",J527,0)</f>
        <v>0</v>
      </c>
      <c r="BH527" s="199">
        <f>IF(N527="sníž. přenesená",J527,0)</f>
        <v>0</v>
      </c>
      <c r="BI527" s="199">
        <f>IF(N527="nulová",J527,0)</f>
        <v>0</v>
      </c>
      <c r="BJ527" s="18" t="s">
        <v>87</v>
      </c>
      <c r="BK527" s="199">
        <f>ROUND(I527*H527,2)</f>
        <v>0</v>
      </c>
      <c r="BL527" s="18" t="s">
        <v>131</v>
      </c>
      <c r="BM527" s="198" t="s">
        <v>1110</v>
      </c>
    </row>
    <row r="528" spans="1:65" s="2" customFormat="1" ht="16.5" customHeight="1">
      <c r="A528" s="35"/>
      <c r="B528" s="36"/>
      <c r="C528" s="254" t="s">
        <v>1111</v>
      </c>
      <c r="D528" s="254" t="s">
        <v>730</v>
      </c>
      <c r="E528" s="255" t="s">
        <v>1112</v>
      </c>
      <c r="F528" s="256" t="s">
        <v>1113</v>
      </c>
      <c r="G528" s="257" t="s">
        <v>245</v>
      </c>
      <c r="H528" s="258">
        <v>166.26400000000001</v>
      </c>
      <c r="I528" s="259"/>
      <c r="J528" s="260">
        <f>ROUND(I528*H528,2)</f>
        <v>0</v>
      </c>
      <c r="K528" s="256" t="s">
        <v>263</v>
      </c>
      <c r="L528" s="261"/>
      <c r="M528" s="262" t="s">
        <v>1</v>
      </c>
      <c r="N528" s="263" t="s">
        <v>44</v>
      </c>
      <c r="O528" s="72"/>
      <c r="P528" s="196">
        <f>O528*H528</f>
        <v>0</v>
      </c>
      <c r="Q528" s="196">
        <v>6.4999999999999997E-4</v>
      </c>
      <c r="R528" s="196">
        <f>Q528*H528</f>
        <v>0.1080716</v>
      </c>
      <c r="S528" s="196">
        <v>0</v>
      </c>
      <c r="T528" s="197">
        <f>S528*H528</f>
        <v>0</v>
      </c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R528" s="198" t="s">
        <v>410</v>
      </c>
      <c r="AT528" s="198" t="s">
        <v>730</v>
      </c>
      <c r="AU528" s="198" t="s">
        <v>89</v>
      </c>
      <c r="AY528" s="18" t="s">
        <v>173</v>
      </c>
      <c r="BE528" s="199">
        <f>IF(N528="základní",J528,0)</f>
        <v>0</v>
      </c>
      <c r="BF528" s="199">
        <f>IF(N528="snížená",J528,0)</f>
        <v>0</v>
      </c>
      <c r="BG528" s="199">
        <f>IF(N528="zákl. přenesená",J528,0)</f>
        <v>0</v>
      </c>
      <c r="BH528" s="199">
        <f>IF(N528="sníž. přenesená",J528,0)</f>
        <v>0</v>
      </c>
      <c r="BI528" s="199">
        <f>IF(N528="nulová",J528,0)</f>
        <v>0</v>
      </c>
      <c r="BJ528" s="18" t="s">
        <v>87</v>
      </c>
      <c r="BK528" s="199">
        <f>ROUND(I528*H528,2)</f>
        <v>0</v>
      </c>
      <c r="BL528" s="18" t="s">
        <v>131</v>
      </c>
      <c r="BM528" s="198" t="s">
        <v>1114</v>
      </c>
    </row>
    <row r="529" spans="1:65" s="13" customFormat="1">
      <c r="B529" s="210"/>
      <c r="C529" s="211"/>
      <c r="D529" s="200" t="s">
        <v>247</v>
      </c>
      <c r="E529" s="211"/>
      <c r="F529" s="213" t="s">
        <v>1115</v>
      </c>
      <c r="G529" s="211"/>
      <c r="H529" s="214">
        <v>166.26400000000001</v>
      </c>
      <c r="I529" s="215"/>
      <c r="J529" s="211"/>
      <c r="K529" s="211"/>
      <c r="L529" s="216"/>
      <c r="M529" s="217"/>
      <c r="N529" s="218"/>
      <c r="O529" s="218"/>
      <c r="P529" s="218"/>
      <c r="Q529" s="218"/>
      <c r="R529" s="218"/>
      <c r="S529" s="218"/>
      <c r="T529" s="219"/>
      <c r="AT529" s="220" t="s">
        <v>247</v>
      </c>
      <c r="AU529" s="220" t="s">
        <v>89</v>
      </c>
      <c r="AV529" s="13" t="s">
        <v>89</v>
      </c>
      <c r="AW529" s="13" t="s">
        <v>4</v>
      </c>
      <c r="AX529" s="13" t="s">
        <v>87</v>
      </c>
      <c r="AY529" s="220" t="s">
        <v>173</v>
      </c>
    </row>
    <row r="530" spans="1:65" s="2" customFormat="1" ht="16.5" customHeight="1">
      <c r="A530" s="35"/>
      <c r="B530" s="36"/>
      <c r="C530" s="187" t="s">
        <v>1116</v>
      </c>
      <c r="D530" s="187" t="s">
        <v>176</v>
      </c>
      <c r="E530" s="188" t="s">
        <v>1117</v>
      </c>
      <c r="F530" s="189" t="s">
        <v>1118</v>
      </c>
      <c r="G530" s="190" t="s">
        <v>245</v>
      </c>
      <c r="H530" s="191">
        <v>45.48</v>
      </c>
      <c r="I530" s="192"/>
      <c r="J530" s="193">
        <f>ROUND(I530*H530,2)</f>
        <v>0</v>
      </c>
      <c r="K530" s="189" t="s">
        <v>263</v>
      </c>
      <c r="L530" s="40"/>
      <c r="M530" s="194" t="s">
        <v>1</v>
      </c>
      <c r="N530" s="195" t="s">
        <v>44</v>
      </c>
      <c r="O530" s="72"/>
      <c r="P530" s="196">
        <f>O530*H530</f>
        <v>0</v>
      </c>
      <c r="Q530" s="196">
        <v>0</v>
      </c>
      <c r="R530" s="196">
        <f>Q530*H530</f>
        <v>0</v>
      </c>
      <c r="S530" s="196">
        <v>0</v>
      </c>
      <c r="T530" s="197">
        <f>S530*H530</f>
        <v>0</v>
      </c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R530" s="198" t="s">
        <v>131</v>
      </c>
      <c r="AT530" s="198" t="s">
        <v>176</v>
      </c>
      <c r="AU530" s="198" t="s">
        <v>89</v>
      </c>
      <c r="AY530" s="18" t="s">
        <v>173</v>
      </c>
      <c r="BE530" s="199">
        <f>IF(N530="základní",J530,0)</f>
        <v>0</v>
      </c>
      <c r="BF530" s="199">
        <f>IF(N530="snížená",J530,0)</f>
        <v>0</v>
      </c>
      <c r="BG530" s="199">
        <f>IF(N530="zákl. přenesená",J530,0)</f>
        <v>0</v>
      </c>
      <c r="BH530" s="199">
        <f>IF(N530="sníž. přenesená",J530,0)</f>
        <v>0</v>
      </c>
      <c r="BI530" s="199">
        <f>IF(N530="nulová",J530,0)</f>
        <v>0</v>
      </c>
      <c r="BJ530" s="18" t="s">
        <v>87</v>
      </c>
      <c r="BK530" s="199">
        <f>ROUND(I530*H530,2)</f>
        <v>0</v>
      </c>
      <c r="BL530" s="18" t="s">
        <v>131</v>
      </c>
      <c r="BM530" s="198" t="s">
        <v>1119</v>
      </c>
    </row>
    <row r="531" spans="1:65" s="13" customFormat="1">
      <c r="B531" s="210"/>
      <c r="C531" s="211"/>
      <c r="D531" s="200" t="s">
        <v>247</v>
      </c>
      <c r="E531" s="212" t="s">
        <v>1</v>
      </c>
      <c r="F531" s="213" t="s">
        <v>1120</v>
      </c>
      <c r="G531" s="211"/>
      <c r="H531" s="214">
        <v>10.86</v>
      </c>
      <c r="I531" s="215"/>
      <c r="J531" s="211"/>
      <c r="K531" s="211"/>
      <c r="L531" s="216"/>
      <c r="M531" s="217"/>
      <c r="N531" s="218"/>
      <c r="O531" s="218"/>
      <c r="P531" s="218"/>
      <c r="Q531" s="218"/>
      <c r="R531" s="218"/>
      <c r="S531" s="218"/>
      <c r="T531" s="219"/>
      <c r="AT531" s="220" t="s">
        <v>247</v>
      </c>
      <c r="AU531" s="220" t="s">
        <v>89</v>
      </c>
      <c r="AV531" s="13" t="s">
        <v>89</v>
      </c>
      <c r="AW531" s="13" t="s">
        <v>34</v>
      </c>
      <c r="AX531" s="13" t="s">
        <v>79</v>
      </c>
      <c r="AY531" s="220" t="s">
        <v>173</v>
      </c>
    </row>
    <row r="532" spans="1:65" s="13" customFormat="1">
      <c r="B532" s="210"/>
      <c r="C532" s="211"/>
      <c r="D532" s="200" t="s">
        <v>247</v>
      </c>
      <c r="E532" s="212" t="s">
        <v>1</v>
      </c>
      <c r="F532" s="213" t="s">
        <v>1121</v>
      </c>
      <c r="G532" s="211"/>
      <c r="H532" s="214">
        <v>14.58</v>
      </c>
      <c r="I532" s="215"/>
      <c r="J532" s="211"/>
      <c r="K532" s="211"/>
      <c r="L532" s="216"/>
      <c r="M532" s="217"/>
      <c r="N532" s="218"/>
      <c r="O532" s="218"/>
      <c r="P532" s="218"/>
      <c r="Q532" s="218"/>
      <c r="R532" s="218"/>
      <c r="S532" s="218"/>
      <c r="T532" s="219"/>
      <c r="AT532" s="220" t="s">
        <v>247</v>
      </c>
      <c r="AU532" s="220" t="s">
        <v>89</v>
      </c>
      <c r="AV532" s="13" t="s">
        <v>89</v>
      </c>
      <c r="AW532" s="13" t="s">
        <v>34</v>
      </c>
      <c r="AX532" s="13" t="s">
        <v>79</v>
      </c>
      <c r="AY532" s="220" t="s">
        <v>173</v>
      </c>
    </row>
    <row r="533" spans="1:65" s="13" customFormat="1">
      <c r="B533" s="210"/>
      <c r="C533" s="211"/>
      <c r="D533" s="200" t="s">
        <v>247</v>
      </c>
      <c r="E533" s="212" t="s">
        <v>1</v>
      </c>
      <c r="F533" s="213" t="s">
        <v>1122</v>
      </c>
      <c r="G533" s="211"/>
      <c r="H533" s="214">
        <v>10.8</v>
      </c>
      <c r="I533" s="215"/>
      <c r="J533" s="211"/>
      <c r="K533" s="211"/>
      <c r="L533" s="216"/>
      <c r="M533" s="217"/>
      <c r="N533" s="218"/>
      <c r="O533" s="218"/>
      <c r="P533" s="218"/>
      <c r="Q533" s="218"/>
      <c r="R533" s="218"/>
      <c r="S533" s="218"/>
      <c r="T533" s="219"/>
      <c r="AT533" s="220" t="s">
        <v>247</v>
      </c>
      <c r="AU533" s="220" t="s">
        <v>89</v>
      </c>
      <c r="AV533" s="13" t="s">
        <v>89</v>
      </c>
      <c r="AW533" s="13" t="s">
        <v>34</v>
      </c>
      <c r="AX533" s="13" t="s">
        <v>79</v>
      </c>
      <c r="AY533" s="220" t="s">
        <v>173</v>
      </c>
    </row>
    <row r="534" spans="1:65" s="13" customFormat="1">
      <c r="B534" s="210"/>
      <c r="C534" s="211"/>
      <c r="D534" s="200" t="s">
        <v>247</v>
      </c>
      <c r="E534" s="212" t="s">
        <v>1</v>
      </c>
      <c r="F534" s="213" t="s">
        <v>1123</v>
      </c>
      <c r="G534" s="211"/>
      <c r="H534" s="214">
        <v>9.24</v>
      </c>
      <c r="I534" s="215"/>
      <c r="J534" s="211"/>
      <c r="K534" s="211"/>
      <c r="L534" s="216"/>
      <c r="M534" s="217"/>
      <c r="N534" s="218"/>
      <c r="O534" s="218"/>
      <c r="P534" s="218"/>
      <c r="Q534" s="218"/>
      <c r="R534" s="218"/>
      <c r="S534" s="218"/>
      <c r="T534" s="219"/>
      <c r="AT534" s="220" t="s">
        <v>247</v>
      </c>
      <c r="AU534" s="220" t="s">
        <v>89</v>
      </c>
      <c r="AV534" s="13" t="s">
        <v>89</v>
      </c>
      <c r="AW534" s="13" t="s">
        <v>34</v>
      </c>
      <c r="AX534" s="13" t="s">
        <v>79</v>
      </c>
      <c r="AY534" s="220" t="s">
        <v>173</v>
      </c>
    </row>
    <row r="535" spans="1:65" s="15" customFormat="1">
      <c r="B535" s="231"/>
      <c r="C535" s="232"/>
      <c r="D535" s="200" t="s">
        <v>247</v>
      </c>
      <c r="E535" s="233" t="s">
        <v>1</v>
      </c>
      <c r="F535" s="234" t="s">
        <v>260</v>
      </c>
      <c r="G535" s="232"/>
      <c r="H535" s="235">
        <v>45.48</v>
      </c>
      <c r="I535" s="236"/>
      <c r="J535" s="232"/>
      <c r="K535" s="232"/>
      <c r="L535" s="237"/>
      <c r="M535" s="238"/>
      <c r="N535" s="239"/>
      <c r="O535" s="239"/>
      <c r="P535" s="239"/>
      <c r="Q535" s="239"/>
      <c r="R535" s="239"/>
      <c r="S535" s="239"/>
      <c r="T535" s="240"/>
      <c r="AT535" s="241" t="s">
        <v>247</v>
      </c>
      <c r="AU535" s="241" t="s">
        <v>89</v>
      </c>
      <c r="AV535" s="15" t="s">
        <v>191</v>
      </c>
      <c r="AW535" s="15" t="s">
        <v>34</v>
      </c>
      <c r="AX535" s="15" t="s">
        <v>87</v>
      </c>
      <c r="AY535" s="241" t="s">
        <v>173</v>
      </c>
    </row>
    <row r="536" spans="1:65" s="2" customFormat="1" ht="16.5" customHeight="1">
      <c r="A536" s="35"/>
      <c r="B536" s="36"/>
      <c r="C536" s="254" t="s">
        <v>1124</v>
      </c>
      <c r="D536" s="254" t="s">
        <v>730</v>
      </c>
      <c r="E536" s="255" t="s">
        <v>1125</v>
      </c>
      <c r="F536" s="256" t="s">
        <v>1126</v>
      </c>
      <c r="G536" s="257" t="s">
        <v>245</v>
      </c>
      <c r="H536" s="258">
        <v>55.485999999999997</v>
      </c>
      <c r="I536" s="259"/>
      <c r="J536" s="260">
        <f>ROUND(I536*H536,2)</f>
        <v>0</v>
      </c>
      <c r="K536" s="256" t="s">
        <v>263</v>
      </c>
      <c r="L536" s="261"/>
      <c r="M536" s="262" t="s">
        <v>1</v>
      </c>
      <c r="N536" s="263" t="s">
        <v>44</v>
      </c>
      <c r="O536" s="72"/>
      <c r="P536" s="196">
        <f>O536*H536</f>
        <v>0</v>
      </c>
      <c r="Q536" s="196">
        <v>2.9999999999999997E-4</v>
      </c>
      <c r="R536" s="196">
        <f>Q536*H536</f>
        <v>1.6645799999999999E-2</v>
      </c>
      <c r="S536" s="196">
        <v>0</v>
      </c>
      <c r="T536" s="197">
        <f>S536*H536</f>
        <v>0</v>
      </c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R536" s="198" t="s">
        <v>410</v>
      </c>
      <c r="AT536" s="198" t="s">
        <v>730</v>
      </c>
      <c r="AU536" s="198" t="s">
        <v>89</v>
      </c>
      <c r="AY536" s="18" t="s">
        <v>173</v>
      </c>
      <c r="BE536" s="199">
        <f>IF(N536="základní",J536,0)</f>
        <v>0</v>
      </c>
      <c r="BF536" s="199">
        <f>IF(N536="snížená",J536,0)</f>
        <v>0</v>
      </c>
      <c r="BG536" s="199">
        <f>IF(N536="zákl. přenesená",J536,0)</f>
        <v>0</v>
      </c>
      <c r="BH536" s="199">
        <f>IF(N536="sníž. přenesená",J536,0)</f>
        <v>0</v>
      </c>
      <c r="BI536" s="199">
        <f>IF(N536="nulová",J536,0)</f>
        <v>0</v>
      </c>
      <c r="BJ536" s="18" t="s">
        <v>87</v>
      </c>
      <c r="BK536" s="199">
        <f>ROUND(I536*H536,2)</f>
        <v>0</v>
      </c>
      <c r="BL536" s="18" t="s">
        <v>131</v>
      </c>
      <c r="BM536" s="198" t="s">
        <v>1127</v>
      </c>
    </row>
    <row r="537" spans="1:65" s="13" customFormat="1">
      <c r="B537" s="210"/>
      <c r="C537" s="211"/>
      <c r="D537" s="200" t="s">
        <v>247</v>
      </c>
      <c r="E537" s="211"/>
      <c r="F537" s="213" t="s">
        <v>1128</v>
      </c>
      <c r="G537" s="211"/>
      <c r="H537" s="214">
        <v>55.485999999999997</v>
      </c>
      <c r="I537" s="215"/>
      <c r="J537" s="211"/>
      <c r="K537" s="211"/>
      <c r="L537" s="216"/>
      <c r="M537" s="217"/>
      <c r="N537" s="218"/>
      <c r="O537" s="218"/>
      <c r="P537" s="218"/>
      <c r="Q537" s="218"/>
      <c r="R537" s="218"/>
      <c r="S537" s="218"/>
      <c r="T537" s="219"/>
      <c r="AT537" s="220" t="s">
        <v>247</v>
      </c>
      <c r="AU537" s="220" t="s">
        <v>89</v>
      </c>
      <c r="AV537" s="13" t="s">
        <v>89</v>
      </c>
      <c r="AW537" s="13" t="s">
        <v>4</v>
      </c>
      <c r="AX537" s="13" t="s">
        <v>87</v>
      </c>
      <c r="AY537" s="220" t="s">
        <v>173</v>
      </c>
    </row>
    <row r="538" spans="1:65" s="2" customFormat="1" ht="24.2" customHeight="1">
      <c r="A538" s="35"/>
      <c r="B538" s="36"/>
      <c r="C538" s="187" t="s">
        <v>1129</v>
      </c>
      <c r="D538" s="187" t="s">
        <v>176</v>
      </c>
      <c r="E538" s="188" t="s">
        <v>1130</v>
      </c>
      <c r="F538" s="189" t="s">
        <v>1131</v>
      </c>
      <c r="G538" s="190" t="s">
        <v>245</v>
      </c>
      <c r="H538" s="191">
        <v>50.1</v>
      </c>
      <c r="I538" s="192"/>
      <c r="J538" s="193">
        <f>ROUND(I538*H538,2)</f>
        <v>0</v>
      </c>
      <c r="K538" s="189" t="s">
        <v>1</v>
      </c>
      <c r="L538" s="40"/>
      <c r="M538" s="194" t="s">
        <v>1</v>
      </c>
      <c r="N538" s="195" t="s">
        <v>44</v>
      </c>
      <c r="O538" s="72"/>
      <c r="P538" s="196">
        <f>O538*H538</f>
        <v>0</v>
      </c>
      <c r="Q538" s="196">
        <v>0</v>
      </c>
      <c r="R538" s="196">
        <f>Q538*H538</f>
        <v>0</v>
      </c>
      <c r="S538" s="196">
        <v>0</v>
      </c>
      <c r="T538" s="197">
        <f>S538*H538</f>
        <v>0</v>
      </c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R538" s="198" t="s">
        <v>131</v>
      </c>
      <c r="AT538" s="198" t="s">
        <v>176</v>
      </c>
      <c r="AU538" s="198" t="s">
        <v>89</v>
      </c>
      <c r="AY538" s="18" t="s">
        <v>173</v>
      </c>
      <c r="BE538" s="199">
        <f>IF(N538="základní",J538,0)</f>
        <v>0</v>
      </c>
      <c r="BF538" s="199">
        <f>IF(N538="snížená",J538,0)</f>
        <v>0</v>
      </c>
      <c r="BG538" s="199">
        <f>IF(N538="zákl. přenesená",J538,0)</f>
        <v>0</v>
      </c>
      <c r="BH538" s="199">
        <f>IF(N538="sníž. přenesená",J538,0)</f>
        <v>0</v>
      </c>
      <c r="BI538" s="199">
        <f>IF(N538="nulová",J538,0)</f>
        <v>0</v>
      </c>
      <c r="BJ538" s="18" t="s">
        <v>87</v>
      </c>
      <c r="BK538" s="199">
        <f>ROUND(I538*H538,2)</f>
        <v>0</v>
      </c>
      <c r="BL538" s="18" t="s">
        <v>131</v>
      </c>
      <c r="BM538" s="198" t="s">
        <v>1132</v>
      </c>
    </row>
    <row r="539" spans="1:65" s="2" customFormat="1" ht="29.25">
      <c r="A539" s="35"/>
      <c r="B539" s="36"/>
      <c r="C539" s="37"/>
      <c r="D539" s="200" t="s">
        <v>194</v>
      </c>
      <c r="E539" s="37"/>
      <c r="F539" s="201" t="s">
        <v>1133</v>
      </c>
      <c r="G539" s="37"/>
      <c r="H539" s="37"/>
      <c r="I539" s="202"/>
      <c r="J539" s="37"/>
      <c r="K539" s="37"/>
      <c r="L539" s="40"/>
      <c r="M539" s="203"/>
      <c r="N539" s="204"/>
      <c r="O539" s="72"/>
      <c r="P539" s="72"/>
      <c r="Q539" s="72"/>
      <c r="R539" s="72"/>
      <c r="S539" s="72"/>
      <c r="T539" s="73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T539" s="18" t="s">
        <v>194</v>
      </c>
      <c r="AU539" s="18" t="s">
        <v>89</v>
      </c>
    </row>
    <row r="540" spans="1:65" s="13" customFormat="1">
      <c r="B540" s="210"/>
      <c r="C540" s="211"/>
      <c r="D540" s="200" t="s">
        <v>247</v>
      </c>
      <c r="E540" s="212" t="s">
        <v>1</v>
      </c>
      <c r="F540" s="213" t="s">
        <v>1134</v>
      </c>
      <c r="G540" s="211"/>
      <c r="H540" s="214">
        <v>50.1</v>
      </c>
      <c r="I540" s="215"/>
      <c r="J540" s="211"/>
      <c r="K540" s="211"/>
      <c r="L540" s="216"/>
      <c r="M540" s="217"/>
      <c r="N540" s="218"/>
      <c r="O540" s="218"/>
      <c r="P540" s="218"/>
      <c r="Q540" s="218"/>
      <c r="R540" s="218"/>
      <c r="S540" s="218"/>
      <c r="T540" s="219"/>
      <c r="AT540" s="220" t="s">
        <v>247</v>
      </c>
      <c r="AU540" s="220" t="s">
        <v>89</v>
      </c>
      <c r="AV540" s="13" t="s">
        <v>89</v>
      </c>
      <c r="AW540" s="13" t="s">
        <v>34</v>
      </c>
      <c r="AX540" s="13" t="s">
        <v>87</v>
      </c>
      <c r="AY540" s="220" t="s">
        <v>173</v>
      </c>
    </row>
    <row r="541" spans="1:65" s="2" customFormat="1" ht="21.75" customHeight="1">
      <c r="A541" s="35"/>
      <c r="B541" s="36"/>
      <c r="C541" s="187" t="s">
        <v>1135</v>
      </c>
      <c r="D541" s="187" t="s">
        <v>176</v>
      </c>
      <c r="E541" s="188" t="s">
        <v>1136</v>
      </c>
      <c r="F541" s="189" t="s">
        <v>1137</v>
      </c>
      <c r="G541" s="190" t="s">
        <v>1138</v>
      </c>
      <c r="H541" s="264"/>
      <c r="I541" s="192"/>
      <c r="J541" s="193">
        <f>ROUND(I541*H541,2)</f>
        <v>0</v>
      </c>
      <c r="K541" s="189" t="s">
        <v>263</v>
      </c>
      <c r="L541" s="40"/>
      <c r="M541" s="194" t="s">
        <v>1</v>
      </c>
      <c r="N541" s="195" t="s">
        <v>44</v>
      </c>
      <c r="O541" s="72"/>
      <c r="P541" s="196">
        <f>O541*H541</f>
        <v>0</v>
      </c>
      <c r="Q541" s="196">
        <v>0</v>
      </c>
      <c r="R541" s="196">
        <f>Q541*H541</f>
        <v>0</v>
      </c>
      <c r="S541" s="196">
        <v>0</v>
      </c>
      <c r="T541" s="197">
        <f>S541*H541</f>
        <v>0</v>
      </c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R541" s="198" t="s">
        <v>131</v>
      </c>
      <c r="AT541" s="198" t="s">
        <v>176</v>
      </c>
      <c r="AU541" s="198" t="s">
        <v>89</v>
      </c>
      <c r="AY541" s="18" t="s">
        <v>173</v>
      </c>
      <c r="BE541" s="199">
        <f>IF(N541="základní",J541,0)</f>
        <v>0</v>
      </c>
      <c r="BF541" s="199">
        <f>IF(N541="snížená",J541,0)</f>
        <v>0</v>
      </c>
      <c r="BG541" s="199">
        <f>IF(N541="zákl. přenesená",J541,0)</f>
        <v>0</v>
      </c>
      <c r="BH541" s="199">
        <f>IF(N541="sníž. přenesená",J541,0)</f>
        <v>0</v>
      </c>
      <c r="BI541" s="199">
        <f>IF(N541="nulová",J541,0)</f>
        <v>0</v>
      </c>
      <c r="BJ541" s="18" t="s">
        <v>87</v>
      </c>
      <c r="BK541" s="199">
        <f>ROUND(I541*H541,2)</f>
        <v>0</v>
      </c>
      <c r="BL541" s="18" t="s">
        <v>131</v>
      </c>
      <c r="BM541" s="198" t="s">
        <v>1139</v>
      </c>
    </row>
    <row r="542" spans="1:65" s="12" customFormat="1" ht="22.9" customHeight="1">
      <c r="B542" s="171"/>
      <c r="C542" s="172"/>
      <c r="D542" s="173" t="s">
        <v>78</v>
      </c>
      <c r="E542" s="185" t="s">
        <v>561</v>
      </c>
      <c r="F542" s="185" t="s">
        <v>562</v>
      </c>
      <c r="G542" s="172"/>
      <c r="H542" s="172"/>
      <c r="I542" s="175"/>
      <c r="J542" s="186">
        <f>BK542</f>
        <v>0</v>
      </c>
      <c r="K542" s="172"/>
      <c r="L542" s="177"/>
      <c r="M542" s="178"/>
      <c r="N542" s="179"/>
      <c r="O542" s="179"/>
      <c r="P542" s="180">
        <f>SUM(P543:P591)</f>
        <v>0</v>
      </c>
      <c r="Q542" s="179"/>
      <c r="R542" s="180">
        <f>SUM(R543:R591)</f>
        <v>17.545072579999999</v>
      </c>
      <c r="S542" s="179"/>
      <c r="T542" s="181">
        <f>SUM(T543:T591)</f>
        <v>0</v>
      </c>
      <c r="AR542" s="182" t="s">
        <v>89</v>
      </c>
      <c r="AT542" s="183" t="s">
        <v>78</v>
      </c>
      <c r="AU542" s="183" t="s">
        <v>87</v>
      </c>
      <c r="AY542" s="182" t="s">
        <v>173</v>
      </c>
      <c r="BK542" s="184">
        <f>SUM(BK543:BK591)</f>
        <v>0</v>
      </c>
    </row>
    <row r="543" spans="1:65" s="2" customFormat="1" ht="16.5" customHeight="1">
      <c r="A543" s="35"/>
      <c r="B543" s="36"/>
      <c r="C543" s="187" t="s">
        <v>1140</v>
      </c>
      <c r="D543" s="187" t="s">
        <v>176</v>
      </c>
      <c r="E543" s="188" t="s">
        <v>1141</v>
      </c>
      <c r="F543" s="189" t="s">
        <v>1142</v>
      </c>
      <c r="G543" s="190" t="s">
        <v>245</v>
      </c>
      <c r="H543" s="191">
        <v>521.07000000000005</v>
      </c>
      <c r="I543" s="192"/>
      <c r="J543" s="193">
        <f>ROUND(I543*H543,2)</f>
        <v>0</v>
      </c>
      <c r="K543" s="189" t="s">
        <v>263</v>
      </c>
      <c r="L543" s="40"/>
      <c r="M543" s="194" t="s">
        <v>1</v>
      </c>
      <c r="N543" s="195" t="s">
        <v>44</v>
      </c>
      <c r="O543" s="72"/>
      <c r="P543" s="196">
        <f>O543*H543</f>
        <v>0</v>
      </c>
      <c r="Q543" s="196">
        <v>0</v>
      </c>
      <c r="R543" s="196">
        <f>Q543*H543</f>
        <v>0</v>
      </c>
      <c r="S543" s="196">
        <v>0</v>
      </c>
      <c r="T543" s="197">
        <f>S543*H543</f>
        <v>0</v>
      </c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R543" s="198" t="s">
        <v>131</v>
      </c>
      <c r="AT543" s="198" t="s">
        <v>176</v>
      </c>
      <c r="AU543" s="198" t="s">
        <v>89</v>
      </c>
      <c r="AY543" s="18" t="s">
        <v>173</v>
      </c>
      <c r="BE543" s="199">
        <f>IF(N543="základní",J543,0)</f>
        <v>0</v>
      </c>
      <c r="BF543" s="199">
        <f>IF(N543="snížená",J543,0)</f>
        <v>0</v>
      </c>
      <c r="BG543" s="199">
        <f>IF(N543="zákl. přenesená",J543,0)</f>
        <v>0</v>
      </c>
      <c r="BH543" s="199">
        <f>IF(N543="sníž. přenesená",J543,0)</f>
        <v>0</v>
      </c>
      <c r="BI543" s="199">
        <f>IF(N543="nulová",J543,0)</f>
        <v>0</v>
      </c>
      <c r="BJ543" s="18" t="s">
        <v>87</v>
      </c>
      <c r="BK543" s="199">
        <f>ROUND(I543*H543,2)</f>
        <v>0</v>
      </c>
      <c r="BL543" s="18" t="s">
        <v>131</v>
      </c>
      <c r="BM543" s="198" t="s">
        <v>1143</v>
      </c>
    </row>
    <row r="544" spans="1:65" s="2" customFormat="1" ht="19.5">
      <c r="A544" s="35"/>
      <c r="B544" s="36"/>
      <c r="C544" s="37"/>
      <c r="D544" s="200" t="s">
        <v>194</v>
      </c>
      <c r="E544" s="37"/>
      <c r="F544" s="201" t="s">
        <v>1144</v>
      </c>
      <c r="G544" s="37"/>
      <c r="H544" s="37"/>
      <c r="I544" s="202"/>
      <c r="J544" s="37"/>
      <c r="K544" s="37"/>
      <c r="L544" s="40"/>
      <c r="M544" s="203"/>
      <c r="N544" s="204"/>
      <c r="O544" s="72"/>
      <c r="P544" s="72"/>
      <c r="Q544" s="72"/>
      <c r="R544" s="72"/>
      <c r="S544" s="72"/>
      <c r="T544" s="73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T544" s="18" t="s">
        <v>194</v>
      </c>
      <c r="AU544" s="18" t="s">
        <v>89</v>
      </c>
    </row>
    <row r="545" spans="1:65" s="13" customFormat="1">
      <c r="B545" s="210"/>
      <c r="C545" s="211"/>
      <c r="D545" s="200" t="s">
        <v>247</v>
      </c>
      <c r="E545" s="212" t="s">
        <v>1</v>
      </c>
      <c r="F545" s="213" t="s">
        <v>568</v>
      </c>
      <c r="G545" s="211"/>
      <c r="H545" s="214">
        <v>521.07000000000005</v>
      </c>
      <c r="I545" s="215"/>
      <c r="J545" s="211"/>
      <c r="K545" s="211"/>
      <c r="L545" s="216"/>
      <c r="M545" s="217"/>
      <c r="N545" s="218"/>
      <c r="O545" s="218"/>
      <c r="P545" s="218"/>
      <c r="Q545" s="218"/>
      <c r="R545" s="218"/>
      <c r="S545" s="218"/>
      <c r="T545" s="219"/>
      <c r="AT545" s="220" t="s">
        <v>247</v>
      </c>
      <c r="AU545" s="220" t="s">
        <v>89</v>
      </c>
      <c r="AV545" s="13" t="s">
        <v>89</v>
      </c>
      <c r="AW545" s="13" t="s">
        <v>34</v>
      </c>
      <c r="AX545" s="13" t="s">
        <v>87</v>
      </c>
      <c r="AY545" s="220" t="s">
        <v>173</v>
      </c>
    </row>
    <row r="546" spans="1:65" s="2" customFormat="1" ht="16.5" customHeight="1">
      <c r="A546" s="35"/>
      <c r="B546" s="36"/>
      <c r="C546" s="254" t="s">
        <v>1145</v>
      </c>
      <c r="D546" s="254" t="s">
        <v>730</v>
      </c>
      <c r="E546" s="255" t="s">
        <v>1089</v>
      </c>
      <c r="F546" s="256" t="s">
        <v>1090</v>
      </c>
      <c r="G546" s="257" t="s">
        <v>532</v>
      </c>
      <c r="H546" s="258">
        <v>0.16700000000000001</v>
      </c>
      <c r="I546" s="259"/>
      <c r="J546" s="260">
        <f>ROUND(I546*H546,2)</f>
        <v>0</v>
      </c>
      <c r="K546" s="256" t="s">
        <v>263</v>
      </c>
      <c r="L546" s="261"/>
      <c r="M546" s="262" t="s">
        <v>1</v>
      </c>
      <c r="N546" s="263" t="s">
        <v>44</v>
      </c>
      <c r="O546" s="72"/>
      <c r="P546" s="196">
        <f>O546*H546</f>
        <v>0</v>
      </c>
      <c r="Q546" s="196">
        <v>1</v>
      </c>
      <c r="R546" s="196">
        <f>Q546*H546</f>
        <v>0.16700000000000001</v>
      </c>
      <c r="S546" s="196">
        <v>0</v>
      </c>
      <c r="T546" s="197">
        <f>S546*H546</f>
        <v>0</v>
      </c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R546" s="198" t="s">
        <v>410</v>
      </c>
      <c r="AT546" s="198" t="s">
        <v>730</v>
      </c>
      <c r="AU546" s="198" t="s">
        <v>89</v>
      </c>
      <c r="AY546" s="18" t="s">
        <v>173</v>
      </c>
      <c r="BE546" s="199">
        <f>IF(N546="základní",J546,0)</f>
        <v>0</v>
      </c>
      <c r="BF546" s="199">
        <f>IF(N546="snížená",J546,0)</f>
        <v>0</v>
      </c>
      <c r="BG546" s="199">
        <f>IF(N546="zákl. přenesená",J546,0)</f>
        <v>0</v>
      </c>
      <c r="BH546" s="199">
        <f>IF(N546="sníž. přenesená",J546,0)</f>
        <v>0</v>
      </c>
      <c r="BI546" s="199">
        <f>IF(N546="nulová",J546,0)</f>
        <v>0</v>
      </c>
      <c r="BJ546" s="18" t="s">
        <v>87</v>
      </c>
      <c r="BK546" s="199">
        <f>ROUND(I546*H546,2)</f>
        <v>0</v>
      </c>
      <c r="BL546" s="18" t="s">
        <v>131</v>
      </c>
      <c r="BM546" s="198" t="s">
        <v>1146</v>
      </c>
    </row>
    <row r="547" spans="1:65" s="13" customFormat="1">
      <c r="B547" s="210"/>
      <c r="C547" s="211"/>
      <c r="D547" s="200" t="s">
        <v>247</v>
      </c>
      <c r="E547" s="211"/>
      <c r="F547" s="213" t="s">
        <v>1147</v>
      </c>
      <c r="G547" s="211"/>
      <c r="H547" s="214">
        <v>0.16700000000000001</v>
      </c>
      <c r="I547" s="215"/>
      <c r="J547" s="211"/>
      <c r="K547" s="211"/>
      <c r="L547" s="216"/>
      <c r="M547" s="217"/>
      <c r="N547" s="218"/>
      <c r="O547" s="218"/>
      <c r="P547" s="218"/>
      <c r="Q547" s="218"/>
      <c r="R547" s="218"/>
      <c r="S547" s="218"/>
      <c r="T547" s="219"/>
      <c r="AT547" s="220" t="s">
        <v>247</v>
      </c>
      <c r="AU547" s="220" t="s">
        <v>89</v>
      </c>
      <c r="AV547" s="13" t="s">
        <v>89</v>
      </c>
      <c r="AW547" s="13" t="s">
        <v>4</v>
      </c>
      <c r="AX547" s="13" t="s">
        <v>87</v>
      </c>
      <c r="AY547" s="220" t="s">
        <v>173</v>
      </c>
    </row>
    <row r="548" spans="1:65" s="2" customFormat="1" ht="16.5" customHeight="1">
      <c r="A548" s="35"/>
      <c r="B548" s="36"/>
      <c r="C548" s="187" t="s">
        <v>1148</v>
      </c>
      <c r="D548" s="187" t="s">
        <v>176</v>
      </c>
      <c r="E548" s="188" t="s">
        <v>1149</v>
      </c>
      <c r="F548" s="189" t="s">
        <v>1150</v>
      </c>
      <c r="G548" s="190" t="s">
        <v>245</v>
      </c>
      <c r="H548" s="191">
        <v>521.07000000000005</v>
      </c>
      <c r="I548" s="192"/>
      <c r="J548" s="193">
        <f>ROUND(I548*H548,2)</f>
        <v>0</v>
      </c>
      <c r="K548" s="189" t="s">
        <v>263</v>
      </c>
      <c r="L548" s="40"/>
      <c r="M548" s="194" t="s">
        <v>1</v>
      </c>
      <c r="N548" s="195" t="s">
        <v>44</v>
      </c>
      <c r="O548" s="72"/>
      <c r="P548" s="196">
        <f>O548*H548</f>
        <v>0</v>
      </c>
      <c r="Q548" s="196">
        <v>8.8000000000000003E-4</v>
      </c>
      <c r="R548" s="196">
        <f>Q548*H548</f>
        <v>0.45854160000000005</v>
      </c>
      <c r="S548" s="196">
        <v>0</v>
      </c>
      <c r="T548" s="197">
        <f>S548*H548</f>
        <v>0</v>
      </c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R548" s="198" t="s">
        <v>131</v>
      </c>
      <c r="AT548" s="198" t="s">
        <v>176</v>
      </c>
      <c r="AU548" s="198" t="s">
        <v>89</v>
      </c>
      <c r="AY548" s="18" t="s">
        <v>173</v>
      </c>
      <c r="BE548" s="199">
        <f>IF(N548="základní",J548,0)</f>
        <v>0</v>
      </c>
      <c r="BF548" s="199">
        <f>IF(N548="snížená",J548,0)</f>
        <v>0</v>
      </c>
      <c r="BG548" s="199">
        <f>IF(N548="zákl. přenesená",J548,0)</f>
        <v>0</v>
      </c>
      <c r="BH548" s="199">
        <f>IF(N548="sníž. přenesená",J548,0)</f>
        <v>0</v>
      </c>
      <c r="BI548" s="199">
        <f>IF(N548="nulová",J548,0)</f>
        <v>0</v>
      </c>
      <c r="BJ548" s="18" t="s">
        <v>87</v>
      </c>
      <c r="BK548" s="199">
        <f>ROUND(I548*H548,2)</f>
        <v>0</v>
      </c>
      <c r="BL548" s="18" t="s">
        <v>131</v>
      </c>
      <c r="BM548" s="198" t="s">
        <v>1151</v>
      </c>
    </row>
    <row r="549" spans="1:65" s="2" customFormat="1" ht="19.5">
      <c r="A549" s="35"/>
      <c r="B549" s="36"/>
      <c r="C549" s="37"/>
      <c r="D549" s="200" t="s">
        <v>194</v>
      </c>
      <c r="E549" s="37"/>
      <c r="F549" s="201" t="s">
        <v>1144</v>
      </c>
      <c r="G549" s="37"/>
      <c r="H549" s="37"/>
      <c r="I549" s="202"/>
      <c r="J549" s="37"/>
      <c r="K549" s="37"/>
      <c r="L549" s="40"/>
      <c r="M549" s="203"/>
      <c r="N549" s="204"/>
      <c r="O549" s="72"/>
      <c r="P549" s="72"/>
      <c r="Q549" s="72"/>
      <c r="R549" s="72"/>
      <c r="S549" s="72"/>
      <c r="T549" s="73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T549" s="18" t="s">
        <v>194</v>
      </c>
      <c r="AU549" s="18" t="s">
        <v>89</v>
      </c>
    </row>
    <row r="550" spans="1:65" s="2" customFormat="1" ht="16.5" customHeight="1">
      <c r="A550" s="35"/>
      <c r="B550" s="36"/>
      <c r="C550" s="254" t="s">
        <v>1152</v>
      </c>
      <c r="D550" s="254" t="s">
        <v>730</v>
      </c>
      <c r="E550" s="255" t="s">
        <v>1153</v>
      </c>
      <c r="F550" s="256" t="s">
        <v>1154</v>
      </c>
      <c r="G550" s="257" t="s">
        <v>245</v>
      </c>
      <c r="H550" s="258">
        <v>607.30700000000002</v>
      </c>
      <c r="I550" s="259"/>
      <c r="J550" s="260">
        <f>ROUND(I550*H550,2)</f>
        <v>0</v>
      </c>
      <c r="K550" s="256" t="s">
        <v>1</v>
      </c>
      <c r="L550" s="261"/>
      <c r="M550" s="262" t="s">
        <v>1</v>
      </c>
      <c r="N550" s="263" t="s">
        <v>44</v>
      </c>
      <c r="O550" s="72"/>
      <c r="P550" s="196">
        <f>O550*H550</f>
        <v>0</v>
      </c>
      <c r="Q550" s="196">
        <v>5.3E-3</v>
      </c>
      <c r="R550" s="196">
        <f>Q550*H550</f>
        <v>3.2187271000000002</v>
      </c>
      <c r="S550" s="196">
        <v>0</v>
      </c>
      <c r="T550" s="197">
        <f>S550*H550</f>
        <v>0</v>
      </c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R550" s="198" t="s">
        <v>410</v>
      </c>
      <c r="AT550" s="198" t="s">
        <v>730</v>
      </c>
      <c r="AU550" s="198" t="s">
        <v>89</v>
      </c>
      <c r="AY550" s="18" t="s">
        <v>173</v>
      </c>
      <c r="BE550" s="199">
        <f>IF(N550="základní",J550,0)</f>
        <v>0</v>
      </c>
      <c r="BF550" s="199">
        <f>IF(N550="snížená",J550,0)</f>
        <v>0</v>
      </c>
      <c r="BG550" s="199">
        <f>IF(N550="zákl. přenesená",J550,0)</f>
        <v>0</v>
      </c>
      <c r="BH550" s="199">
        <f>IF(N550="sníž. přenesená",J550,0)</f>
        <v>0</v>
      </c>
      <c r="BI550" s="199">
        <f>IF(N550="nulová",J550,0)</f>
        <v>0</v>
      </c>
      <c r="BJ550" s="18" t="s">
        <v>87</v>
      </c>
      <c r="BK550" s="199">
        <f>ROUND(I550*H550,2)</f>
        <v>0</v>
      </c>
      <c r="BL550" s="18" t="s">
        <v>131</v>
      </c>
      <c r="BM550" s="198" t="s">
        <v>1155</v>
      </c>
    </row>
    <row r="551" spans="1:65" s="13" customFormat="1">
      <c r="B551" s="210"/>
      <c r="C551" s="211"/>
      <c r="D551" s="200" t="s">
        <v>247</v>
      </c>
      <c r="E551" s="211"/>
      <c r="F551" s="213" t="s">
        <v>1156</v>
      </c>
      <c r="G551" s="211"/>
      <c r="H551" s="214">
        <v>607.30700000000002</v>
      </c>
      <c r="I551" s="215"/>
      <c r="J551" s="211"/>
      <c r="K551" s="211"/>
      <c r="L551" s="216"/>
      <c r="M551" s="217"/>
      <c r="N551" s="218"/>
      <c r="O551" s="218"/>
      <c r="P551" s="218"/>
      <c r="Q551" s="218"/>
      <c r="R551" s="218"/>
      <c r="S551" s="218"/>
      <c r="T551" s="219"/>
      <c r="AT551" s="220" t="s">
        <v>247</v>
      </c>
      <c r="AU551" s="220" t="s">
        <v>89</v>
      </c>
      <c r="AV551" s="13" t="s">
        <v>89</v>
      </c>
      <c r="AW551" s="13" t="s">
        <v>4</v>
      </c>
      <c r="AX551" s="13" t="s">
        <v>87</v>
      </c>
      <c r="AY551" s="220" t="s">
        <v>173</v>
      </c>
    </row>
    <row r="552" spans="1:65" s="2" customFormat="1" ht="16.5" customHeight="1">
      <c r="A552" s="35"/>
      <c r="B552" s="36"/>
      <c r="C552" s="187" t="s">
        <v>1157</v>
      </c>
      <c r="D552" s="187" t="s">
        <v>176</v>
      </c>
      <c r="E552" s="188" t="s">
        <v>1158</v>
      </c>
      <c r="F552" s="189" t="s">
        <v>1159</v>
      </c>
      <c r="G552" s="190" t="s">
        <v>245</v>
      </c>
      <c r="H552" s="191">
        <v>521.07000000000005</v>
      </c>
      <c r="I552" s="192"/>
      <c r="J552" s="193">
        <f>ROUND(I552*H552,2)</f>
        <v>0</v>
      </c>
      <c r="K552" s="189" t="s">
        <v>263</v>
      </c>
      <c r="L552" s="40"/>
      <c r="M552" s="194" t="s">
        <v>1</v>
      </c>
      <c r="N552" s="195" t="s">
        <v>44</v>
      </c>
      <c r="O552" s="72"/>
      <c r="P552" s="196">
        <f>O552*H552</f>
        <v>0</v>
      </c>
      <c r="Q552" s="196">
        <v>0</v>
      </c>
      <c r="R552" s="196">
        <f>Q552*H552</f>
        <v>0</v>
      </c>
      <c r="S552" s="196">
        <v>0</v>
      </c>
      <c r="T552" s="197">
        <f>S552*H552</f>
        <v>0</v>
      </c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R552" s="198" t="s">
        <v>131</v>
      </c>
      <c r="AT552" s="198" t="s">
        <v>176</v>
      </c>
      <c r="AU552" s="198" t="s">
        <v>89</v>
      </c>
      <c r="AY552" s="18" t="s">
        <v>173</v>
      </c>
      <c r="BE552" s="199">
        <f>IF(N552="základní",J552,0)</f>
        <v>0</v>
      </c>
      <c r="BF552" s="199">
        <f>IF(N552="snížená",J552,0)</f>
        <v>0</v>
      </c>
      <c r="BG552" s="199">
        <f>IF(N552="zákl. přenesená",J552,0)</f>
        <v>0</v>
      </c>
      <c r="BH552" s="199">
        <f>IF(N552="sníž. přenesená",J552,0)</f>
        <v>0</v>
      </c>
      <c r="BI552" s="199">
        <f>IF(N552="nulová",J552,0)</f>
        <v>0</v>
      </c>
      <c r="BJ552" s="18" t="s">
        <v>87</v>
      </c>
      <c r="BK552" s="199">
        <f>ROUND(I552*H552,2)</f>
        <v>0</v>
      </c>
      <c r="BL552" s="18" t="s">
        <v>131</v>
      </c>
      <c r="BM552" s="198" t="s">
        <v>1160</v>
      </c>
    </row>
    <row r="553" spans="1:65" s="2" customFormat="1" ht="19.5">
      <c r="A553" s="35"/>
      <c r="B553" s="36"/>
      <c r="C553" s="37"/>
      <c r="D553" s="200" t="s">
        <v>194</v>
      </c>
      <c r="E553" s="37"/>
      <c r="F553" s="201" t="s">
        <v>1144</v>
      </c>
      <c r="G553" s="37"/>
      <c r="H553" s="37"/>
      <c r="I553" s="202"/>
      <c r="J553" s="37"/>
      <c r="K553" s="37"/>
      <c r="L553" s="40"/>
      <c r="M553" s="203"/>
      <c r="N553" s="204"/>
      <c r="O553" s="72"/>
      <c r="P553" s="72"/>
      <c r="Q553" s="72"/>
      <c r="R553" s="72"/>
      <c r="S553" s="72"/>
      <c r="T553" s="73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T553" s="18" t="s">
        <v>194</v>
      </c>
      <c r="AU553" s="18" t="s">
        <v>89</v>
      </c>
    </row>
    <row r="554" spans="1:65" s="2" customFormat="1" ht="16.5" customHeight="1">
      <c r="A554" s="35"/>
      <c r="B554" s="36"/>
      <c r="C554" s="254" t="s">
        <v>1161</v>
      </c>
      <c r="D554" s="254" t="s">
        <v>730</v>
      </c>
      <c r="E554" s="255" t="s">
        <v>1125</v>
      </c>
      <c r="F554" s="256" t="s">
        <v>1126</v>
      </c>
      <c r="G554" s="257" t="s">
        <v>245</v>
      </c>
      <c r="H554" s="258">
        <v>607.30700000000002</v>
      </c>
      <c r="I554" s="259"/>
      <c r="J554" s="260">
        <f>ROUND(I554*H554,2)</f>
        <v>0</v>
      </c>
      <c r="K554" s="256" t="s">
        <v>263</v>
      </c>
      <c r="L554" s="261"/>
      <c r="M554" s="262" t="s">
        <v>1</v>
      </c>
      <c r="N554" s="263" t="s">
        <v>44</v>
      </c>
      <c r="O554" s="72"/>
      <c r="P554" s="196">
        <f>O554*H554</f>
        <v>0</v>
      </c>
      <c r="Q554" s="196">
        <v>2.9999999999999997E-4</v>
      </c>
      <c r="R554" s="196">
        <f>Q554*H554</f>
        <v>0.1821921</v>
      </c>
      <c r="S554" s="196">
        <v>0</v>
      </c>
      <c r="T554" s="197">
        <f>S554*H554</f>
        <v>0</v>
      </c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R554" s="198" t="s">
        <v>410</v>
      </c>
      <c r="AT554" s="198" t="s">
        <v>730</v>
      </c>
      <c r="AU554" s="198" t="s">
        <v>89</v>
      </c>
      <c r="AY554" s="18" t="s">
        <v>173</v>
      </c>
      <c r="BE554" s="199">
        <f>IF(N554="základní",J554,0)</f>
        <v>0</v>
      </c>
      <c r="BF554" s="199">
        <f>IF(N554="snížená",J554,0)</f>
        <v>0</v>
      </c>
      <c r="BG554" s="199">
        <f>IF(N554="zákl. přenesená",J554,0)</f>
        <v>0</v>
      </c>
      <c r="BH554" s="199">
        <f>IF(N554="sníž. přenesená",J554,0)</f>
        <v>0</v>
      </c>
      <c r="BI554" s="199">
        <f>IF(N554="nulová",J554,0)</f>
        <v>0</v>
      </c>
      <c r="BJ554" s="18" t="s">
        <v>87</v>
      </c>
      <c r="BK554" s="199">
        <f>ROUND(I554*H554,2)</f>
        <v>0</v>
      </c>
      <c r="BL554" s="18" t="s">
        <v>131</v>
      </c>
      <c r="BM554" s="198" t="s">
        <v>1162</v>
      </c>
    </row>
    <row r="555" spans="1:65" s="13" customFormat="1">
      <c r="B555" s="210"/>
      <c r="C555" s="211"/>
      <c r="D555" s="200" t="s">
        <v>247</v>
      </c>
      <c r="E555" s="211"/>
      <c r="F555" s="213" t="s">
        <v>1156</v>
      </c>
      <c r="G555" s="211"/>
      <c r="H555" s="214">
        <v>607.30700000000002</v>
      </c>
      <c r="I555" s="215"/>
      <c r="J555" s="211"/>
      <c r="K555" s="211"/>
      <c r="L555" s="216"/>
      <c r="M555" s="217"/>
      <c r="N555" s="218"/>
      <c r="O555" s="218"/>
      <c r="P555" s="218"/>
      <c r="Q555" s="218"/>
      <c r="R555" s="218"/>
      <c r="S555" s="218"/>
      <c r="T555" s="219"/>
      <c r="AT555" s="220" t="s">
        <v>247</v>
      </c>
      <c r="AU555" s="220" t="s">
        <v>89</v>
      </c>
      <c r="AV555" s="13" t="s">
        <v>89</v>
      </c>
      <c r="AW555" s="13" t="s">
        <v>4</v>
      </c>
      <c r="AX555" s="13" t="s">
        <v>87</v>
      </c>
      <c r="AY555" s="220" t="s">
        <v>173</v>
      </c>
    </row>
    <row r="556" spans="1:65" s="2" customFormat="1" ht="16.5" customHeight="1">
      <c r="A556" s="35"/>
      <c r="B556" s="36"/>
      <c r="C556" s="187" t="s">
        <v>1163</v>
      </c>
      <c r="D556" s="187" t="s">
        <v>176</v>
      </c>
      <c r="E556" s="188" t="s">
        <v>1141</v>
      </c>
      <c r="F556" s="189" t="s">
        <v>1142</v>
      </c>
      <c r="G556" s="190" t="s">
        <v>245</v>
      </c>
      <c r="H556" s="191">
        <v>686.25800000000004</v>
      </c>
      <c r="I556" s="192"/>
      <c r="J556" s="193">
        <f>ROUND(I556*H556,2)</f>
        <v>0</v>
      </c>
      <c r="K556" s="189" t="s">
        <v>263</v>
      </c>
      <c r="L556" s="40"/>
      <c r="M556" s="194" t="s">
        <v>1</v>
      </c>
      <c r="N556" s="195" t="s">
        <v>44</v>
      </c>
      <c r="O556" s="72"/>
      <c r="P556" s="196">
        <f>O556*H556</f>
        <v>0</v>
      </c>
      <c r="Q556" s="196">
        <v>0</v>
      </c>
      <c r="R556" s="196">
        <f>Q556*H556</f>
        <v>0</v>
      </c>
      <c r="S556" s="196">
        <v>0</v>
      </c>
      <c r="T556" s="197">
        <f>S556*H556</f>
        <v>0</v>
      </c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R556" s="198" t="s">
        <v>131</v>
      </c>
      <c r="AT556" s="198" t="s">
        <v>176</v>
      </c>
      <c r="AU556" s="198" t="s">
        <v>89</v>
      </c>
      <c r="AY556" s="18" t="s">
        <v>173</v>
      </c>
      <c r="BE556" s="199">
        <f>IF(N556="základní",J556,0)</f>
        <v>0</v>
      </c>
      <c r="BF556" s="199">
        <f>IF(N556="snížená",J556,0)</f>
        <v>0</v>
      </c>
      <c r="BG556" s="199">
        <f>IF(N556="zákl. přenesená",J556,0)</f>
        <v>0</v>
      </c>
      <c r="BH556" s="199">
        <f>IF(N556="sníž. přenesená",J556,0)</f>
        <v>0</v>
      </c>
      <c r="BI556" s="199">
        <f>IF(N556="nulová",J556,0)</f>
        <v>0</v>
      </c>
      <c r="BJ556" s="18" t="s">
        <v>87</v>
      </c>
      <c r="BK556" s="199">
        <f>ROUND(I556*H556,2)</f>
        <v>0</v>
      </c>
      <c r="BL556" s="18" t="s">
        <v>131</v>
      </c>
      <c r="BM556" s="198" t="s">
        <v>1164</v>
      </c>
    </row>
    <row r="557" spans="1:65" s="13" customFormat="1">
      <c r="B557" s="210"/>
      <c r="C557" s="211"/>
      <c r="D557" s="200" t="s">
        <v>247</v>
      </c>
      <c r="E557" s="212" t="s">
        <v>1</v>
      </c>
      <c r="F557" s="213" t="s">
        <v>1165</v>
      </c>
      <c r="G557" s="211"/>
      <c r="H557" s="214">
        <v>391.70800000000003</v>
      </c>
      <c r="I557" s="215"/>
      <c r="J557" s="211"/>
      <c r="K557" s="211"/>
      <c r="L557" s="216"/>
      <c r="M557" s="217"/>
      <c r="N557" s="218"/>
      <c r="O557" s="218"/>
      <c r="P557" s="218"/>
      <c r="Q557" s="218"/>
      <c r="R557" s="218"/>
      <c r="S557" s="218"/>
      <c r="T557" s="219"/>
      <c r="AT557" s="220" t="s">
        <v>247</v>
      </c>
      <c r="AU557" s="220" t="s">
        <v>89</v>
      </c>
      <c r="AV557" s="13" t="s">
        <v>89</v>
      </c>
      <c r="AW557" s="13" t="s">
        <v>34</v>
      </c>
      <c r="AX557" s="13" t="s">
        <v>79</v>
      </c>
      <c r="AY557" s="220" t="s">
        <v>173</v>
      </c>
    </row>
    <row r="558" spans="1:65" s="13" customFormat="1">
      <c r="B558" s="210"/>
      <c r="C558" s="211"/>
      <c r="D558" s="200" t="s">
        <v>247</v>
      </c>
      <c r="E558" s="212" t="s">
        <v>1</v>
      </c>
      <c r="F558" s="213" t="s">
        <v>1166</v>
      </c>
      <c r="G558" s="211"/>
      <c r="H558" s="214">
        <v>201.41</v>
      </c>
      <c r="I558" s="215"/>
      <c r="J558" s="211"/>
      <c r="K558" s="211"/>
      <c r="L558" s="216"/>
      <c r="M558" s="217"/>
      <c r="N558" s="218"/>
      <c r="O558" s="218"/>
      <c r="P558" s="218"/>
      <c r="Q558" s="218"/>
      <c r="R558" s="218"/>
      <c r="S558" s="218"/>
      <c r="T558" s="219"/>
      <c r="AT558" s="220" t="s">
        <v>247</v>
      </c>
      <c r="AU558" s="220" t="s">
        <v>89</v>
      </c>
      <c r="AV558" s="13" t="s">
        <v>89</v>
      </c>
      <c r="AW558" s="13" t="s">
        <v>34</v>
      </c>
      <c r="AX558" s="13" t="s">
        <v>79</v>
      </c>
      <c r="AY558" s="220" t="s">
        <v>173</v>
      </c>
    </row>
    <row r="559" spans="1:65" s="16" customFormat="1">
      <c r="B559" s="242"/>
      <c r="C559" s="243"/>
      <c r="D559" s="200" t="s">
        <v>247</v>
      </c>
      <c r="E559" s="244" t="s">
        <v>1</v>
      </c>
      <c r="F559" s="245" t="s">
        <v>399</v>
      </c>
      <c r="G559" s="243"/>
      <c r="H559" s="246">
        <v>593.11800000000005</v>
      </c>
      <c r="I559" s="247"/>
      <c r="J559" s="243"/>
      <c r="K559" s="243"/>
      <c r="L559" s="248"/>
      <c r="M559" s="249"/>
      <c r="N559" s="250"/>
      <c r="O559" s="250"/>
      <c r="P559" s="250"/>
      <c r="Q559" s="250"/>
      <c r="R559" s="250"/>
      <c r="S559" s="250"/>
      <c r="T559" s="251"/>
      <c r="AT559" s="252" t="s">
        <v>247</v>
      </c>
      <c r="AU559" s="252" t="s">
        <v>89</v>
      </c>
      <c r="AV559" s="16" t="s">
        <v>185</v>
      </c>
      <c r="AW559" s="16" t="s">
        <v>34</v>
      </c>
      <c r="AX559" s="16" t="s">
        <v>79</v>
      </c>
      <c r="AY559" s="252" t="s">
        <v>173</v>
      </c>
    </row>
    <row r="560" spans="1:65" s="14" customFormat="1">
      <c r="B560" s="221"/>
      <c r="C560" s="222"/>
      <c r="D560" s="200" t="s">
        <v>247</v>
      </c>
      <c r="E560" s="223" t="s">
        <v>1</v>
      </c>
      <c r="F560" s="224" t="s">
        <v>1167</v>
      </c>
      <c r="G560" s="222"/>
      <c r="H560" s="223" t="s">
        <v>1</v>
      </c>
      <c r="I560" s="225"/>
      <c r="J560" s="222"/>
      <c r="K560" s="222"/>
      <c r="L560" s="226"/>
      <c r="M560" s="227"/>
      <c r="N560" s="228"/>
      <c r="O560" s="228"/>
      <c r="P560" s="228"/>
      <c r="Q560" s="228"/>
      <c r="R560" s="228"/>
      <c r="S560" s="228"/>
      <c r="T560" s="229"/>
      <c r="AT560" s="230" t="s">
        <v>247</v>
      </c>
      <c r="AU560" s="230" t="s">
        <v>89</v>
      </c>
      <c r="AV560" s="14" t="s">
        <v>87</v>
      </c>
      <c r="AW560" s="14" t="s">
        <v>34</v>
      </c>
      <c r="AX560" s="14" t="s">
        <v>79</v>
      </c>
      <c r="AY560" s="230" t="s">
        <v>173</v>
      </c>
    </row>
    <row r="561" spans="1:65" s="13" customFormat="1">
      <c r="B561" s="210"/>
      <c r="C561" s="211"/>
      <c r="D561" s="200" t="s">
        <v>247</v>
      </c>
      <c r="E561" s="212" t="s">
        <v>1</v>
      </c>
      <c r="F561" s="213" t="s">
        <v>1168</v>
      </c>
      <c r="G561" s="211"/>
      <c r="H561" s="214">
        <v>55.8</v>
      </c>
      <c r="I561" s="215"/>
      <c r="J561" s="211"/>
      <c r="K561" s="211"/>
      <c r="L561" s="216"/>
      <c r="M561" s="217"/>
      <c r="N561" s="218"/>
      <c r="O561" s="218"/>
      <c r="P561" s="218"/>
      <c r="Q561" s="218"/>
      <c r="R561" s="218"/>
      <c r="S561" s="218"/>
      <c r="T561" s="219"/>
      <c r="AT561" s="220" t="s">
        <v>247</v>
      </c>
      <c r="AU561" s="220" t="s">
        <v>89</v>
      </c>
      <c r="AV561" s="13" t="s">
        <v>89</v>
      </c>
      <c r="AW561" s="13" t="s">
        <v>34</v>
      </c>
      <c r="AX561" s="13" t="s">
        <v>79</v>
      </c>
      <c r="AY561" s="220" t="s">
        <v>173</v>
      </c>
    </row>
    <row r="562" spans="1:65" s="13" customFormat="1">
      <c r="B562" s="210"/>
      <c r="C562" s="211"/>
      <c r="D562" s="200" t="s">
        <v>247</v>
      </c>
      <c r="E562" s="212" t="s">
        <v>1</v>
      </c>
      <c r="F562" s="213" t="s">
        <v>1169</v>
      </c>
      <c r="G562" s="211"/>
      <c r="H562" s="214">
        <v>37.340000000000003</v>
      </c>
      <c r="I562" s="215"/>
      <c r="J562" s="211"/>
      <c r="K562" s="211"/>
      <c r="L562" s="216"/>
      <c r="M562" s="217"/>
      <c r="N562" s="218"/>
      <c r="O562" s="218"/>
      <c r="P562" s="218"/>
      <c r="Q562" s="218"/>
      <c r="R562" s="218"/>
      <c r="S562" s="218"/>
      <c r="T562" s="219"/>
      <c r="AT562" s="220" t="s">
        <v>247</v>
      </c>
      <c r="AU562" s="220" t="s">
        <v>89</v>
      </c>
      <c r="AV562" s="13" t="s">
        <v>89</v>
      </c>
      <c r="AW562" s="13" t="s">
        <v>34</v>
      </c>
      <c r="AX562" s="13" t="s">
        <v>79</v>
      </c>
      <c r="AY562" s="220" t="s">
        <v>173</v>
      </c>
    </row>
    <row r="563" spans="1:65" s="16" customFormat="1">
      <c r="B563" s="242"/>
      <c r="C563" s="243"/>
      <c r="D563" s="200" t="s">
        <v>247</v>
      </c>
      <c r="E563" s="244" t="s">
        <v>1</v>
      </c>
      <c r="F563" s="245" t="s">
        <v>399</v>
      </c>
      <c r="G563" s="243"/>
      <c r="H563" s="246">
        <v>93.14</v>
      </c>
      <c r="I563" s="247"/>
      <c r="J563" s="243"/>
      <c r="K563" s="243"/>
      <c r="L563" s="248"/>
      <c r="M563" s="249"/>
      <c r="N563" s="250"/>
      <c r="O563" s="250"/>
      <c r="P563" s="250"/>
      <c r="Q563" s="250"/>
      <c r="R563" s="250"/>
      <c r="S563" s="250"/>
      <c r="T563" s="251"/>
      <c r="AT563" s="252" t="s">
        <v>247</v>
      </c>
      <c r="AU563" s="252" t="s">
        <v>89</v>
      </c>
      <c r="AV563" s="16" t="s">
        <v>185</v>
      </c>
      <c r="AW563" s="16" t="s">
        <v>34</v>
      </c>
      <c r="AX563" s="16" t="s">
        <v>79</v>
      </c>
      <c r="AY563" s="252" t="s">
        <v>173</v>
      </c>
    </row>
    <row r="564" spans="1:65" s="15" customFormat="1">
      <c r="B564" s="231"/>
      <c r="C564" s="232"/>
      <c r="D564" s="200" t="s">
        <v>247</v>
      </c>
      <c r="E564" s="233" t="s">
        <v>1</v>
      </c>
      <c r="F564" s="234" t="s">
        <v>260</v>
      </c>
      <c r="G564" s="232"/>
      <c r="H564" s="235">
        <v>686.25800000000004</v>
      </c>
      <c r="I564" s="236"/>
      <c r="J564" s="232"/>
      <c r="K564" s="232"/>
      <c r="L564" s="237"/>
      <c r="M564" s="238"/>
      <c r="N564" s="239"/>
      <c r="O564" s="239"/>
      <c r="P564" s="239"/>
      <c r="Q564" s="239"/>
      <c r="R564" s="239"/>
      <c r="S564" s="239"/>
      <c r="T564" s="240"/>
      <c r="AT564" s="241" t="s">
        <v>247</v>
      </c>
      <c r="AU564" s="241" t="s">
        <v>89</v>
      </c>
      <c r="AV564" s="15" t="s">
        <v>191</v>
      </c>
      <c r="AW564" s="15" t="s">
        <v>34</v>
      </c>
      <c r="AX564" s="15" t="s">
        <v>87</v>
      </c>
      <c r="AY564" s="241" t="s">
        <v>173</v>
      </c>
    </row>
    <row r="565" spans="1:65" s="2" customFormat="1" ht="16.5" customHeight="1">
      <c r="A565" s="35"/>
      <c r="B565" s="36"/>
      <c r="C565" s="254" t="s">
        <v>1170</v>
      </c>
      <c r="D565" s="254" t="s">
        <v>730</v>
      </c>
      <c r="E565" s="255" t="s">
        <v>1089</v>
      </c>
      <c r="F565" s="256" t="s">
        <v>1090</v>
      </c>
      <c r="G565" s="257" t="s">
        <v>532</v>
      </c>
      <c r="H565" s="258">
        <v>0.22</v>
      </c>
      <c r="I565" s="259"/>
      <c r="J565" s="260">
        <f>ROUND(I565*H565,2)</f>
        <v>0</v>
      </c>
      <c r="K565" s="256" t="s">
        <v>263</v>
      </c>
      <c r="L565" s="261"/>
      <c r="M565" s="262" t="s">
        <v>1</v>
      </c>
      <c r="N565" s="263" t="s">
        <v>44</v>
      </c>
      <c r="O565" s="72"/>
      <c r="P565" s="196">
        <f>O565*H565</f>
        <v>0</v>
      </c>
      <c r="Q565" s="196">
        <v>1</v>
      </c>
      <c r="R565" s="196">
        <f>Q565*H565</f>
        <v>0.22</v>
      </c>
      <c r="S565" s="196">
        <v>0</v>
      </c>
      <c r="T565" s="197">
        <f>S565*H565</f>
        <v>0</v>
      </c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R565" s="198" t="s">
        <v>410</v>
      </c>
      <c r="AT565" s="198" t="s">
        <v>730</v>
      </c>
      <c r="AU565" s="198" t="s">
        <v>89</v>
      </c>
      <c r="AY565" s="18" t="s">
        <v>173</v>
      </c>
      <c r="BE565" s="199">
        <f>IF(N565="základní",J565,0)</f>
        <v>0</v>
      </c>
      <c r="BF565" s="199">
        <f>IF(N565="snížená",J565,0)</f>
        <v>0</v>
      </c>
      <c r="BG565" s="199">
        <f>IF(N565="zákl. přenesená",J565,0)</f>
        <v>0</v>
      </c>
      <c r="BH565" s="199">
        <f>IF(N565="sníž. přenesená",J565,0)</f>
        <v>0</v>
      </c>
      <c r="BI565" s="199">
        <f>IF(N565="nulová",J565,0)</f>
        <v>0</v>
      </c>
      <c r="BJ565" s="18" t="s">
        <v>87</v>
      </c>
      <c r="BK565" s="199">
        <f>ROUND(I565*H565,2)</f>
        <v>0</v>
      </c>
      <c r="BL565" s="18" t="s">
        <v>131</v>
      </c>
      <c r="BM565" s="198" t="s">
        <v>1171</v>
      </c>
    </row>
    <row r="566" spans="1:65" s="13" customFormat="1">
      <c r="B566" s="210"/>
      <c r="C566" s="211"/>
      <c r="D566" s="200" t="s">
        <v>247</v>
      </c>
      <c r="E566" s="211"/>
      <c r="F566" s="213" t="s">
        <v>1172</v>
      </c>
      <c r="G566" s="211"/>
      <c r="H566" s="214">
        <v>0.22</v>
      </c>
      <c r="I566" s="215"/>
      <c r="J566" s="211"/>
      <c r="K566" s="211"/>
      <c r="L566" s="216"/>
      <c r="M566" s="217"/>
      <c r="N566" s="218"/>
      <c r="O566" s="218"/>
      <c r="P566" s="218"/>
      <c r="Q566" s="218"/>
      <c r="R566" s="218"/>
      <c r="S566" s="218"/>
      <c r="T566" s="219"/>
      <c r="AT566" s="220" t="s">
        <v>247</v>
      </c>
      <c r="AU566" s="220" t="s">
        <v>89</v>
      </c>
      <c r="AV566" s="13" t="s">
        <v>89</v>
      </c>
      <c r="AW566" s="13" t="s">
        <v>4</v>
      </c>
      <c r="AX566" s="13" t="s">
        <v>87</v>
      </c>
      <c r="AY566" s="220" t="s">
        <v>173</v>
      </c>
    </row>
    <row r="567" spans="1:65" s="2" customFormat="1" ht="16.5" customHeight="1">
      <c r="A567" s="35"/>
      <c r="B567" s="36"/>
      <c r="C567" s="187" t="s">
        <v>1173</v>
      </c>
      <c r="D567" s="187" t="s">
        <v>176</v>
      </c>
      <c r="E567" s="188" t="s">
        <v>1174</v>
      </c>
      <c r="F567" s="189" t="s">
        <v>1175</v>
      </c>
      <c r="G567" s="190" t="s">
        <v>245</v>
      </c>
      <c r="H567" s="191">
        <v>729.39800000000002</v>
      </c>
      <c r="I567" s="192"/>
      <c r="J567" s="193">
        <f>ROUND(I567*H567,2)</f>
        <v>0</v>
      </c>
      <c r="K567" s="189" t="s">
        <v>263</v>
      </c>
      <c r="L567" s="40"/>
      <c r="M567" s="194" t="s">
        <v>1</v>
      </c>
      <c r="N567" s="195" t="s">
        <v>44</v>
      </c>
      <c r="O567" s="72"/>
      <c r="P567" s="196">
        <f>O567*H567</f>
        <v>0</v>
      </c>
      <c r="Q567" s="196">
        <v>0</v>
      </c>
      <c r="R567" s="196">
        <f>Q567*H567</f>
        <v>0</v>
      </c>
      <c r="S567" s="196">
        <v>0</v>
      </c>
      <c r="T567" s="197">
        <f>S567*H567</f>
        <v>0</v>
      </c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R567" s="198" t="s">
        <v>131</v>
      </c>
      <c r="AT567" s="198" t="s">
        <v>176</v>
      </c>
      <c r="AU567" s="198" t="s">
        <v>89</v>
      </c>
      <c r="AY567" s="18" t="s">
        <v>173</v>
      </c>
      <c r="BE567" s="199">
        <f>IF(N567="základní",J567,0)</f>
        <v>0</v>
      </c>
      <c r="BF567" s="199">
        <f>IF(N567="snížená",J567,0)</f>
        <v>0</v>
      </c>
      <c r="BG567" s="199">
        <f>IF(N567="zákl. přenesená",J567,0)</f>
        <v>0</v>
      </c>
      <c r="BH567" s="199">
        <f>IF(N567="sníž. přenesená",J567,0)</f>
        <v>0</v>
      </c>
      <c r="BI567" s="199">
        <f>IF(N567="nulová",J567,0)</f>
        <v>0</v>
      </c>
      <c r="BJ567" s="18" t="s">
        <v>87</v>
      </c>
      <c r="BK567" s="199">
        <f>ROUND(I567*H567,2)</f>
        <v>0</v>
      </c>
      <c r="BL567" s="18" t="s">
        <v>131</v>
      </c>
      <c r="BM567" s="198" t="s">
        <v>1176</v>
      </c>
    </row>
    <row r="568" spans="1:65" s="2" customFormat="1" ht="24.2" customHeight="1">
      <c r="A568" s="35"/>
      <c r="B568" s="36"/>
      <c r="C568" s="254" t="s">
        <v>1177</v>
      </c>
      <c r="D568" s="254" t="s">
        <v>730</v>
      </c>
      <c r="E568" s="255" t="s">
        <v>1178</v>
      </c>
      <c r="F568" s="256" t="s">
        <v>1179</v>
      </c>
      <c r="G568" s="257" t="s">
        <v>245</v>
      </c>
      <c r="H568" s="258">
        <v>850.11300000000006</v>
      </c>
      <c r="I568" s="259"/>
      <c r="J568" s="260">
        <f>ROUND(I568*H568,2)</f>
        <v>0</v>
      </c>
      <c r="K568" s="256" t="s">
        <v>263</v>
      </c>
      <c r="L568" s="261"/>
      <c r="M568" s="262" t="s">
        <v>1</v>
      </c>
      <c r="N568" s="263" t="s">
        <v>44</v>
      </c>
      <c r="O568" s="72"/>
      <c r="P568" s="196">
        <f>O568*H568</f>
        <v>0</v>
      </c>
      <c r="Q568" s="196">
        <v>4.0000000000000001E-3</v>
      </c>
      <c r="R568" s="196">
        <f>Q568*H568</f>
        <v>3.4004520000000005</v>
      </c>
      <c r="S568" s="196">
        <v>0</v>
      </c>
      <c r="T568" s="197">
        <f>S568*H568</f>
        <v>0</v>
      </c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R568" s="198" t="s">
        <v>410</v>
      </c>
      <c r="AT568" s="198" t="s">
        <v>730</v>
      </c>
      <c r="AU568" s="198" t="s">
        <v>89</v>
      </c>
      <c r="AY568" s="18" t="s">
        <v>173</v>
      </c>
      <c r="BE568" s="199">
        <f>IF(N568="základní",J568,0)</f>
        <v>0</v>
      </c>
      <c r="BF568" s="199">
        <f>IF(N568="snížená",J568,0)</f>
        <v>0</v>
      </c>
      <c r="BG568" s="199">
        <f>IF(N568="zákl. přenesená",J568,0)</f>
        <v>0</v>
      </c>
      <c r="BH568" s="199">
        <f>IF(N568="sníž. přenesená",J568,0)</f>
        <v>0</v>
      </c>
      <c r="BI568" s="199">
        <f>IF(N568="nulová",J568,0)</f>
        <v>0</v>
      </c>
      <c r="BJ568" s="18" t="s">
        <v>87</v>
      </c>
      <c r="BK568" s="199">
        <f>ROUND(I568*H568,2)</f>
        <v>0</v>
      </c>
      <c r="BL568" s="18" t="s">
        <v>131</v>
      </c>
      <c r="BM568" s="198" t="s">
        <v>1180</v>
      </c>
    </row>
    <row r="569" spans="1:65" s="13" customFormat="1">
      <c r="B569" s="210"/>
      <c r="C569" s="211"/>
      <c r="D569" s="200" t="s">
        <v>247</v>
      </c>
      <c r="E569" s="211"/>
      <c r="F569" s="213" t="s">
        <v>1181</v>
      </c>
      <c r="G569" s="211"/>
      <c r="H569" s="214">
        <v>850.11300000000006</v>
      </c>
      <c r="I569" s="215"/>
      <c r="J569" s="211"/>
      <c r="K569" s="211"/>
      <c r="L569" s="216"/>
      <c r="M569" s="217"/>
      <c r="N569" s="218"/>
      <c r="O569" s="218"/>
      <c r="P569" s="218"/>
      <c r="Q569" s="218"/>
      <c r="R569" s="218"/>
      <c r="S569" s="218"/>
      <c r="T569" s="219"/>
      <c r="AT569" s="220" t="s">
        <v>247</v>
      </c>
      <c r="AU569" s="220" t="s">
        <v>89</v>
      </c>
      <c r="AV569" s="13" t="s">
        <v>89</v>
      </c>
      <c r="AW569" s="13" t="s">
        <v>4</v>
      </c>
      <c r="AX569" s="13" t="s">
        <v>87</v>
      </c>
      <c r="AY569" s="220" t="s">
        <v>173</v>
      </c>
    </row>
    <row r="570" spans="1:65" s="2" customFormat="1" ht="16.5" customHeight="1">
      <c r="A570" s="35"/>
      <c r="B570" s="36"/>
      <c r="C570" s="187" t="s">
        <v>1182</v>
      </c>
      <c r="D570" s="187" t="s">
        <v>176</v>
      </c>
      <c r="E570" s="188" t="s">
        <v>1149</v>
      </c>
      <c r="F570" s="189" t="s">
        <v>1150</v>
      </c>
      <c r="G570" s="190" t="s">
        <v>245</v>
      </c>
      <c r="H570" s="191">
        <v>686.25800000000004</v>
      </c>
      <c r="I570" s="192"/>
      <c r="J570" s="193">
        <f>ROUND(I570*H570,2)</f>
        <v>0</v>
      </c>
      <c r="K570" s="189" t="s">
        <v>263</v>
      </c>
      <c r="L570" s="40"/>
      <c r="M570" s="194" t="s">
        <v>1</v>
      </c>
      <c r="N570" s="195" t="s">
        <v>44</v>
      </c>
      <c r="O570" s="72"/>
      <c r="P570" s="196">
        <f>O570*H570</f>
        <v>0</v>
      </c>
      <c r="Q570" s="196">
        <v>8.8000000000000003E-4</v>
      </c>
      <c r="R570" s="196">
        <f>Q570*H570</f>
        <v>0.60390704000000006</v>
      </c>
      <c r="S570" s="196">
        <v>0</v>
      </c>
      <c r="T570" s="197">
        <f>S570*H570</f>
        <v>0</v>
      </c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R570" s="198" t="s">
        <v>131</v>
      </c>
      <c r="AT570" s="198" t="s">
        <v>176</v>
      </c>
      <c r="AU570" s="198" t="s">
        <v>89</v>
      </c>
      <c r="AY570" s="18" t="s">
        <v>173</v>
      </c>
      <c r="BE570" s="199">
        <f>IF(N570="základní",J570,0)</f>
        <v>0</v>
      </c>
      <c r="BF570" s="199">
        <f>IF(N570="snížená",J570,0)</f>
        <v>0</v>
      </c>
      <c r="BG570" s="199">
        <f>IF(N570="zákl. přenesená",J570,0)</f>
        <v>0</v>
      </c>
      <c r="BH570" s="199">
        <f>IF(N570="sníž. přenesená",J570,0)</f>
        <v>0</v>
      </c>
      <c r="BI570" s="199">
        <f>IF(N570="nulová",J570,0)</f>
        <v>0</v>
      </c>
      <c r="BJ570" s="18" t="s">
        <v>87</v>
      </c>
      <c r="BK570" s="199">
        <f>ROUND(I570*H570,2)</f>
        <v>0</v>
      </c>
      <c r="BL570" s="18" t="s">
        <v>131</v>
      </c>
      <c r="BM570" s="198" t="s">
        <v>1183</v>
      </c>
    </row>
    <row r="571" spans="1:65" s="2" customFormat="1" ht="24.2" customHeight="1">
      <c r="A571" s="35"/>
      <c r="B571" s="36"/>
      <c r="C571" s="254" t="s">
        <v>1184</v>
      </c>
      <c r="D571" s="254" t="s">
        <v>730</v>
      </c>
      <c r="E571" s="255" t="s">
        <v>1185</v>
      </c>
      <c r="F571" s="256" t="s">
        <v>1186</v>
      </c>
      <c r="G571" s="257" t="s">
        <v>245</v>
      </c>
      <c r="H571" s="258">
        <v>799.83399999999995</v>
      </c>
      <c r="I571" s="259"/>
      <c r="J571" s="260">
        <f>ROUND(I571*H571,2)</f>
        <v>0</v>
      </c>
      <c r="K571" s="256" t="s">
        <v>263</v>
      </c>
      <c r="L571" s="261"/>
      <c r="M571" s="262" t="s">
        <v>1</v>
      </c>
      <c r="N571" s="263" t="s">
        <v>44</v>
      </c>
      <c r="O571" s="72"/>
      <c r="P571" s="196">
        <f>O571*H571</f>
        <v>0</v>
      </c>
      <c r="Q571" s="196">
        <v>5.4000000000000003E-3</v>
      </c>
      <c r="R571" s="196">
        <f>Q571*H571</f>
        <v>4.3191036</v>
      </c>
      <c r="S571" s="196">
        <v>0</v>
      </c>
      <c r="T571" s="197">
        <f>S571*H571</f>
        <v>0</v>
      </c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R571" s="198" t="s">
        <v>410</v>
      </c>
      <c r="AT571" s="198" t="s">
        <v>730</v>
      </c>
      <c r="AU571" s="198" t="s">
        <v>89</v>
      </c>
      <c r="AY571" s="18" t="s">
        <v>173</v>
      </c>
      <c r="BE571" s="199">
        <f>IF(N571="základní",J571,0)</f>
        <v>0</v>
      </c>
      <c r="BF571" s="199">
        <f>IF(N571="snížená",J571,0)</f>
        <v>0</v>
      </c>
      <c r="BG571" s="199">
        <f>IF(N571="zákl. přenesená",J571,0)</f>
        <v>0</v>
      </c>
      <c r="BH571" s="199">
        <f>IF(N571="sníž. přenesená",J571,0)</f>
        <v>0</v>
      </c>
      <c r="BI571" s="199">
        <f>IF(N571="nulová",J571,0)</f>
        <v>0</v>
      </c>
      <c r="BJ571" s="18" t="s">
        <v>87</v>
      </c>
      <c r="BK571" s="199">
        <f>ROUND(I571*H571,2)</f>
        <v>0</v>
      </c>
      <c r="BL571" s="18" t="s">
        <v>131</v>
      </c>
      <c r="BM571" s="198" t="s">
        <v>1187</v>
      </c>
    </row>
    <row r="572" spans="1:65" s="13" customFormat="1">
      <c r="B572" s="210"/>
      <c r="C572" s="211"/>
      <c r="D572" s="200" t="s">
        <v>247</v>
      </c>
      <c r="E572" s="211"/>
      <c r="F572" s="213" t="s">
        <v>1188</v>
      </c>
      <c r="G572" s="211"/>
      <c r="H572" s="214">
        <v>799.83399999999995</v>
      </c>
      <c r="I572" s="215"/>
      <c r="J572" s="211"/>
      <c r="K572" s="211"/>
      <c r="L572" s="216"/>
      <c r="M572" s="217"/>
      <c r="N572" s="218"/>
      <c r="O572" s="218"/>
      <c r="P572" s="218"/>
      <c r="Q572" s="218"/>
      <c r="R572" s="218"/>
      <c r="S572" s="218"/>
      <c r="T572" s="219"/>
      <c r="AT572" s="220" t="s">
        <v>247</v>
      </c>
      <c r="AU572" s="220" t="s">
        <v>89</v>
      </c>
      <c r="AV572" s="13" t="s">
        <v>89</v>
      </c>
      <c r="AW572" s="13" t="s">
        <v>4</v>
      </c>
      <c r="AX572" s="13" t="s">
        <v>87</v>
      </c>
      <c r="AY572" s="220" t="s">
        <v>173</v>
      </c>
    </row>
    <row r="573" spans="1:65" s="2" customFormat="1" ht="16.5" customHeight="1">
      <c r="A573" s="35"/>
      <c r="B573" s="36"/>
      <c r="C573" s="187" t="s">
        <v>1189</v>
      </c>
      <c r="D573" s="187" t="s">
        <v>176</v>
      </c>
      <c r="E573" s="188" t="s">
        <v>1149</v>
      </c>
      <c r="F573" s="189" t="s">
        <v>1150</v>
      </c>
      <c r="G573" s="190" t="s">
        <v>245</v>
      </c>
      <c r="H573" s="191">
        <v>729.39800000000002</v>
      </c>
      <c r="I573" s="192"/>
      <c r="J573" s="193">
        <f>ROUND(I573*H573,2)</f>
        <v>0</v>
      </c>
      <c r="K573" s="189" t="s">
        <v>263</v>
      </c>
      <c r="L573" s="40"/>
      <c r="M573" s="194" t="s">
        <v>1</v>
      </c>
      <c r="N573" s="195" t="s">
        <v>44</v>
      </c>
      <c r="O573" s="72"/>
      <c r="P573" s="196">
        <f>O573*H573</f>
        <v>0</v>
      </c>
      <c r="Q573" s="196">
        <v>8.8000000000000003E-4</v>
      </c>
      <c r="R573" s="196">
        <f>Q573*H573</f>
        <v>0.64187024000000004</v>
      </c>
      <c r="S573" s="196">
        <v>0</v>
      </c>
      <c r="T573" s="197">
        <f>S573*H573</f>
        <v>0</v>
      </c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R573" s="198" t="s">
        <v>131</v>
      </c>
      <c r="AT573" s="198" t="s">
        <v>176</v>
      </c>
      <c r="AU573" s="198" t="s">
        <v>89</v>
      </c>
      <c r="AY573" s="18" t="s">
        <v>173</v>
      </c>
      <c r="BE573" s="199">
        <f>IF(N573="základní",J573,0)</f>
        <v>0</v>
      </c>
      <c r="BF573" s="199">
        <f>IF(N573="snížená",J573,0)</f>
        <v>0</v>
      </c>
      <c r="BG573" s="199">
        <f>IF(N573="zákl. přenesená",J573,0)</f>
        <v>0</v>
      </c>
      <c r="BH573" s="199">
        <f>IF(N573="sníž. přenesená",J573,0)</f>
        <v>0</v>
      </c>
      <c r="BI573" s="199">
        <f>IF(N573="nulová",J573,0)</f>
        <v>0</v>
      </c>
      <c r="BJ573" s="18" t="s">
        <v>87</v>
      </c>
      <c r="BK573" s="199">
        <f>ROUND(I573*H573,2)</f>
        <v>0</v>
      </c>
      <c r="BL573" s="18" t="s">
        <v>131</v>
      </c>
      <c r="BM573" s="198" t="s">
        <v>1190</v>
      </c>
    </row>
    <row r="574" spans="1:65" s="13" customFormat="1">
      <c r="B574" s="210"/>
      <c r="C574" s="211"/>
      <c r="D574" s="200" t="s">
        <v>247</v>
      </c>
      <c r="E574" s="212" t="s">
        <v>1</v>
      </c>
      <c r="F574" s="213" t="s">
        <v>1165</v>
      </c>
      <c r="G574" s="211"/>
      <c r="H574" s="214">
        <v>391.70800000000003</v>
      </c>
      <c r="I574" s="215"/>
      <c r="J574" s="211"/>
      <c r="K574" s="211"/>
      <c r="L574" s="216"/>
      <c r="M574" s="217"/>
      <c r="N574" s="218"/>
      <c r="O574" s="218"/>
      <c r="P574" s="218"/>
      <c r="Q574" s="218"/>
      <c r="R574" s="218"/>
      <c r="S574" s="218"/>
      <c r="T574" s="219"/>
      <c r="AT574" s="220" t="s">
        <v>247</v>
      </c>
      <c r="AU574" s="220" t="s">
        <v>89</v>
      </c>
      <c r="AV574" s="13" t="s">
        <v>89</v>
      </c>
      <c r="AW574" s="13" t="s">
        <v>34</v>
      </c>
      <c r="AX574" s="13" t="s">
        <v>79</v>
      </c>
      <c r="AY574" s="220" t="s">
        <v>173</v>
      </c>
    </row>
    <row r="575" spans="1:65" s="13" customFormat="1">
      <c r="B575" s="210"/>
      <c r="C575" s="211"/>
      <c r="D575" s="200" t="s">
        <v>247</v>
      </c>
      <c r="E575" s="212" t="s">
        <v>1</v>
      </c>
      <c r="F575" s="213" t="s">
        <v>1166</v>
      </c>
      <c r="G575" s="211"/>
      <c r="H575" s="214">
        <v>201.41</v>
      </c>
      <c r="I575" s="215"/>
      <c r="J575" s="211"/>
      <c r="K575" s="211"/>
      <c r="L575" s="216"/>
      <c r="M575" s="217"/>
      <c r="N575" s="218"/>
      <c r="O575" s="218"/>
      <c r="P575" s="218"/>
      <c r="Q575" s="218"/>
      <c r="R575" s="218"/>
      <c r="S575" s="218"/>
      <c r="T575" s="219"/>
      <c r="AT575" s="220" t="s">
        <v>247</v>
      </c>
      <c r="AU575" s="220" t="s">
        <v>89</v>
      </c>
      <c r="AV575" s="13" t="s">
        <v>89</v>
      </c>
      <c r="AW575" s="13" t="s">
        <v>34</v>
      </c>
      <c r="AX575" s="13" t="s">
        <v>79</v>
      </c>
      <c r="AY575" s="220" t="s">
        <v>173</v>
      </c>
    </row>
    <row r="576" spans="1:65" s="16" customFormat="1">
      <c r="B576" s="242"/>
      <c r="C576" s="243"/>
      <c r="D576" s="200" t="s">
        <v>247</v>
      </c>
      <c r="E576" s="244" t="s">
        <v>1</v>
      </c>
      <c r="F576" s="245" t="s">
        <v>399</v>
      </c>
      <c r="G576" s="243"/>
      <c r="H576" s="246">
        <v>593.11800000000005</v>
      </c>
      <c r="I576" s="247"/>
      <c r="J576" s="243"/>
      <c r="K576" s="243"/>
      <c r="L576" s="248"/>
      <c r="M576" s="249"/>
      <c r="N576" s="250"/>
      <c r="O576" s="250"/>
      <c r="P576" s="250"/>
      <c r="Q576" s="250"/>
      <c r="R576" s="250"/>
      <c r="S576" s="250"/>
      <c r="T576" s="251"/>
      <c r="AT576" s="252" t="s">
        <v>247</v>
      </c>
      <c r="AU576" s="252" t="s">
        <v>89</v>
      </c>
      <c r="AV576" s="16" t="s">
        <v>185</v>
      </c>
      <c r="AW576" s="16" t="s">
        <v>34</v>
      </c>
      <c r="AX576" s="16" t="s">
        <v>79</v>
      </c>
      <c r="AY576" s="252" t="s">
        <v>173</v>
      </c>
    </row>
    <row r="577" spans="1:65" s="14" customFormat="1">
      <c r="B577" s="221"/>
      <c r="C577" s="222"/>
      <c r="D577" s="200" t="s">
        <v>247</v>
      </c>
      <c r="E577" s="223" t="s">
        <v>1</v>
      </c>
      <c r="F577" s="224" t="s">
        <v>1167</v>
      </c>
      <c r="G577" s="222"/>
      <c r="H577" s="223" t="s">
        <v>1</v>
      </c>
      <c r="I577" s="225"/>
      <c r="J577" s="222"/>
      <c r="K577" s="222"/>
      <c r="L577" s="226"/>
      <c r="M577" s="227"/>
      <c r="N577" s="228"/>
      <c r="O577" s="228"/>
      <c r="P577" s="228"/>
      <c r="Q577" s="228"/>
      <c r="R577" s="228"/>
      <c r="S577" s="228"/>
      <c r="T577" s="229"/>
      <c r="AT577" s="230" t="s">
        <v>247</v>
      </c>
      <c r="AU577" s="230" t="s">
        <v>89</v>
      </c>
      <c r="AV577" s="14" t="s">
        <v>87</v>
      </c>
      <c r="AW577" s="14" t="s">
        <v>34</v>
      </c>
      <c r="AX577" s="14" t="s">
        <v>79</v>
      </c>
      <c r="AY577" s="230" t="s">
        <v>173</v>
      </c>
    </row>
    <row r="578" spans="1:65" s="13" customFormat="1">
      <c r="B578" s="210"/>
      <c r="C578" s="211"/>
      <c r="D578" s="200" t="s">
        <v>247</v>
      </c>
      <c r="E578" s="212" t="s">
        <v>1</v>
      </c>
      <c r="F578" s="213" t="s">
        <v>1191</v>
      </c>
      <c r="G578" s="211"/>
      <c r="H578" s="214">
        <v>81.45</v>
      </c>
      <c r="I578" s="215"/>
      <c r="J578" s="211"/>
      <c r="K578" s="211"/>
      <c r="L578" s="216"/>
      <c r="M578" s="217"/>
      <c r="N578" s="218"/>
      <c r="O578" s="218"/>
      <c r="P578" s="218"/>
      <c r="Q578" s="218"/>
      <c r="R578" s="218"/>
      <c r="S578" s="218"/>
      <c r="T578" s="219"/>
      <c r="AT578" s="220" t="s">
        <v>247</v>
      </c>
      <c r="AU578" s="220" t="s">
        <v>89</v>
      </c>
      <c r="AV578" s="13" t="s">
        <v>89</v>
      </c>
      <c r="AW578" s="13" t="s">
        <v>34</v>
      </c>
      <c r="AX578" s="13" t="s">
        <v>79</v>
      </c>
      <c r="AY578" s="220" t="s">
        <v>173</v>
      </c>
    </row>
    <row r="579" spans="1:65" s="13" customFormat="1">
      <c r="B579" s="210"/>
      <c r="C579" s="211"/>
      <c r="D579" s="200" t="s">
        <v>247</v>
      </c>
      <c r="E579" s="212" t="s">
        <v>1</v>
      </c>
      <c r="F579" s="213" t="s">
        <v>1192</v>
      </c>
      <c r="G579" s="211"/>
      <c r="H579" s="214">
        <v>54.83</v>
      </c>
      <c r="I579" s="215"/>
      <c r="J579" s="211"/>
      <c r="K579" s="211"/>
      <c r="L579" s="216"/>
      <c r="M579" s="217"/>
      <c r="N579" s="218"/>
      <c r="O579" s="218"/>
      <c r="P579" s="218"/>
      <c r="Q579" s="218"/>
      <c r="R579" s="218"/>
      <c r="S579" s="218"/>
      <c r="T579" s="219"/>
      <c r="AT579" s="220" t="s">
        <v>247</v>
      </c>
      <c r="AU579" s="220" t="s">
        <v>89</v>
      </c>
      <c r="AV579" s="13" t="s">
        <v>89</v>
      </c>
      <c r="AW579" s="13" t="s">
        <v>34</v>
      </c>
      <c r="AX579" s="13" t="s">
        <v>79</v>
      </c>
      <c r="AY579" s="220" t="s">
        <v>173</v>
      </c>
    </row>
    <row r="580" spans="1:65" s="16" customFormat="1">
      <c r="B580" s="242"/>
      <c r="C580" s="243"/>
      <c r="D580" s="200" t="s">
        <v>247</v>
      </c>
      <c r="E580" s="244" t="s">
        <v>1</v>
      </c>
      <c r="F580" s="245" t="s">
        <v>399</v>
      </c>
      <c r="G580" s="243"/>
      <c r="H580" s="246">
        <v>136.28</v>
      </c>
      <c r="I580" s="247"/>
      <c r="J580" s="243"/>
      <c r="K580" s="243"/>
      <c r="L580" s="248"/>
      <c r="M580" s="249"/>
      <c r="N580" s="250"/>
      <c r="O580" s="250"/>
      <c r="P580" s="250"/>
      <c r="Q580" s="250"/>
      <c r="R580" s="250"/>
      <c r="S580" s="250"/>
      <c r="T580" s="251"/>
      <c r="AT580" s="252" t="s">
        <v>247</v>
      </c>
      <c r="AU580" s="252" t="s">
        <v>89</v>
      </c>
      <c r="AV580" s="16" t="s">
        <v>185</v>
      </c>
      <c r="AW580" s="16" t="s">
        <v>34</v>
      </c>
      <c r="AX580" s="16" t="s">
        <v>79</v>
      </c>
      <c r="AY580" s="252" t="s">
        <v>173</v>
      </c>
    </row>
    <row r="581" spans="1:65" s="15" customFormat="1">
      <c r="B581" s="231"/>
      <c r="C581" s="232"/>
      <c r="D581" s="200" t="s">
        <v>247</v>
      </c>
      <c r="E581" s="233" t="s">
        <v>1</v>
      </c>
      <c r="F581" s="234" t="s">
        <v>260</v>
      </c>
      <c r="G581" s="232"/>
      <c r="H581" s="235">
        <v>729.39800000000002</v>
      </c>
      <c r="I581" s="236"/>
      <c r="J581" s="232"/>
      <c r="K581" s="232"/>
      <c r="L581" s="237"/>
      <c r="M581" s="238"/>
      <c r="N581" s="239"/>
      <c r="O581" s="239"/>
      <c r="P581" s="239"/>
      <c r="Q581" s="239"/>
      <c r="R581" s="239"/>
      <c r="S581" s="239"/>
      <c r="T581" s="240"/>
      <c r="AT581" s="241" t="s">
        <v>247</v>
      </c>
      <c r="AU581" s="241" t="s">
        <v>89</v>
      </c>
      <c r="AV581" s="15" t="s">
        <v>191</v>
      </c>
      <c r="AW581" s="15" t="s">
        <v>34</v>
      </c>
      <c r="AX581" s="15" t="s">
        <v>87</v>
      </c>
      <c r="AY581" s="241" t="s">
        <v>173</v>
      </c>
    </row>
    <row r="582" spans="1:65" s="2" customFormat="1" ht="16.5" customHeight="1">
      <c r="A582" s="35"/>
      <c r="B582" s="36"/>
      <c r="C582" s="254" t="s">
        <v>1193</v>
      </c>
      <c r="D582" s="254" t="s">
        <v>730</v>
      </c>
      <c r="E582" s="255" t="s">
        <v>1194</v>
      </c>
      <c r="F582" s="256" t="s">
        <v>1195</v>
      </c>
      <c r="G582" s="257" t="s">
        <v>245</v>
      </c>
      <c r="H582" s="258">
        <v>850.11300000000006</v>
      </c>
      <c r="I582" s="259"/>
      <c r="J582" s="260">
        <f>ROUND(I582*H582,2)</f>
        <v>0</v>
      </c>
      <c r="K582" s="256" t="s">
        <v>1</v>
      </c>
      <c r="L582" s="261"/>
      <c r="M582" s="262" t="s">
        <v>1</v>
      </c>
      <c r="N582" s="263" t="s">
        <v>44</v>
      </c>
      <c r="O582" s="72"/>
      <c r="P582" s="196">
        <f>O582*H582</f>
        <v>0</v>
      </c>
      <c r="Q582" s="196">
        <v>4.7999999999999996E-3</v>
      </c>
      <c r="R582" s="196">
        <f>Q582*H582</f>
        <v>4.0805423999999997</v>
      </c>
      <c r="S582" s="196">
        <v>0</v>
      </c>
      <c r="T582" s="197">
        <f>S582*H582</f>
        <v>0</v>
      </c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R582" s="198" t="s">
        <v>410</v>
      </c>
      <c r="AT582" s="198" t="s">
        <v>730</v>
      </c>
      <c r="AU582" s="198" t="s">
        <v>89</v>
      </c>
      <c r="AY582" s="18" t="s">
        <v>173</v>
      </c>
      <c r="BE582" s="199">
        <f>IF(N582="základní",J582,0)</f>
        <v>0</v>
      </c>
      <c r="BF582" s="199">
        <f>IF(N582="snížená",J582,0)</f>
        <v>0</v>
      </c>
      <c r="BG582" s="199">
        <f>IF(N582="zákl. přenesená",J582,0)</f>
        <v>0</v>
      </c>
      <c r="BH582" s="199">
        <f>IF(N582="sníž. přenesená",J582,0)</f>
        <v>0</v>
      </c>
      <c r="BI582" s="199">
        <f>IF(N582="nulová",J582,0)</f>
        <v>0</v>
      </c>
      <c r="BJ582" s="18" t="s">
        <v>87</v>
      </c>
      <c r="BK582" s="199">
        <f>ROUND(I582*H582,2)</f>
        <v>0</v>
      </c>
      <c r="BL582" s="18" t="s">
        <v>131</v>
      </c>
      <c r="BM582" s="198" t="s">
        <v>1196</v>
      </c>
    </row>
    <row r="583" spans="1:65" s="13" customFormat="1">
      <c r="B583" s="210"/>
      <c r="C583" s="211"/>
      <c r="D583" s="200" t="s">
        <v>247</v>
      </c>
      <c r="E583" s="211"/>
      <c r="F583" s="213" t="s">
        <v>1181</v>
      </c>
      <c r="G583" s="211"/>
      <c r="H583" s="214">
        <v>850.11300000000006</v>
      </c>
      <c r="I583" s="215"/>
      <c r="J583" s="211"/>
      <c r="K583" s="211"/>
      <c r="L583" s="216"/>
      <c r="M583" s="217"/>
      <c r="N583" s="218"/>
      <c r="O583" s="218"/>
      <c r="P583" s="218"/>
      <c r="Q583" s="218"/>
      <c r="R583" s="218"/>
      <c r="S583" s="218"/>
      <c r="T583" s="219"/>
      <c r="AT583" s="220" t="s">
        <v>247</v>
      </c>
      <c r="AU583" s="220" t="s">
        <v>89</v>
      </c>
      <c r="AV583" s="13" t="s">
        <v>89</v>
      </c>
      <c r="AW583" s="13" t="s">
        <v>4</v>
      </c>
      <c r="AX583" s="13" t="s">
        <v>87</v>
      </c>
      <c r="AY583" s="220" t="s">
        <v>173</v>
      </c>
    </row>
    <row r="584" spans="1:65" s="2" customFormat="1" ht="16.5" customHeight="1">
      <c r="A584" s="35"/>
      <c r="B584" s="36"/>
      <c r="C584" s="187" t="s">
        <v>1197</v>
      </c>
      <c r="D584" s="187" t="s">
        <v>176</v>
      </c>
      <c r="E584" s="188" t="s">
        <v>1158</v>
      </c>
      <c r="F584" s="189" t="s">
        <v>1159</v>
      </c>
      <c r="G584" s="190" t="s">
        <v>245</v>
      </c>
      <c r="H584" s="191">
        <v>729.39800000000002</v>
      </c>
      <c r="I584" s="192"/>
      <c r="J584" s="193">
        <f>ROUND(I584*H584,2)</f>
        <v>0</v>
      </c>
      <c r="K584" s="189" t="s">
        <v>263</v>
      </c>
      <c r="L584" s="40"/>
      <c r="M584" s="194" t="s">
        <v>1</v>
      </c>
      <c r="N584" s="195" t="s">
        <v>44</v>
      </c>
      <c r="O584" s="72"/>
      <c r="P584" s="196">
        <f>O584*H584</f>
        <v>0</v>
      </c>
      <c r="Q584" s="196">
        <v>0</v>
      </c>
      <c r="R584" s="196">
        <f>Q584*H584</f>
        <v>0</v>
      </c>
      <c r="S584" s="196">
        <v>0</v>
      </c>
      <c r="T584" s="197">
        <f>S584*H584</f>
        <v>0</v>
      </c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R584" s="198" t="s">
        <v>131</v>
      </c>
      <c r="AT584" s="198" t="s">
        <v>176</v>
      </c>
      <c r="AU584" s="198" t="s">
        <v>89</v>
      </c>
      <c r="AY584" s="18" t="s">
        <v>173</v>
      </c>
      <c r="BE584" s="199">
        <f>IF(N584="základní",J584,0)</f>
        <v>0</v>
      </c>
      <c r="BF584" s="199">
        <f>IF(N584="snížená",J584,0)</f>
        <v>0</v>
      </c>
      <c r="BG584" s="199">
        <f>IF(N584="zákl. přenesená",J584,0)</f>
        <v>0</v>
      </c>
      <c r="BH584" s="199">
        <f>IF(N584="sníž. přenesená",J584,0)</f>
        <v>0</v>
      </c>
      <c r="BI584" s="199">
        <f>IF(N584="nulová",J584,0)</f>
        <v>0</v>
      </c>
      <c r="BJ584" s="18" t="s">
        <v>87</v>
      </c>
      <c r="BK584" s="199">
        <f>ROUND(I584*H584,2)</f>
        <v>0</v>
      </c>
      <c r="BL584" s="18" t="s">
        <v>131</v>
      </c>
      <c r="BM584" s="198" t="s">
        <v>1198</v>
      </c>
    </row>
    <row r="585" spans="1:65" s="2" customFormat="1" ht="16.5" customHeight="1">
      <c r="A585" s="35"/>
      <c r="B585" s="36"/>
      <c r="C585" s="254" t="s">
        <v>1199</v>
      </c>
      <c r="D585" s="254" t="s">
        <v>730</v>
      </c>
      <c r="E585" s="255" t="s">
        <v>1125</v>
      </c>
      <c r="F585" s="256" t="s">
        <v>1126</v>
      </c>
      <c r="G585" s="257" t="s">
        <v>245</v>
      </c>
      <c r="H585" s="258">
        <v>842.45500000000004</v>
      </c>
      <c r="I585" s="259"/>
      <c r="J585" s="260">
        <f>ROUND(I585*H585,2)</f>
        <v>0</v>
      </c>
      <c r="K585" s="256" t="s">
        <v>263</v>
      </c>
      <c r="L585" s="261"/>
      <c r="M585" s="262" t="s">
        <v>1</v>
      </c>
      <c r="N585" s="263" t="s">
        <v>44</v>
      </c>
      <c r="O585" s="72"/>
      <c r="P585" s="196">
        <f>O585*H585</f>
        <v>0</v>
      </c>
      <c r="Q585" s="196">
        <v>2.9999999999999997E-4</v>
      </c>
      <c r="R585" s="196">
        <f>Q585*H585</f>
        <v>0.25273649999999998</v>
      </c>
      <c r="S585" s="196">
        <v>0</v>
      </c>
      <c r="T585" s="197">
        <f>S585*H585</f>
        <v>0</v>
      </c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R585" s="198" t="s">
        <v>410</v>
      </c>
      <c r="AT585" s="198" t="s">
        <v>730</v>
      </c>
      <c r="AU585" s="198" t="s">
        <v>89</v>
      </c>
      <c r="AY585" s="18" t="s">
        <v>173</v>
      </c>
      <c r="BE585" s="199">
        <f>IF(N585="základní",J585,0)</f>
        <v>0</v>
      </c>
      <c r="BF585" s="199">
        <f>IF(N585="snížená",J585,0)</f>
        <v>0</v>
      </c>
      <c r="BG585" s="199">
        <f>IF(N585="zákl. přenesená",J585,0)</f>
        <v>0</v>
      </c>
      <c r="BH585" s="199">
        <f>IF(N585="sníž. přenesená",J585,0)</f>
        <v>0</v>
      </c>
      <c r="BI585" s="199">
        <f>IF(N585="nulová",J585,0)</f>
        <v>0</v>
      </c>
      <c r="BJ585" s="18" t="s">
        <v>87</v>
      </c>
      <c r="BK585" s="199">
        <f>ROUND(I585*H585,2)</f>
        <v>0</v>
      </c>
      <c r="BL585" s="18" t="s">
        <v>131</v>
      </c>
      <c r="BM585" s="198" t="s">
        <v>1200</v>
      </c>
    </row>
    <row r="586" spans="1:65" s="13" customFormat="1">
      <c r="B586" s="210"/>
      <c r="C586" s="211"/>
      <c r="D586" s="200" t="s">
        <v>247</v>
      </c>
      <c r="E586" s="211"/>
      <c r="F586" s="213" t="s">
        <v>1201</v>
      </c>
      <c r="G586" s="211"/>
      <c r="H586" s="214">
        <v>842.45500000000004</v>
      </c>
      <c r="I586" s="215"/>
      <c r="J586" s="211"/>
      <c r="K586" s="211"/>
      <c r="L586" s="216"/>
      <c r="M586" s="217"/>
      <c r="N586" s="218"/>
      <c r="O586" s="218"/>
      <c r="P586" s="218"/>
      <c r="Q586" s="218"/>
      <c r="R586" s="218"/>
      <c r="S586" s="218"/>
      <c r="T586" s="219"/>
      <c r="AT586" s="220" t="s">
        <v>247</v>
      </c>
      <c r="AU586" s="220" t="s">
        <v>89</v>
      </c>
      <c r="AV586" s="13" t="s">
        <v>89</v>
      </c>
      <c r="AW586" s="13" t="s">
        <v>4</v>
      </c>
      <c r="AX586" s="13" t="s">
        <v>87</v>
      </c>
      <c r="AY586" s="220" t="s">
        <v>173</v>
      </c>
    </row>
    <row r="587" spans="1:65" s="2" customFormat="1" ht="16.5" customHeight="1">
      <c r="A587" s="35"/>
      <c r="B587" s="36"/>
      <c r="C587" s="187" t="s">
        <v>1202</v>
      </c>
      <c r="D587" s="187" t="s">
        <v>176</v>
      </c>
      <c r="E587" s="188" t="s">
        <v>1203</v>
      </c>
      <c r="F587" s="189" t="s">
        <v>1204</v>
      </c>
      <c r="G587" s="190" t="s">
        <v>245</v>
      </c>
      <c r="H587" s="191">
        <v>593.11800000000005</v>
      </c>
      <c r="I587" s="192"/>
      <c r="J587" s="193">
        <f>ROUND(I587*H587,2)</f>
        <v>0</v>
      </c>
      <c r="K587" s="189" t="s">
        <v>1</v>
      </c>
      <c r="L587" s="40"/>
      <c r="M587" s="194" t="s">
        <v>1</v>
      </c>
      <c r="N587" s="195" t="s">
        <v>44</v>
      </c>
      <c r="O587" s="72"/>
      <c r="P587" s="196">
        <f>O587*H587</f>
        <v>0</v>
      </c>
      <c r="Q587" s="196">
        <v>0</v>
      </c>
      <c r="R587" s="196">
        <f>Q587*H587</f>
        <v>0</v>
      </c>
      <c r="S587" s="196">
        <v>0</v>
      </c>
      <c r="T587" s="197">
        <f>S587*H587</f>
        <v>0</v>
      </c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R587" s="198" t="s">
        <v>131</v>
      </c>
      <c r="AT587" s="198" t="s">
        <v>176</v>
      </c>
      <c r="AU587" s="198" t="s">
        <v>89</v>
      </c>
      <c r="AY587" s="18" t="s">
        <v>173</v>
      </c>
      <c r="BE587" s="199">
        <f>IF(N587="základní",J587,0)</f>
        <v>0</v>
      </c>
      <c r="BF587" s="199">
        <f>IF(N587="snížená",J587,0)</f>
        <v>0</v>
      </c>
      <c r="BG587" s="199">
        <f>IF(N587="zákl. přenesená",J587,0)</f>
        <v>0</v>
      </c>
      <c r="BH587" s="199">
        <f>IF(N587="sníž. přenesená",J587,0)</f>
        <v>0</v>
      </c>
      <c r="BI587" s="199">
        <f>IF(N587="nulová",J587,0)</f>
        <v>0</v>
      </c>
      <c r="BJ587" s="18" t="s">
        <v>87</v>
      </c>
      <c r="BK587" s="199">
        <f>ROUND(I587*H587,2)</f>
        <v>0</v>
      </c>
      <c r="BL587" s="18" t="s">
        <v>131</v>
      </c>
      <c r="BM587" s="198" t="s">
        <v>1205</v>
      </c>
    </row>
    <row r="588" spans="1:65" s="13" customFormat="1">
      <c r="B588" s="210"/>
      <c r="C588" s="211"/>
      <c r="D588" s="200" t="s">
        <v>247</v>
      </c>
      <c r="E588" s="212" t="s">
        <v>1</v>
      </c>
      <c r="F588" s="213" t="s">
        <v>1165</v>
      </c>
      <c r="G588" s="211"/>
      <c r="H588" s="214">
        <v>391.70800000000003</v>
      </c>
      <c r="I588" s="215"/>
      <c r="J588" s="211"/>
      <c r="K588" s="211"/>
      <c r="L588" s="216"/>
      <c r="M588" s="217"/>
      <c r="N588" s="218"/>
      <c r="O588" s="218"/>
      <c r="P588" s="218"/>
      <c r="Q588" s="218"/>
      <c r="R588" s="218"/>
      <c r="S588" s="218"/>
      <c r="T588" s="219"/>
      <c r="AT588" s="220" t="s">
        <v>247</v>
      </c>
      <c r="AU588" s="220" t="s">
        <v>89</v>
      </c>
      <c r="AV588" s="13" t="s">
        <v>89</v>
      </c>
      <c r="AW588" s="13" t="s">
        <v>34</v>
      </c>
      <c r="AX588" s="13" t="s">
        <v>79</v>
      </c>
      <c r="AY588" s="220" t="s">
        <v>173</v>
      </c>
    </row>
    <row r="589" spans="1:65" s="13" customFormat="1">
      <c r="B589" s="210"/>
      <c r="C589" s="211"/>
      <c r="D589" s="200" t="s">
        <v>247</v>
      </c>
      <c r="E589" s="212" t="s">
        <v>1</v>
      </c>
      <c r="F589" s="213" t="s">
        <v>1166</v>
      </c>
      <c r="G589" s="211"/>
      <c r="H589" s="214">
        <v>201.41</v>
      </c>
      <c r="I589" s="215"/>
      <c r="J589" s="211"/>
      <c r="K589" s="211"/>
      <c r="L589" s="216"/>
      <c r="M589" s="217"/>
      <c r="N589" s="218"/>
      <c r="O589" s="218"/>
      <c r="P589" s="218"/>
      <c r="Q589" s="218"/>
      <c r="R589" s="218"/>
      <c r="S589" s="218"/>
      <c r="T589" s="219"/>
      <c r="AT589" s="220" t="s">
        <v>247</v>
      </c>
      <c r="AU589" s="220" t="s">
        <v>89</v>
      </c>
      <c r="AV589" s="13" t="s">
        <v>89</v>
      </c>
      <c r="AW589" s="13" t="s">
        <v>34</v>
      </c>
      <c r="AX589" s="13" t="s">
        <v>79</v>
      </c>
      <c r="AY589" s="220" t="s">
        <v>173</v>
      </c>
    </row>
    <row r="590" spans="1:65" s="15" customFormat="1">
      <c r="B590" s="231"/>
      <c r="C590" s="232"/>
      <c r="D590" s="200" t="s">
        <v>247</v>
      </c>
      <c r="E590" s="233" t="s">
        <v>1</v>
      </c>
      <c r="F590" s="234" t="s">
        <v>260</v>
      </c>
      <c r="G590" s="232"/>
      <c r="H590" s="235">
        <v>593.11800000000005</v>
      </c>
      <c r="I590" s="236"/>
      <c r="J590" s="232"/>
      <c r="K590" s="232"/>
      <c r="L590" s="237"/>
      <c r="M590" s="238"/>
      <c r="N590" s="239"/>
      <c r="O590" s="239"/>
      <c r="P590" s="239"/>
      <c r="Q590" s="239"/>
      <c r="R590" s="239"/>
      <c r="S590" s="239"/>
      <c r="T590" s="240"/>
      <c r="AT590" s="241" t="s">
        <v>247</v>
      </c>
      <c r="AU590" s="241" t="s">
        <v>89</v>
      </c>
      <c r="AV590" s="15" t="s">
        <v>191</v>
      </c>
      <c r="AW590" s="15" t="s">
        <v>34</v>
      </c>
      <c r="AX590" s="15" t="s">
        <v>87</v>
      </c>
      <c r="AY590" s="241" t="s">
        <v>173</v>
      </c>
    </row>
    <row r="591" spans="1:65" s="2" customFormat="1" ht="16.5" customHeight="1">
      <c r="A591" s="35"/>
      <c r="B591" s="36"/>
      <c r="C591" s="187" t="s">
        <v>1206</v>
      </c>
      <c r="D591" s="187" t="s">
        <v>176</v>
      </c>
      <c r="E591" s="188" t="s">
        <v>1207</v>
      </c>
      <c r="F591" s="189" t="s">
        <v>1208</v>
      </c>
      <c r="G591" s="190" t="s">
        <v>1138</v>
      </c>
      <c r="H591" s="264"/>
      <c r="I591" s="192"/>
      <c r="J591" s="193">
        <f>ROUND(I591*H591,2)</f>
        <v>0</v>
      </c>
      <c r="K591" s="189" t="s">
        <v>263</v>
      </c>
      <c r="L591" s="40"/>
      <c r="M591" s="194" t="s">
        <v>1</v>
      </c>
      <c r="N591" s="195" t="s">
        <v>44</v>
      </c>
      <c r="O591" s="72"/>
      <c r="P591" s="196">
        <f>O591*H591</f>
        <v>0</v>
      </c>
      <c r="Q591" s="196">
        <v>0</v>
      </c>
      <c r="R591" s="196">
        <f>Q591*H591</f>
        <v>0</v>
      </c>
      <c r="S591" s="196">
        <v>0</v>
      </c>
      <c r="T591" s="197">
        <f>S591*H591</f>
        <v>0</v>
      </c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R591" s="198" t="s">
        <v>131</v>
      </c>
      <c r="AT591" s="198" t="s">
        <v>176</v>
      </c>
      <c r="AU591" s="198" t="s">
        <v>89</v>
      </c>
      <c r="AY591" s="18" t="s">
        <v>173</v>
      </c>
      <c r="BE591" s="199">
        <f>IF(N591="základní",J591,0)</f>
        <v>0</v>
      </c>
      <c r="BF591" s="199">
        <f>IF(N591="snížená",J591,0)</f>
        <v>0</v>
      </c>
      <c r="BG591" s="199">
        <f>IF(N591="zákl. přenesená",J591,0)</f>
        <v>0</v>
      </c>
      <c r="BH591" s="199">
        <f>IF(N591="sníž. přenesená",J591,0)</f>
        <v>0</v>
      </c>
      <c r="BI591" s="199">
        <f>IF(N591="nulová",J591,0)</f>
        <v>0</v>
      </c>
      <c r="BJ591" s="18" t="s">
        <v>87</v>
      </c>
      <c r="BK591" s="199">
        <f>ROUND(I591*H591,2)</f>
        <v>0</v>
      </c>
      <c r="BL591" s="18" t="s">
        <v>131</v>
      </c>
      <c r="BM591" s="198" t="s">
        <v>1209</v>
      </c>
    </row>
    <row r="592" spans="1:65" s="12" customFormat="1" ht="22.9" customHeight="1">
      <c r="B592" s="171"/>
      <c r="C592" s="172"/>
      <c r="D592" s="173" t="s">
        <v>78</v>
      </c>
      <c r="E592" s="185" t="s">
        <v>1210</v>
      </c>
      <c r="F592" s="185" t="s">
        <v>1211</v>
      </c>
      <c r="G592" s="172"/>
      <c r="H592" s="172"/>
      <c r="I592" s="175"/>
      <c r="J592" s="186">
        <f>BK592</f>
        <v>0</v>
      </c>
      <c r="K592" s="172"/>
      <c r="L592" s="177"/>
      <c r="M592" s="178"/>
      <c r="N592" s="179"/>
      <c r="O592" s="179"/>
      <c r="P592" s="180">
        <f>SUM(P593:P649)</f>
        <v>0</v>
      </c>
      <c r="Q592" s="179"/>
      <c r="R592" s="180">
        <f>SUM(R593:R649)</f>
        <v>10.92056472</v>
      </c>
      <c r="S592" s="179"/>
      <c r="T592" s="181">
        <f>SUM(T593:T649)</f>
        <v>0</v>
      </c>
      <c r="AR592" s="182" t="s">
        <v>89</v>
      </c>
      <c r="AT592" s="183" t="s">
        <v>78</v>
      </c>
      <c r="AU592" s="183" t="s">
        <v>87</v>
      </c>
      <c r="AY592" s="182" t="s">
        <v>173</v>
      </c>
      <c r="BK592" s="184">
        <f>SUM(BK593:BK649)</f>
        <v>0</v>
      </c>
    </row>
    <row r="593" spans="1:65" s="2" customFormat="1" ht="16.5" customHeight="1">
      <c r="A593" s="35"/>
      <c r="B593" s="36"/>
      <c r="C593" s="187" t="s">
        <v>1212</v>
      </c>
      <c r="D593" s="187" t="s">
        <v>176</v>
      </c>
      <c r="E593" s="188" t="s">
        <v>1213</v>
      </c>
      <c r="F593" s="189" t="s">
        <v>1214</v>
      </c>
      <c r="G593" s="190" t="s">
        <v>245</v>
      </c>
      <c r="H593" s="191">
        <v>632.74199999999996</v>
      </c>
      <c r="I593" s="192"/>
      <c r="J593" s="193">
        <f>ROUND(I593*H593,2)</f>
        <v>0</v>
      </c>
      <c r="K593" s="189" t="s">
        <v>263</v>
      </c>
      <c r="L593" s="40"/>
      <c r="M593" s="194" t="s">
        <v>1</v>
      </c>
      <c r="N593" s="195" t="s">
        <v>44</v>
      </c>
      <c r="O593" s="72"/>
      <c r="P593" s="196">
        <f>O593*H593</f>
        <v>0</v>
      </c>
      <c r="Q593" s="196">
        <v>0</v>
      </c>
      <c r="R593" s="196">
        <f>Q593*H593</f>
        <v>0</v>
      </c>
      <c r="S593" s="196">
        <v>0</v>
      </c>
      <c r="T593" s="197">
        <f>S593*H593</f>
        <v>0</v>
      </c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R593" s="198" t="s">
        <v>131</v>
      </c>
      <c r="AT593" s="198" t="s">
        <v>176</v>
      </c>
      <c r="AU593" s="198" t="s">
        <v>89</v>
      </c>
      <c r="AY593" s="18" t="s">
        <v>173</v>
      </c>
      <c r="BE593" s="199">
        <f>IF(N593="základní",J593,0)</f>
        <v>0</v>
      </c>
      <c r="BF593" s="199">
        <f>IF(N593="snížená",J593,0)</f>
        <v>0</v>
      </c>
      <c r="BG593" s="199">
        <f>IF(N593="zákl. přenesená",J593,0)</f>
        <v>0</v>
      </c>
      <c r="BH593" s="199">
        <f>IF(N593="sníž. přenesená",J593,0)</f>
        <v>0</v>
      </c>
      <c r="BI593" s="199">
        <f>IF(N593="nulová",J593,0)</f>
        <v>0</v>
      </c>
      <c r="BJ593" s="18" t="s">
        <v>87</v>
      </c>
      <c r="BK593" s="199">
        <f>ROUND(I593*H593,2)</f>
        <v>0</v>
      </c>
      <c r="BL593" s="18" t="s">
        <v>131</v>
      </c>
      <c r="BM593" s="198" t="s">
        <v>1215</v>
      </c>
    </row>
    <row r="594" spans="1:65" s="13" customFormat="1">
      <c r="B594" s="210"/>
      <c r="C594" s="211"/>
      <c r="D594" s="200" t="s">
        <v>247</v>
      </c>
      <c r="E594" s="212" t="s">
        <v>1</v>
      </c>
      <c r="F594" s="213" t="s">
        <v>1216</v>
      </c>
      <c r="G594" s="211"/>
      <c r="H594" s="214">
        <v>111.672</v>
      </c>
      <c r="I594" s="215"/>
      <c r="J594" s="211"/>
      <c r="K594" s="211"/>
      <c r="L594" s="216"/>
      <c r="M594" s="217"/>
      <c r="N594" s="218"/>
      <c r="O594" s="218"/>
      <c r="P594" s="218"/>
      <c r="Q594" s="218"/>
      <c r="R594" s="218"/>
      <c r="S594" s="218"/>
      <c r="T594" s="219"/>
      <c r="AT594" s="220" t="s">
        <v>247</v>
      </c>
      <c r="AU594" s="220" t="s">
        <v>89</v>
      </c>
      <c r="AV594" s="13" t="s">
        <v>89</v>
      </c>
      <c r="AW594" s="13" t="s">
        <v>34</v>
      </c>
      <c r="AX594" s="13" t="s">
        <v>79</v>
      </c>
      <c r="AY594" s="220" t="s">
        <v>173</v>
      </c>
    </row>
    <row r="595" spans="1:65" s="13" customFormat="1">
      <c r="B595" s="210"/>
      <c r="C595" s="211"/>
      <c r="D595" s="200" t="s">
        <v>247</v>
      </c>
      <c r="E595" s="212" t="s">
        <v>1</v>
      </c>
      <c r="F595" s="213" t="s">
        <v>1217</v>
      </c>
      <c r="G595" s="211"/>
      <c r="H595" s="214">
        <v>521.07000000000005</v>
      </c>
      <c r="I595" s="215"/>
      <c r="J595" s="211"/>
      <c r="K595" s="211"/>
      <c r="L595" s="216"/>
      <c r="M595" s="217"/>
      <c r="N595" s="218"/>
      <c r="O595" s="218"/>
      <c r="P595" s="218"/>
      <c r="Q595" s="218"/>
      <c r="R595" s="218"/>
      <c r="S595" s="218"/>
      <c r="T595" s="219"/>
      <c r="AT595" s="220" t="s">
        <v>247</v>
      </c>
      <c r="AU595" s="220" t="s">
        <v>89</v>
      </c>
      <c r="AV595" s="13" t="s">
        <v>89</v>
      </c>
      <c r="AW595" s="13" t="s">
        <v>34</v>
      </c>
      <c r="AX595" s="13" t="s">
        <v>79</v>
      </c>
      <c r="AY595" s="220" t="s">
        <v>173</v>
      </c>
    </row>
    <row r="596" spans="1:65" s="15" customFormat="1">
      <c r="B596" s="231"/>
      <c r="C596" s="232"/>
      <c r="D596" s="200" t="s">
        <v>247</v>
      </c>
      <c r="E596" s="233" t="s">
        <v>1</v>
      </c>
      <c r="F596" s="234" t="s">
        <v>260</v>
      </c>
      <c r="G596" s="232"/>
      <c r="H596" s="235">
        <v>632.74199999999996</v>
      </c>
      <c r="I596" s="236"/>
      <c r="J596" s="232"/>
      <c r="K596" s="232"/>
      <c r="L596" s="237"/>
      <c r="M596" s="238"/>
      <c r="N596" s="239"/>
      <c r="O596" s="239"/>
      <c r="P596" s="239"/>
      <c r="Q596" s="239"/>
      <c r="R596" s="239"/>
      <c r="S596" s="239"/>
      <c r="T596" s="240"/>
      <c r="AT596" s="241" t="s">
        <v>247</v>
      </c>
      <c r="AU596" s="241" t="s">
        <v>89</v>
      </c>
      <c r="AV596" s="15" t="s">
        <v>191</v>
      </c>
      <c r="AW596" s="15" t="s">
        <v>34</v>
      </c>
      <c r="AX596" s="15" t="s">
        <v>87</v>
      </c>
      <c r="AY596" s="241" t="s">
        <v>173</v>
      </c>
    </row>
    <row r="597" spans="1:65" s="2" customFormat="1" ht="16.5" customHeight="1">
      <c r="A597" s="35"/>
      <c r="B597" s="36"/>
      <c r="C597" s="254" t="s">
        <v>1218</v>
      </c>
      <c r="D597" s="254" t="s">
        <v>730</v>
      </c>
      <c r="E597" s="255" t="s">
        <v>1219</v>
      </c>
      <c r="F597" s="256" t="s">
        <v>1220</v>
      </c>
      <c r="G597" s="257" t="s">
        <v>245</v>
      </c>
      <c r="H597" s="258">
        <v>117.256</v>
      </c>
      <c r="I597" s="259"/>
      <c r="J597" s="260">
        <f>ROUND(I597*H597,2)</f>
        <v>0</v>
      </c>
      <c r="K597" s="256" t="s">
        <v>263</v>
      </c>
      <c r="L597" s="261"/>
      <c r="M597" s="262" t="s">
        <v>1</v>
      </c>
      <c r="N597" s="263" t="s">
        <v>44</v>
      </c>
      <c r="O597" s="72"/>
      <c r="P597" s="196">
        <f>O597*H597</f>
        <v>0</v>
      </c>
      <c r="Q597" s="196">
        <v>6.0000000000000001E-3</v>
      </c>
      <c r="R597" s="196">
        <f>Q597*H597</f>
        <v>0.70353600000000005</v>
      </c>
      <c r="S597" s="196">
        <v>0</v>
      </c>
      <c r="T597" s="197">
        <f>S597*H597</f>
        <v>0</v>
      </c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R597" s="198" t="s">
        <v>410</v>
      </c>
      <c r="AT597" s="198" t="s">
        <v>730</v>
      </c>
      <c r="AU597" s="198" t="s">
        <v>89</v>
      </c>
      <c r="AY597" s="18" t="s">
        <v>173</v>
      </c>
      <c r="BE597" s="199">
        <f>IF(N597="základní",J597,0)</f>
        <v>0</v>
      </c>
      <c r="BF597" s="199">
        <f>IF(N597="snížená",J597,0)</f>
        <v>0</v>
      </c>
      <c r="BG597" s="199">
        <f>IF(N597="zákl. přenesená",J597,0)</f>
        <v>0</v>
      </c>
      <c r="BH597" s="199">
        <f>IF(N597="sníž. přenesená",J597,0)</f>
        <v>0</v>
      </c>
      <c r="BI597" s="199">
        <f>IF(N597="nulová",J597,0)</f>
        <v>0</v>
      </c>
      <c r="BJ597" s="18" t="s">
        <v>87</v>
      </c>
      <c r="BK597" s="199">
        <f>ROUND(I597*H597,2)</f>
        <v>0</v>
      </c>
      <c r="BL597" s="18" t="s">
        <v>131</v>
      </c>
      <c r="BM597" s="198" t="s">
        <v>1221</v>
      </c>
    </row>
    <row r="598" spans="1:65" s="13" customFormat="1">
      <c r="B598" s="210"/>
      <c r="C598" s="211"/>
      <c r="D598" s="200" t="s">
        <v>247</v>
      </c>
      <c r="E598" s="211"/>
      <c r="F598" s="213" t="s">
        <v>1222</v>
      </c>
      <c r="G598" s="211"/>
      <c r="H598" s="214">
        <v>117.256</v>
      </c>
      <c r="I598" s="215"/>
      <c r="J598" s="211"/>
      <c r="K598" s="211"/>
      <c r="L598" s="216"/>
      <c r="M598" s="217"/>
      <c r="N598" s="218"/>
      <c r="O598" s="218"/>
      <c r="P598" s="218"/>
      <c r="Q598" s="218"/>
      <c r="R598" s="218"/>
      <c r="S598" s="218"/>
      <c r="T598" s="219"/>
      <c r="AT598" s="220" t="s">
        <v>247</v>
      </c>
      <c r="AU598" s="220" t="s">
        <v>89</v>
      </c>
      <c r="AV598" s="13" t="s">
        <v>89</v>
      </c>
      <c r="AW598" s="13" t="s">
        <v>4</v>
      </c>
      <c r="AX598" s="13" t="s">
        <v>87</v>
      </c>
      <c r="AY598" s="220" t="s">
        <v>173</v>
      </c>
    </row>
    <row r="599" spans="1:65" s="2" customFormat="1" ht="16.5" customHeight="1">
      <c r="A599" s="35"/>
      <c r="B599" s="36"/>
      <c r="C599" s="254" t="s">
        <v>1223</v>
      </c>
      <c r="D599" s="254" t="s">
        <v>730</v>
      </c>
      <c r="E599" s="255" t="s">
        <v>1224</v>
      </c>
      <c r="F599" s="256" t="s">
        <v>1225</v>
      </c>
      <c r="G599" s="257" t="s">
        <v>245</v>
      </c>
      <c r="H599" s="258">
        <v>547.12400000000002</v>
      </c>
      <c r="I599" s="259"/>
      <c r="J599" s="260">
        <f>ROUND(I599*H599,2)</f>
        <v>0</v>
      </c>
      <c r="K599" s="256" t="s">
        <v>263</v>
      </c>
      <c r="L599" s="261"/>
      <c r="M599" s="262" t="s">
        <v>1</v>
      </c>
      <c r="N599" s="263" t="s">
        <v>44</v>
      </c>
      <c r="O599" s="72"/>
      <c r="P599" s="196">
        <f>O599*H599</f>
        <v>0</v>
      </c>
      <c r="Q599" s="196">
        <v>1.6800000000000001E-3</v>
      </c>
      <c r="R599" s="196">
        <f>Q599*H599</f>
        <v>0.91916832000000004</v>
      </c>
      <c r="S599" s="196">
        <v>0</v>
      </c>
      <c r="T599" s="197">
        <f>S599*H599</f>
        <v>0</v>
      </c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R599" s="198" t="s">
        <v>410</v>
      </c>
      <c r="AT599" s="198" t="s">
        <v>730</v>
      </c>
      <c r="AU599" s="198" t="s">
        <v>89</v>
      </c>
      <c r="AY599" s="18" t="s">
        <v>173</v>
      </c>
      <c r="BE599" s="199">
        <f>IF(N599="základní",J599,0)</f>
        <v>0</v>
      </c>
      <c r="BF599" s="199">
        <f>IF(N599="snížená",J599,0)</f>
        <v>0</v>
      </c>
      <c r="BG599" s="199">
        <f>IF(N599="zákl. přenesená",J599,0)</f>
        <v>0</v>
      </c>
      <c r="BH599" s="199">
        <f>IF(N599="sníž. přenesená",J599,0)</f>
        <v>0</v>
      </c>
      <c r="BI599" s="199">
        <f>IF(N599="nulová",J599,0)</f>
        <v>0</v>
      </c>
      <c r="BJ599" s="18" t="s">
        <v>87</v>
      </c>
      <c r="BK599" s="199">
        <f>ROUND(I599*H599,2)</f>
        <v>0</v>
      </c>
      <c r="BL599" s="18" t="s">
        <v>131</v>
      </c>
      <c r="BM599" s="198" t="s">
        <v>1226</v>
      </c>
    </row>
    <row r="600" spans="1:65" s="13" customFormat="1">
      <c r="B600" s="210"/>
      <c r="C600" s="211"/>
      <c r="D600" s="200" t="s">
        <v>247</v>
      </c>
      <c r="E600" s="211"/>
      <c r="F600" s="213" t="s">
        <v>1227</v>
      </c>
      <c r="G600" s="211"/>
      <c r="H600" s="214">
        <v>547.12400000000002</v>
      </c>
      <c r="I600" s="215"/>
      <c r="J600" s="211"/>
      <c r="K600" s="211"/>
      <c r="L600" s="216"/>
      <c r="M600" s="217"/>
      <c r="N600" s="218"/>
      <c r="O600" s="218"/>
      <c r="P600" s="218"/>
      <c r="Q600" s="218"/>
      <c r="R600" s="218"/>
      <c r="S600" s="218"/>
      <c r="T600" s="219"/>
      <c r="AT600" s="220" t="s">
        <v>247</v>
      </c>
      <c r="AU600" s="220" t="s">
        <v>89</v>
      </c>
      <c r="AV600" s="13" t="s">
        <v>89</v>
      </c>
      <c r="AW600" s="13" t="s">
        <v>4</v>
      </c>
      <c r="AX600" s="13" t="s">
        <v>87</v>
      </c>
      <c r="AY600" s="220" t="s">
        <v>173</v>
      </c>
    </row>
    <row r="601" spans="1:65" s="2" customFormat="1" ht="16.5" customHeight="1">
      <c r="A601" s="35"/>
      <c r="B601" s="36"/>
      <c r="C601" s="187" t="s">
        <v>1228</v>
      </c>
      <c r="D601" s="187" t="s">
        <v>176</v>
      </c>
      <c r="E601" s="188" t="s">
        <v>1229</v>
      </c>
      <c r="F601" s="189" t="s">
        <v>1230</v>
      </c>
      <c r="G601" s="190" t="s">
        <v>245</v>
      </c>
      <c r="H601" s="191">
        <v>136.16999999999999</v>
      </c>
      <c r="I601" s="192"/>
      <c r="J601" s="193">
        <f>ROUND(I601*H601,2)</f>
        <v>0</v>
      </c>
      <c r="K601" s="189" t="s">
        <v>263</v>
      </c>
      <c r="L601" s="40"/>
      <c r="M601" s="194" t="s">
        <v>1</v>
      </c>
      <c r="N601" s="195" t="s">
        <v>44</v>
      </c>
      <c r="O601" s="72"/>
      <c r="P601" s="196">
        <f>O601*H601</f>
        <v>0</v>
      </c>
      <c r="Q601" s="196">
        <v>6.0000000000000001E-3</v>
      </c>
      <c r="R601" s="196">
        <f>Q601*H601</f>
        <v>0.81701999999999997</v>
      </c>
      <c r="S601" s="196">
        <v>0</v>
      </c>
      <c r="T601" s="197">
        <f>S601*H601</f>
        <v>0</v>
      </c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R601" s="198" t="s">
        <v>131</v>
      </c>
      <c r="AT601" s="198" t="s">
        <v>176</v>
      </c>
      <c r="AU601" s="198" t="s">
        <v>89</v>
      </c>
      <c r="AY601" s="18" t="s">
        <v>173</v>
      </c>
      <c r="BE601" s="199">
        <f>IF(N601="základní",J601,0)</f>
        <v>0</v>
      </c>
      <c r="BF601" s="199">
        <f>IF(N601="snížená",J601,0)</f>
        <v>0</v>
      </c>
      <c r="BG601" s="199">
        <f>IF(N601="zákl. přenesená",J601,0)</f>
        <v>0</v>
      </c>
      <c r="BH601" s="199">
        <f>IF(N601="sníž. přenesená",J601,0)</f>
        <v>0</v>
      </c>
      <c r="BI601" s="199">
        <f>IF(N601="nulová",J601,0)</f>
        <v>0</v>
      </c>
      <c r="BJ601" s="18" t="s">
        <v>87</v>
      </c>
      <c r="BK601" s="199">
        <f>ROUND(I601*H601,2)</f>
        <v>0</v>
      </c>
      <c r="BL601" s="18" t="s">
        <v>131</v>
      </c>
      <c r="BM601" s="198" t="s">
        <v>1231</v>
      </c>
    </row>
    <row r="602" spans="1:65" s="13" customFormat="1">
      <c r="B602" s="210"/>
      <c r="C602" s="211"/>
      <c r="D602" s="200" t="s">
        <v>247</v>
      </c>
      <c r="E602" s="212" t="s">
        <v>1</v>
      </c>
      <c r="F602" s="213" t="s">
        <v>266</v>
      </c>
      <c r="G602" s="211"/>
      <c r="H602" s="214">
        <v>18.100000000000001</v>
      </c>
      <c r="I602" s="215"/>
      <c r="J602" s="211"/>
      <c r="K602" s="211"/>
      <c r="L602" s="216"/>
      <c r="M602" s="217"/>
      <c r="N602" s="218"/>
      <c r="O602" s="218"/>
      <c r="P602" s="218"/>
      <c r="Q602" s="218"/>
      <c r="R602" s="218"/>
      <c r="S602" s="218"/>
      <c r="T602" s="219"/>
      <c r="AT602" s="220" t="s">
        <v>247</v>
      </c>
      <c r="AU602" s="220" t="s">
        <v>89</v>
      </c>
      <c r="AV602" s="13" t="s">
        <v>89</v>
      </c>
      <c r="AW602" s="13" t="s">
        <v>34</v>
      </c>
      <c r="AX602" s="13" t="s">
        <v>79</v>
      </c>
      <c r="AY602" s="220" t="s">
        <v>173</v>
      </c>
    </row>
    <row r="603" spans="1:65" s="13" customFormat="1">
      <c r="B603" s="210"/>
      <c r="C603" s="211"/>
      <c r="D603" s="200" t="s">
        <v>247</v>
      </c>
      <c r="E603" s="212" t="s">
        <v>1</v>
      </c>
      <c r="F603" s="213" t="s">
        <v>267</v>
      </c>
      <c r="G603" s="211"/>
      <c r="H603" s="214">
        <v>60.75</v>
      </c>
      <c r="I603" s="215"/>
      <c r="J603" s="211"/>
      <c r="K603" s="211"/>
      <c r="L603" s="216"/>
      <c r="M603" s="217"/>
      <c r="N603" s="218"/>
      <c r="O603" s="218"/>
      <c r="P603" s="218"/>
      <c r="Q603" s="218"/>
      <c r="R603" s="218"/>
      <c r="S603" s="218"/>
      <c r="T603" s="219"/>
      <c r="AT603" s="220" t="s">
        <v>247</v>
      </c>
      <c r="AU603" s="220" t="s">
        <v>89</v>
      </c>
      <c r="AV603" s="13" t="s">
        <v>89</v>
      </c>
      <c r="AW603" s="13" t="s">
        <v>34</v>
      </c>
      <c r="AX603" s="13" t="s">
        <v>79</v>
      </c>
      <c r="AY603" s="220" t="s">
        <v>173</v>
      </c>
    </row>
    <row r="604" spans="1:65" s="13" customFormat="1">
      <c r="B604" s="210"/>
      <c r="C604" s="211"/>
      <c r="D604" s="200" t="s">
        <v>247</v>
      </c>
      <c r="E604" s="212" t="s">
        <v>1</v>
      </c>
      <c r="F604" s="213" t="s">
        <v>268</v>
      </c>
      <c r="G604" s="211"/>
      <c r="H604" s="214">
        <v>45</v>
      </c>
      <c r="I604" s="215"/>
      <c r="J604" s="211"/>
      <c r="K604" s="211"/>
      <c r="L604" s="216"/>
      <c r="M604" s="217"/>
      <c r="N604" s="218"/>
      <c r="O604" s="218"/>
      <c r="P604" s="218"/>
      <c r="Q604" s="218"/>
      <c r="R604" s="218"/>
      <c r="S604" s="218"/>
      <c r="T604" s="219"/>
      <c r="AT604" s="220" t="s">
        <v>247</v>
      </c>
      <c r="AU604" s="220" t="s">
        <v>89</v>
      </c>
      <c r="AV604" s="13" t="s">
        <v>89</v>
      </c>
      <c r="AW604" s="13" t="s">
        <v>34</v>
      </c>
      <c r="AX604" s="13" t="s">
        <v>79</v>
      </c>
      <c r="AY604" s="220" t="s">
        <v>173</v>
      </c>
    </row>
    <row r="605" spans="1:65" s="13" customFormat="1">
      <c r="B605" s="210"/>
      <c r="C605" s="211"/>
      <c r="D605" s="200" t="s">
        <v>247</v>
      </c>
      <c r="E605" s="212" t="s">
        <v>1</v>
      </c>
      <c r="F605" s="213" t="s">
        <v>269</v>
      </c>
      <c r="G605" s="211"/>
      <c r="H605" s="214">
        <v>12.32</v>
      </c>
      <c r="I605" s="215"/>
      <c r="J605" s="211"/>
      <c r="K605" s="211"/>
      <c r="L605" s="216"/>
      <c r="M605" s="217"/>
      <c r="N605" s="218"/>
      <c r="O605" s="218"/>
      <c r="P605" s="218"/>
      <c r="Q605" s="218"/>
      <c r="R605" s="218"/>
      <c r="S605" s="218"/>
      <c r="T605" s="219"/>
      <c r="AT605" s="220" t="s">
        <v>247</v>
      </c>
      <c r="AU605" s="220" t="s">
        <v>89</v>
      </c>
      <c r="AV605" s="13" t="s">
        <v>89</v>
      </c>
      <c r="AW605" s="13" t="s">
        <v>34</v>
      </c>
      <c r="AX605" s="13" t="s">
        <v>79</v>
      </c>
      <c r="AY605" s="220" t="s">
        <v>173</v>
      </c>
    </row>
    <row r="606" spans="1:65" s="15" customFormat="1">
      <c r="B606" s="231"/>
      <c r="C606" s="232"/>
      <c r="D606" s="200" t="s">
        <v>247</v>
      </c>
      <c r="E606" s="233" t="s">
        <v>1</v>
      </c>
      <c r="F606" s="234" t="s">
        <v>260</v>
      </c>
      <c r="G606" s="232"/>
      <c r="H606" s="235">
        <v>136.16999999999999</v>
      </c>
      <c r="I606" s="236"/>
      <c r="J606" s="232"/>
      <c r="K606" s="232"/>
      <c r="L606" s="237"/>
      <c r="M606" s="238"/>
      <c r="N606" s="239"/>
      <c r="O606" s="239"/>
      <c r="P606" s="239"/>
      <c r="Q606" s="239"/>
      <c r="R606" s="239"/>
      <c r="S606" s="239"/>
      <c r="T606" s="240"/>
      <c r="AT606" s="241" t="s">
        <v>247</v>
      </c>
      <c r="AU606" s="241" t="s">
        <v>89</v>
      </c>
      <c r="AV606" s="15" t="s">
        <v>191</v>
      </c>
      <c r="AW606" s="15" t="s">
        <v>34</v>
      </c>
      <c r="AX606" s="15" t="s">
        <v>87</v>
      </c>
      <c r="AY606" s="241" t="s">
        <v>173</v>
      </c>
    </row>
    <row r="607" spans="1:65" s="2" customFormat="1" ht="16.5" customHeight="1">
      <c r="A607" s="35"/>
      <c r="B607" s="36"/>
      <c r="C607" s="254" t="s">
        <v>1232</v>
      </c>
      <c r="D607" s="254" t="s">
        <v>730</v>
      </c>
      <c r="E607" s="255" t="s">
        <v>1233</v>
      </c>
      <c r="F607" s="256" t="s">
        <v>1234</v>
      </c>
      <c r="G607" s="257" t="s">
        <v>245</v>
      </c>
      <c r="H607" s="258">
        <v>142.97900000000001</v>
      </c>
      <c r="I607" s="259"/>
      <c r="J607" s="260">
        <f>ROUND(I607*H607,2)</f>
        <v>0</v>
      </c>
      <c r="K607" s="256" t="s">
        <v>263</v>
      </c>
      <c r="L607" s="261"/>
      <c r="M607" s="262" t="s">
        <v>1</v>
      </c>
      <c r="N607" s="263" t="s">
        <v>44</v>
      </c>
      <c r="O607" s="72"/>
      <c r="P607" s="196">
        <f>O607*H607</f>
        <v>0</v>
      </c>
      <c r="Q607" s="196">
        <v>2.3999999999999998E-3</v>
      </c>
      <c r="R607" s="196">
        <f>Q607*H607</f>
        <v>0.3431496</v>
      </c>
      <c r="S607" s="196">
        <v>0</v>
      </c>
      <c r="T607" s="197">
        <f>S607*H607</f>
        <v>0</v>
      </c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R607" s="198" t="s">
        <v>410</v>
      </c>
      <c r="AT607" s="198" t="s">
        <v>730</v>
      </c>
      <c r="AU607" s="198" t="s">
        <v>89</v>
      </c>
      <c r="AY607" s="18" t="s">
        <v>173</v>
      </c>
      <c r="BE607" s="199">
        <f>IF(N607="základní",J607,0)</f>
        <v>0</v>
      </c>
      <c r="BF607" s="199">
        <f>IF(N607="snížená",J607,0)</f>
        <v>0</v>
      </c>
      <c r="BG607" s="199">
        <f>IF(N607="zákl. přenesená",J607,0)</f>
        <v>0</v>
      </c>
      <c r="BH607" s="199">
        <f>IF(N607="sníž. přenesená",J607,0)</f>
        <v>0</v>
      </c>
      <c r="BI607" s="199">
        <f>IF(N607="nulová",J607,0)</f>
        <v>0</v>
      </c>
      <c r="BJ607" s="18" t="s">
        <v>87</v>
      </c>
      <c r="BK607" s="199">
        <f>ROUND(I607*H607,2)</f>
        <v>0</v>
      </c>
      <c r="BL607" s="18" t="s">
        <v>131</v>
      </c>
      <c r="BM607" s="198" t="s">
        <v>1235</v>
      </c>
    </row>
    <row r="608" spans="1:65" s="13" customFormat="1">
      <c r="B608" s="210"/>
      <c r="C608" s="211"/>
      <c r="D608" s="200" t="s">
        <v>247</v>
      </c>
      <c r="E608" s="211"/>
      <c r="F608" s="213" t="s">
        <v>1236</v>
      </c>
      <c r="G608" s="211"/>
      <c r="H608" s="214">
        <v>142.97900000000001</v>
      </c>
      <c r="I608" s="215"/>
      <c r="J608" s="211"/>
      <c r="K608" s="211"/>
      <c r="L608" s="216"/>
      <c r="M608" s="217"/>
      <c r="N608" s="218"/>
      <c r="O608" s="218"/>
      <c r="P608" s="218"/>
      <c r="Q608" s="218"/>
      <c r="R608" s="218"/>
      <c r="S608" s="218"/>
      <c r="T608" s="219"/>
      <c r="AT608" s="220" t="s">
        <v>247</v>
      </c>
      <c r="AU608" s="220" t="s">
        <v>89</v>
      </c>
      <c r="AV608" s="13" t="s">
        <v>89</v>
      </c>
      <c r="AW608" s="13" t="s">
        <v>4</v>
      </c>
      <c r="AX608" s="13" t="s">
        <v>87</v>
      </c>
      <c r="AY608" s="220" t="s">
        <v>173</v>
      </c>
    </row>
    <row r="609" spans="1:65" s="2" customFormat="1" ht="16.5" customHeight="1">
      <c r="A609" s="35"/>
      <c r="B609" s="36"/>
      <c r="C609" s="187" t="s">
        <v>1237</v>
      </c>
      <c r="D609" s="187" t="s">
        <v>176</v>
      </c>
      <c r="E609" s="188" t="s">
        <v>1238</v>
      </c>
      <c r="F609" s="189" t="s">
        <v>1239</v>
      </c>
      <c r="G609" s="190" t="s">
        <v>245</v>
      </c>
      <c r="H609" s="191">
        <v>593.11800000000005</v>
      </c>
      <c r="I609" s="192"/>
      <c r="J609" s="193">
        <f>ROUND(I609*H609,2)</f>
        <v>0</v>
      </c>
      <c r="K609" s="189" t="s">
        <v>263</v>
      </c>
      <c r="L609" s="40"/>
      <c r="M609" s="194" t="s">
        <v>1</v>
      </c>
      <c r="N609" s="195" t="s">
        <v>44</v>
      </c>
      <c r="O609" s="72"/>
      <c r="P609" s="196">
        <f>O609*H609</f>
        <v>0</v>
      </c>
      <c r="Q609" s="196">
        <v>0</v>
      </c>
      <c r="R609" s="196">
        <f>Q609*H609</f>
        <v>0</v>
      </c>
      <c r="S609" s="196">
        <v>0</v>
      </c>
      <c r="T609" s="197">
        <f>S609*H609</f>
        <v>0</v>
      </c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R609" s="198" t="s">
        <v>131</v>
      </c>
      <c r="AT609" s="198" t="s">
        <v>176</v>
      </c>
      <c r="AU609" s="198" t="s">
        <v>89</v>
      </c>
      <c r="AY609" s="18" t="s">
        <v>173</v>
      </c>
      <c r="BE609" s="199">
        <f>IF(N609="základní",J609,0)</f>
        <v>0</v>
      </c>
      <c r="BF609" s="199">
        <f>IF(N609="snížená",J609,0)</f>
        <v>0</v>
      </c>
      <c r="BG609" s="199">
        <f>IF(N609="zákl. přenesená",J609,0)</f>
        <v>0</v>
      </c>
      <c r="BH609" s="199">
        <f>IF(N609="sníž. přenesená",J609,0)</f>
        <v>0</v>
      </c>
      <c r="BI609" s="199">
        <f>IF(N609="nulová",J609,0)</f>
        <v>0</v>
      </c>
      <c r="BJ609" s="18" t="s">
        <v>87</v>
      </c>
      <c r="BK609" s="199">
        <f>ROUND(I609*H609,2)</f>
        <v>0</v>
      </c>
      <c r="BL609" s="18" t="s">
        <v>131</v>
      </c>
      <c r="BM609" s="198" t="s">
        <v>1240</v>
      </c>
    </row>
    <row r="610" spans="1:65" s="13" customFormat="1">
      <c r="B610" s="210"/>
      <c r="C610" s="211"/>
      <c r="D610" s="200" t="s">
        <v>247</v>
      </c>
      <c r="E610" s="212" t="s">
        <v>1</v>
      </c>
      <c r="F610" s="213" t="s">
        <v>1165</v>
      </c>
      <c r="G610" s="211"/>
      <c r="H610" s="214">
        <v>391.70800000000003</v>
      </c>
      <c r="I610" s="215"/>
      <c r="J610" s="211"/>
      <c r="K610" s="211"/>
      <c r="L610" s="216"/>
      <c r="M610" s="217"/>
      <c r="N610" s="218"/>
      <c r="O610" s="218"/>
      <c r="P610" s="218"/>
      <c r="Q610" s="218"/>
      <c r="R610" s="218"/>
      <c r="S610" s="218"/>
      <c r="T610" s="219"/>
      <c r="AT610" s="220" t="s">
        <v>247</v>
      </c>
      <c r="AU610" s="220" t="s">
        <v>89</v>
      </c>
      <c r="AV610" s="13" t="s">
        <v>89</v>
      </c>
      <c r="AW610" s="13" t="s">
        <v>34</v>
      </c>
      <c r="AX610" s="13" t="s">
        <v>79</v>
      </c>
      <c r="AY610" s="220" t="s">
        <v>173</v>
      </c>
    </row>
    <row r="611" spans="1:65" s="13" customFormat="1">
      <c r="B611" s="210"/>
      <c r="C611" s="211"/>
      <c r="D611" s="200" t="s">
        <v>247</v>
      </c>
      <c r="E611" s="212" t="s">
        <v>1</v>
      </c>
      <c r="F611" s="213" t="s">
        <v>1166</v>
      </c>
      <c r="G611" s="211"/>
      <c r="H611" s="214">
        <v>201.41</v>
      </c>
      <c r="I611" s="215"/>
      <c r="J611" s="211"/>
      <c r="K611" s="211"/>
      <c r="L611" s="216"/>
      <c r="M611" s="217"/>
      <c r="N611" s="218"/>
      <c r="O611" s="218"/>
      <c r="P611" s="218"/>
      <c r="Q611" s="218"/>
      <c r="R611" s="218"/>
      <c r="S611" s="218"/>
      <c r="T611" s="219"/>
      <c r="AT611" s="220" t="s">
        <v>247</v>
      </c>
      <c r="AU611" s="220" t="s">
        <v>89</v>
      </c>
      <c r="AV611" s="13" t="s">
        <v>89</v>
      </c>
      <c r="AW611" s="13" t="s">
        <v>34</v>
      </c>
      <c r="AX611" s="13" t="s">
        <v>79</v>
      </c>
      <c r="AY611" s="220" t="s">
        <v>173</v>
      </c>
    </row>
    <row r="612" spans="1:65" s="15" customFormat="1">
      <c r="B612" s="231"/>
      <c r="C612" s="232"/>
      <c r="D612" s="200" t="s">
        <v>247</v>
      </c>
      <c r="E612" s="233" t="s">
        <v>1</v>
      </c>
      <c r="F612" s="234" t="s">
        <v>260</v>
      </c>
      <c r="G612" s="232"/>
      <c r="H612" s="235">
        <v>593.11800000000005</v>
      </c>
      <c r="I612" s="236"/>
      <c r="J612" s="232"/>
      <c r="K612" s="232"/>
      <c r="L612" s="237"/>
      <c r="M612" s="238"/>
      <c r="N612" s="239"/>
      <c r="O612" s="239"/>
      <c r="P612" s="239"/>
      <c r="Q612" s="239"/>
      <c r="R612" s="239"/>
      <c r="S612" s="239"/>
      <c r="T612" s="240"/>
      <c r="AT612" s="241" t="s">
        <v>247</v>
      </c>
      <c r="AU612" s="241" t="s">
        <v>89</v>
      </c>
      <c r="AV612" s="15" t="s">
        <v>191</v>
      </c>
      <c r="AW612" s="15" t="s">
        <v>34</v>
      </c>
      <c r="AX612" s="15" t="s">
        <v>87</v>
      </c>
      <c r="AY612" s="241" t="s">
        <v>173</v>
      </c>
    </row>
    <row r="613" spans="1:65" s="2" customFormat="1" ht="16.5" customHeight="1">
      <c r="A613" s="35"/>
      <c r="B613" s="36"/>
      <c r="C613" s="254" t="s">
        <v>1241</v>
      </c>
      <c r="D613" s="254" t="s">
        <v>730</v>
      </c>
      <c r="E613" s="255" t="s">
        <v>1242</v>
      </c>
      <c r="F613" s="256" t="s">
        <v>1243</v>
      </c>
      <c r="G613" s="257" t="s">
        <v>245</v>
      </c>
      <c r="H613" s="258">
        <v>622.774</v>
      </c>
      <c r="I613" s="259"/>
      <c r="J613" s="260">
        <f>ROUND(I613*H613,2)</f>
        <v>0</v>
      </c>
      <c r="K613" s="256" t="s">
        <v>263</v>
      </c>
      <c r="L613" s="261"/>
      <c r="M613" s="262" t="s">
        <v>1</v>
      </c>
      <c r="N613" s="263" t="s">
        <v>44</v>
      </c>
      <c r="O613" s="72"/>
      <c r="P613" s="196">
        <f>O613*H613</f>
        <v>0</v>
      </c>
      <c r="Q613" s="196">
        <v>2.8999999999999998E-3</v>
      </c>
      <c r="R613" s="196">
        <f>Q613*H613</f>
        <v>1.8060445999999999</v>
      </c>
      <c r="S613" s="196">
        <v>0</v>
      </c>
      <c r="T613" s="197">
        <f>S613*H613</f>
        <v>0</v>
      </c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R613" s="198" t="s">
        <v>410</v>
      </c>
      <c r="AT613" s="198" t="s">
        <v>730</v>
      </c>
      <c r="AU613" s="198" t="s">
        <v>89</v>
      </c>
      <c r="AY613" s="18" t="s">
        <v>173</v>
      </c>
      <c r="BE613" s="199">
        <f>IF(N613="základní",J613,0)</f>
        <v>0</v>
      </c>
      <c r="BF613" s="199">
        <f>IF(N613="snížená",J613,0)</f>
        <v>0</v>
      </c>
      <c r="BG613" s="199">
        <f>IF(N613="zákl. přenesená",J613,0)</f>
        <v>0</v>
      </c>
      <c r="BH613" s="199">
        <f>IF(N613="sníž. přenesená",J613,0)</f>
        <v>0</v>
      </c>
      <c r="BI613" s="199">
        <f>IF(N613="nulová",J613,0)</f>
        <v>0</v>
      </c>
      <c r="BJ613" s="18" t="s">
        <v>87</v>
      </c>
      <c r="BK613" s="199">
        <f>ROUND(I613*H613,2)</f>
        <v>0</v>
      </c>
      <c r="BL613" s="18" t="s">
        <v>131</v>
      </c>
      <c r="BM613" s="198" t="s">
        <v>1244</v>
      </c>
    </row>
    <row r="614" spans="1:65" s="13" customFormat="1">
      <c r="B614" s="210"/>
      <c r="C614" s="211"/>
      <c r="D614" s="200" t="s">
        <v>247</v>
      </c>
      <c r="E614" s="211"/>
      <c r="F614" s="213" t="s">
        <v>1245</v>
      </c>
      <c r="G614" s="211"/>
      <c r="H614" s="214">
        <v>622.774</v>
      </c>
      <c r="I614" s="215"/>
      <c r="J614" s="211"/>
      <c r="K614" s="211"/>
      <c r="L614" s="216"/>
      <c r="M614" s="217"/>
      <c r="N614" s="218"/>
      <c r="O614" s="218"/>
      <c r="P614" s="218"/>
      <c r="Q614" s="218"/>
      <c r="R614" s="218"/>
      <c r="S614" s="218"/>
      <c r="T614" s="219"/>
      <c r="AT614" s="220" t="s">
        <v>247</v>
      </c>
      <c r="AU614" s="220" t="s">
        <v>89</v>
      </c>
      <c r="AV614" s="13" t="s">
        <v>89</v>
      </c>
      <c r="AW614" s="13" t="s">
        <v>4</v>
      </c>
      <c r="AX614" s="13" t="s">
        <v>87</v>
      </c>
      <c r="AY614" s="220" t="s">
        <v>173</v>
      </c>
    </row>
    <row r="615" spans="1:65" s="2" customFormat="1" ht="16.5" customHeight="1">
      <c r="A615" s="35"/>
      <c r="B615" s="36"/>
      <c r="C615" s="254" t="s">
        <v>1246</v>
      </c>
      <c r="D615" s="254" t="s">
        <v>730</v>
      </c>
      <c r="E615" s="255" t="s">
        <v>1247</v>
      </c>
      <c r="F615" s="256" t="s">
        <v>1248</v>
      </c>
      <c r="G615" s="257" t="s">
        <v>245</v>
      </c>
      <c r="H615" s="258">
        <v>622.774</v>
      </c>
      <c r="I615" s="259"/>
      <c r="J615" s="260">
        <f>ROUND(I615*H615,2)</f>
        <v>0</v>
      </c>
      <c r="K615" s="256" t="s">
        <v>263</v>
      </c>
      <c r="L615" s="261"/>
      <c r="M615" s="262" t="s">
        <v>1</v>
      </c>
      <c r="N615" s="263" t="s">
        <v>44</v>
      </c>
      <c r="O615" s="72"/>
      <c r="P615" s="196">
        <f>O615*H615</f>
        <v>0</v>
      </c>
      <c r="Q615" s="196">
        <v>3.2000000000000002E-3</v>
      </c>
      <c r="R615" s="196">
        <f>Q615*H615</f>
        <v>1.9928768000000001</v>
      </c>
      <c r="S615" s="196">
        <v>0</v>
      </c>
      <c r="T615" s="197">
        <f>S615*H615</f>
        <v>0</v>
      </c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R615" s="198" t="s">
        <v>410</v>
      </c>
      <c r="AT615" s="198" t="s">
        <v>730</v>
      </c>
      <c r="AU615" s="198" t="s">
        <v>89</v>
      </c>
      <c r="AY615" s="18" t="s">
        <v>173</v>
      </c>
      <c r="BE615" s="199">
        <f>IF(N615="základní",J615,0)</f>
        <v>0</v>
      </c>
      <c r="BF615" s="199">
        <f>IF(N615="snížená",J615,0)</f>
        <v>0</v>
      </c>
      <c r="BG615" s="199">
        <f>IF(N615="zákl. přenesená",J615,0)</f>
        <v>0</v>
      </c>
      <c r="BH615" s="199">
        <f>IF(N615="sníž. přenesená",J615,0)</f>
        <v>0</v>
      </c>
      <c r="BI615" s="199">
        <f>IF(N615="nulová",J615,0)</f>
        <v>0</v>
      </c>
      <c r="BJ615" s="18" t="s">
        <v>87</v>
      </c>
      <c r="BK615" s="199">
        <f>ROUND(I615*H615,2)</f>
        <v>0</v>
      </c>
      <c r="BL615" s="18" t="s">
        <v>131</v>
      </c>
      <c r="BM615" s="198" t="s">
        <v>1249</v>
      </c>
    </row>
    <row r="616" spans="1:65" s="13" customFormat="1">
      <c r="B616" s="210"/>
      <c r="C616" s="211"/>
      <c r="D616" s="200" t="s">
        <v>247</v>
      </c>
      <c r="E616" s="211"/>
      <c r="F616" s="213" t="s">
        <v>1245</v>
      </c>
      <c r="G616" s="211"/>
      <c r="H616" s="214">
        <v>622.774</v>
      </c>
      <c r="I616" s="215"/>
      <c r="J616" s="211"/>
      <c r="K616" s="211"/>
      <c r="L616" s="216"/>
      <c r="M616" s="217"/>
      <c r="N616" s="218"/>
      <c r="O616" s="218"/>
      <c r="P616" s="218"/>
      <c r="Q616" s="218"/>
      <c r="R616" s="218"/>
      <c r="S616" s="218"/>
      <c r="T616" s="219"/>
      <c r="AT616" s="220" t="s">
        <v>247</v>
      </c>
      <c r="AU616" s="220" t="s">
        <v>89</v>
      </c>
      <c r="AV616" s="13" t="s">
        <v>89</v>
      </c>
      <c r="AW616" s="13" t="s">
        <v>4</v>
      </c>
      <c r="AX616" s="13" t="s">
        <v>87</v>
      </c>
      <c r="AY616" s="220" t="s">
        <v>173</v>
      </c>
    </row>
    <row r="617" spans="1:65" s="2" customFormat="1" ht="16.5" customHeight="1">
      <c r="A617" s="35"/>
      <c r="B617" s="36"/>
      <c r="C617" s="254" t="s">
        <v>1250</v>
      </c>
      <c r="D617" s="254" t="s">
        <v>730</v>
      </c>
      <c r="E617" s="255" t="s">
        <v>1251</v>
      </c>
      <c r="F617" s="256" t="s">
        <v>1252</v>
      </c>
      <c r="G617" s="257" t="s">
        <v>245</v>
      </c>
      <c r="H617" s="258">
        <v>622.774</v>
      </c>
      <c r="I617" s="259"/>
      <c r="J617" s="260">
        <f>ROUND(I617*H617,2)</f>
        <v>0</v>
      </c>
      <c r="K617" s="256" t="s">
        <v>1</v>
      </c>
      <c r="L617" s="261"/>
      <c r="M617" s="262" t="s">
        <v>1</v>
      </c>
      <c r="N617" s="263" t="s">
        <v>44</v>
      </c>
      <c r="O617" s="72"/>
      <c r="P617" s="196">
        <f>O617*H617</f>
        <v>0</v>
      </c>
      <c r="Q617" s="196">
        <v>3.2000000000000002E-3</v>
      </c>
      <c r="R617" s="196">
        <f>Q617*H617</f>
        <v>1.9928768000000001</v>
      </c>
      <c r="S617" s="196">
        <v>0</v>
      </c>
      <c r="T617" s="197">
        <f>S617*H617</f>
        <v>0</v>
      </c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R617" s="198" t="s">
        <v>410</v>
      </c>
      <c r="AT617" s="198" t="s">
        <v>730</v>
      </c>
      <c r="AU617" s="198" t="s">
        <v>89</v>
      </c>
      <c r="AY617" s="18" t="s">
        <v>173</v>
      </c>
      <c r="BE617" s="199">
        <f>IF(N617="základní",J617,0)</f>
        <v>0</v>
      </c>
      <c r="BF617" s="199">
        <f>IF(N617="snížená",J617,0)</f>
        <v>0</v>
      </c>
      <c r="BG617" s="199">
        <f>IF(N617="zákl. přenesená",J617,0)</f>
        <v>0</v>
      </c>
      <c r="BH617" s="199">
        <f>IF(N617="sníž. přenesená",J617,0)</f>
        <v>0</v>
      </c>
      <c r="BI617" s="199">
        <f>IF(N617="nulová",J617,0)</f>
        <v>0</v>
      </c>
      <c r="BJ617" s="18" t="s">
        <v>87</v>
      </c>
      <c r="BK617" s="199">
        <f>ROUND(I617*H617,2)</f>
        <v>0</v>
      </c>
      <c r="BL617" s="18" t="s">
        <v>131</v>
      </c>
      <c r="BM617" s="198" t="s">
        <v>1253</v>
      </c>
    </row>
    <row r="618" spans="1:65" s="13" customFormat="1">
      <c r="B618" s="210"/>
      <c r="C618" s="211"/>
      <c r="D618" s="200" t="s">
        <v>247</v>
      </c>
      <c r="E618" s="211"/>
      <c r="F618" s="213" t="s">
        <v>1245</v>
      </c>
      <c r="G618" s="211"/>
      <c r="H618" s="214">
        <v>622.774</v>
      </c>
      <c r="I618" s="215"/>
      <c r="J618" s="211"/>
      <c r="K618" s="211"/>
      <c r="L618" s="216"/>
      <c r="M618" s="217"/>
      <c r="N618" s="218"/>
      <c r="O618" s="218"/>
      <c r="P618" s="218"/>
      <c r="Q618" s="218"/>
      <c r="R618" s="218"/>
      <c r="S618" s="218"/>
      <c r="T618" s="219"/>
      <c r="AT618" s="220" t="s">
        <v>247</v>
      </c>
      <c r="AU618" s="220" t="s">
        <v>89</v>
      </c>
      <c r="AV618" s="13" t="s">
        <v>89</v>
      </c>
      <c r="AW618" s="13" t="s">
        <v>4</v>
      </c>
      <c r="AX618" s="13" t="s">
        <v>87</v>
      </c>
      <c r="AY618" s="220" t="s">
        <v>173</v>
      </c>
    </row>
    <row r="619" spans="1:65" s="2" customFormat="1" ht="16.5" customHeight="1">
      <c r="A619" s="35"/>
      <c r="B619" s="36"/>
      <c r="C619" s="187" t="s">
        <v>1254</v>
      </c>
      <c r="D619" s="187" t="s">
        <v>176</v>
      </c>
      <c r="E619" s="188" t="s">
        <v>1255</v>
      </c>
      <c r="F619" s="189" t="s">
        <v>1256</v>
      </c>
      <c r="G619" s="190" t="s">
        <v>339</v>
      </c>
      <c r="H619" s="191">
        <v>143.80000000000001</v>
      </c>
      <c r="I619" s="192"/>
      <c r="J619" s="193">
        <f>ROUND(I619*H619,2)</f>
        <v>0</v>
      </c>
      <c r="K619" s="189" t="s">
        <v>263</v>
      </c>
      <c r="L619" s="40"/>
      <c r="M619" s="194" t="s">
        <v>1</v>
      </c>
      <c r="N619" s="195" t="s">
        <v>44</v>
      </c>
      <c r="O619" s="72"/>
      <c r="P619" s="196">
        <f>O619*H619</f>
        <v>0</v>
      </c>
      <c r="Q619" s="196">
        <v>0</v>
      </c>
      <c r="R619" s="196">
        <f>Q619*H619</f>
        <v>0</v>
      </c>
      <c r="S619" s="196">
        <v>0</v>
      </c>
      <c r="T619" s="197">
        <f>S619*H619</f>
        <v>0</v>
      </c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R619" s="198" t="s">
        <v>131</v>
      </c>
      <c r="AT619" s="198" t="s">
        <v>176</v>
      </c>
      <c r="AU619" s="198" t="s">
        <v>89</v>
      </c>
      <c r="AY619" s="18" t="s">
        <v>173</v>
      </c>
      <c r="BE619" s="199">
        <f>IF(N619="základní",J619,0)</f>
        <v>0</v>
      </c>
      <c r="BF619" s="199">
        <f>IF(N619="snížená",J619,0)</f>
        <v>0</v>
      </c>
      <c r="BG619" s="199">
        <f>IF(N619="zákl. přenesená",J619,0)</f>
        <v>0</v>
      </c>
      <c r="BH619" s="199">
        <f>IF(N619="sníž. přenesená",J619,0)</f>
        <v>0</v>
      </c>
      <c r="BI619" s="199">
        <f>IF(N619="nulová",J619,0)</f>
        <v>0</v>
      </c>
      <c r="BJ619" s="18" t="s">
        <v>87</v>
      </c>
      <c r="BK619" s="199">
        <f>ROUND(I619*H619,2)</f>
        <v>0</v>
      </c>
      <c r="BL619" s="18" t="s">
        <v>131</v>
      </c>
      <c r="BM619" s="198" t="s">
        <v>1257</v>
      </c>
    </row>
    <row r="620" spans="1:65" s="13" customFormat="1">
      <c r="B620" s="210"/>
      <c r="C620" s="211"/>
      <c r="D620" s="200" t="s">
        <v>247</v>
      </c>
      <c r="E620" s="212" t="s">
        <v>1</v>
      </c>
      <c r="F620" s="213" t="s">
        <v>1258</v>
      </c>
      <c r="G620" s="211"/>
      <c r="H620" s="214">
        <v>85.5</v>
      </c>
      <c r="I620" s="215"/>
      <c r="J620" s="211"/>
      <c r="K620" s="211"/>
      <c r="L620" s="216"/>
      <c r="M620" s="217"/>
      <c r="N620" s="218"/>
      <c r="O620" s="218"/>
      <c r="P620" s="218"/>
      <c r="Q620" s="218"/>
      <c r="R620" s="218"/>
      <c r="S620" s="218"/>
      <c r="T620" s="219"/>
      <c r="AT620" s="220" t="s">
        <v>247</v>
      </c>
      <c r="AU620" s="220" t="s">
        <v>89</v>
      </c>
      <c r="AV620" s="13" t="s">
        <v>89</v>
      </c>
      <c r="AW620" s="13" t="s">
        <v>34</v>
      </c>
      <c r="AX620" s="13" t="s">
        <v>79</v>
      </c>
      <c r="AY620" s="220" t="s">
        <v>173</v>
      </c>
    </row>
    <row r="621" spans="1:65" s="13" customFormat="1">
      <c r="B621" s="210"/>
      <c r="C621" s="211"/>
      <c r="D621" s="200" t="s">
        <v>247</v>
      </c>
      <c r="E621" s="212" t="s">
        <v>1</v>
      </c>
      <c r="F621" s="213" t="s">
        <v>1259</v>
      </c>
      <c r="G621" s="211"/>
      <c r="H621" s="214">
        <v>58.3</v>
      </c>
      <c r="I621" s="215"/>
      <c r="J621" s="211"/>
      <c r="K621" s="211"/>
      <c r="L621" s="216"/>
      <c r="M621" s="217"/>
      <c r="N621" s="218"/>
      <c r="O621" s="218"/>
      <c r="P621" s="218"/>
      <c r="Q621" s="218"/>
      <c r="R621" s="218"/>
      <c r="S621" s="218"/>
      <c r="T621" s="219"/>
      <c r="AT621" s="220" t="s">
        <v>247</v>
      </c>
      <c r="AU621" s="220" t="s">
        <v>89</v>
      </c>
      <c r="AV621" s="13" t="s">
        <v>89</v>
      </c>
      <c r="AW621" s="13" t="s">
        <v>34</v>
      </c>
      <c r="AX621" s="13" t="s">
        <v>79</v>
      </c>
      <c r="AY621" s="220" t="s">
        <v>173</v>
      </c>
    </row>
    <row r="622" spans="1:65" s="15" customFormat="1">
      <c r="B622" s="231"/>
      <c r="C622" s="232"/>
      <c r="D622" s="200" t="s">
        <v>247</v>
      </c>
      <c r="E622" s="233" t="s">
        <v>1</v>
      </c>
      <c r="F622" s="234" t="s">
        <v>260</v>
      </c>
      <c r="G622" s="232"/>
      <c r="H622" s="235">
        <v>143.80000000000001</v>
      </c>
      <c r="I622" s="236"/>
      <c r="J622" s="232"/>
      <c r="K622" s="232"/>
      <c r="L622" s="237"/>
      <c r="M622" s="238"/>
      <c r="N622" s="239"/>
      <c r="O622" s="239"/>
      <c r="P622" s="239"/>
      <c r="Q622" s="239"/>
      <c r="R622" s="239"/>
      <c r="S622" s="239"/>
      <c r="T622" s="240"/>
      <c r="AT622" s="241" t="s">
        <v>247</v>
      </c>
      <c r="AU622" s="241" t="s">
        <v>89</v>
      </c>
      <c r="AV622" s="15" t="s">
        <v>191</v>
      </c>
      <c r="AW622" s="15" t="s">
        <v>34</v>
      </c>
      <c r="AX622" s="15" t="s">
        <v>87</v>
      </c>
      <c r="AY622" s="241" t="s">
        <v>173</v>
      </c>
    </row>
    <row r="623" spans="1:65" s="2" customFormat="1" ht="16.5" customHeight="1">
      <c r="A623" s="35"/>
      <c r="B623" s="36"/>
      <c r="C623" s="254" t="s">
        <v>1260</v>
      </c>
      <c r="D623" s="254" t="s">
        <v>730</v>
      </c>
      <c r="E623" s="255" t="s">
        <v>1261</v>
      </c>
      <c r="F623" s="256" t="s">
        <v>1262</v>
      </c>
      <c r="G623" s="257" t="s">
        <v>339</v>
      </c>
      <c r="H623" s="258">
        <v>150.99</v>
      </c>
      <c r="I623" s="259"/>
      <c r="J623" s="260">
        <f>ROUND(I623*H623,2)</f>
        <v>0</v>
      </c>
      <c r="K623" s="256" t="s">
        <v>263</v>
      </c>
      <c r="L623" s="261"/>
      <c r="M623" s="262" t="s">
        <v>1</v>
      </c>
      <c r="N623" s="263" t="s">
        <v>44</v>
      </c>
      <c r="O623" s="72"/>
      <c r="P623" s="196">
        <f>O623*H623</f>
        <v>0</v>
      </c>
      <c r="Q623" s="196">
        <v>3.8000000000000002E-4</v>
      </c>
      <c r="R623" s="196">
        <f>Q623*H623</f>
        <v>5.7376200000000009E-2</v>
      </c>
      <c r="S623" s="196">
        <v>0</v>
      </c>
      <c r="T623" s="197">
        <f>S623*H623</f>
        <v>0</v>
      </c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R623" s="198" t="s">
        <v>410</v>
      </c>
      <c r="AT623" s="198" t="s">
        <v>730</v>
      </c>
      <c r="AU623" s="198" t="s">
        <v>89</v>
      </c>
      <c r="AY623" s="18" t="s">
        <v>173</v>
      </c>
      <c r="BE623" s="199">
        <f>IF(N623="základní",J623,0)</f>
        <v>0</v>
      </c>
      <c r="BF623" s="199">
        <f>IF(N623="snížená",J623,0)</f>
        <v>0</v>
      </c>
      <c r="BG623" s="199">
        <f>IF(N623="zákl. přenesená",J623,0)</f>
        <v>0</v>
      </c>
      <c r="BH623" s="199">
        <f>IF(N623="sníž. přenesená",J623,0)</f>
        <v>0</v>
      </c>
      <c r="BI623" s="199">
        <f>IF(N623="nulová",J623,0)</f>
        <v>0</v>
      </c>
      <c r="BJ623" s="18" t="s">
        <v>87</v>
      </c>
      <c r="BK623" s="199">
        <f>ROUND(I623*H623,2)</f>
        <v>0</v>
      </c>
      <c r="BL623" s="18" t="s">
        <v>131</v>
      </c>
      <c r="BM623" s="198" t="s">
        <v>1263</v>
      </c>
    </row>
    <row r="624" spans="1:65" s="13" customFormat="1">
      <c r="B624" s="210"/>
      <c r="C624" s="211"/>
      <c r="D624" s="200" t="s">
        <v>247</v>
      </c>
      <c r="E624" s="211"/>
      <c r="F624" s="213" t="s">
        <v>1264</v>
      </c>
      <c r="G624" s="211"/>
      <c r="H624" s="214">
        <v>150.99</v>
      </c>
      <c r="I624" s="215"/>
      <c r="J624" s="211"/>
      <c r="K624" s="211"/>
      <c r="L624" s="216"/>
      <c r="M624" s="217"/>
      <c r="N624" s="218"/>
      <c r="O624" s="218"/>
      <c r="P624" s="218"/>
      <c r="Q624" s="218"/>
      <c r="R624" s="218"/>
      <c r="S624" s="218"/>
      <c r="T624" s="219"/>
      <c r="AT624" s="220" t="s">
        <v>247</v>
      </c>
      <c r="AU624" s="220" t="s">
        <v>89</v>
      </c>
      <c r="AV624" s="13" t="s">
        <v>89</v>
      </c>
      <c r="AW624" s="13" t="s">
        <v>4</v>
      </c>
      <c r="AX624" s="13" t="s">
        <v>87</v>
      </c>
      <c r="AY624" s="220" t="s">
        <v>173</v>
      </c>
    </row>
    <row r="625" spans="1:65" s="2" customFormat="1" ht="16.5" customHeight="1">
      <c r="A625" s="35"/>
      <c r="B625" s="36"/>
      <c r="C625" s="187" t="s">
        <v>1265</v>
      </c>
      <c r="D625" s="187" t="s">
        <v>176</v>
      </c>
      <c r="E625" s="188" t="s">
        <v>1266</v>
      </c>
      <c r="F625" s="189" t="s">
        <v>1267</v>
      </c>
      <c r="G625" s="190" t="s">
        <v>339</v>
      </c>
      <c r="H625" s="191">
        <v>34.01</v>
      </c>
      <c r="I625" s="192"/>
      <c r="J625" s="193">
        <f>ROUND(I625*H625,2)</f>
        <v>0</v>
      </c>
      <c r="K625" s="189" t="s">
        <v>1</v>
      </c>
      <c r="L625" s="40"/>
      <c r="M625" s="194" t="s">
        <v>1</v>
      </c>
      <c r="N625" s="195" t="s">
        <v>44</v>
      </c>
      <c r="O625" s="72"/>
      <c r="P625" s="196">
        <f>O625*H625</f>
        <v>0</v>
      </c>
      <c r="Q625" s="196">
        <v>6.0000000000000001E-3</v>
      </c>
      <c r="R625" s="196">
        <f>Q625*H625</f>
        <v>0.20405999999999999</v>
      </c>
      <c r="S625" s="196">
        <v>0</v>
      </c>
      <c r="T625" s="197">
        <f>S625*H625</f>
        <v>0</v>
      </c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R625" s="198" t="s">
        <v>131</v>
      </c>
      <c r="AT625" s="198" t="s">
        <v>176</v>
      </c>
      <c r="AU625" s="198" t="s">
        <v>89</v>
      </c>
      <c r="AY625" s="18" t="s">
        <v>173</v>
      </c>
      <c r="BE625" s="199">
        <f>IF(N625="základní",J625,0)</f>
        <v>0</v>
      </c>
      <c r="BF625" s="199">
        <f>IF(N625="snížená",J625,0)</f>
        <v>0</v>
      </c>
      <c r="BG625" s="199">
        <f>IF(N625="zákl. přenesená",J625,0)</f>
        <v>0</v>
      </c>
      <c r="BH625" s="199">
        <f>IF(N625="sníž. přenesená",J625,0)</f>
        <v>0</v>
      </c>
      <c r="BI625" s="199">
        <f>IF(N625="nulová",J625,0)</f>
        <v>0</v>
      </c>
      <c r="BJ625" s="18" t="s">
        <v>87</v>
      </c>
      <c r="BK625" s="199">
        <f>ROUND(I625*H625,2)</f>
        <v>0</v>
      </c>
      <c r="BL625" s="18" t="s">
        <v>131</v>
      </c>
      <c r="BM625" s="198" t="s">
        <v>1268</v>
      </c>
    </row>
    <row r="626" spans="1:65" s="13" customFormat="1">
      <c r="B626" s="210"/>
      <c r="C626" s="211"/>
      <c r="D626" s="200" t="s">
        <v>247</v>
      </c>
      <c r="E626" s="212" t="s">
        <v>1</v>
      </c>
      <c r="F626" s="213" t="s">
        <v>1269</v>
      </c>
      <c r="G626" s="211"/>
      <c r="H626" s="214">
        <v>34.01</v>
      </c>
      <c r="I626" s="215"/>
      <c r="J626" s="211"/>
      <c r="K626" s="211"/>
      <c r="L626" s="216"/>
      <c r="M626" s="217"/>
      <c r="N626" s="218"/>
      <c r="O626" s="218"/>
      <c r="P626" s="218"/>
      <c r="Q626" s="218"/>
      <c r="R626" s="218"/>
      <c r="S626" s="218"/>
      <c r="T626" s="219"/>
      <c r="AT626" s="220" t="s">
        <v>247</v>
      </c>
      <c r="AU626" s="220" t="s">
        <v>89</v>
      </c>
      <c r="AV626" s="13" t="s">
        <v>89</v>
      </c>
      <c r="AW626" s="13" t="s">
        <v>34</v>
      </c>
      <c r="AX626" s="13" t="s">
        <v>87</v>
      </c>
      <c r="AY626" s="220" t="s">
        <v>173</v>
      </c>
    </row>
    <row r="627" spans="1:65" s="2" customFormat="1" ht="16.5" customHeight="1">
      <c r="A627" s="35"/>
      <c r="B627" s="36"/>
      <c r="C627" s="254" t="s">
        <v>1270</v>
      </c>
      <c r="D627" s="254" t="s">
        <v>730</v>
      </c>
      <c r="E627" s="255" t="s">
        <v>1271</v>
      </c>
      <c r="F627" s="256" t="s">
        <v>1272</v>
      </c>
      <c r="G627" s="257" t="s">
        <v>245</v>
      </c>
      <c r="H627" s="258">
        <v>8.9280000000000008</v>
      </c>
      <c r="I627" s="259"/>
      <c r="J627" s="260">
        <f>ROUND(I627*H627,2)</f>
        <v>0</v>
      </c>
      <c r="K627" s="256" t="s">
        <v>263</v>
      </c>
      <c r="L627" s="261"/>
      <c r="M627" s="262" t="s">
        <v>1</v>
      </c>
      <c r="N627" s="263" t="s">
        <v>44</v>
      </c>
      <c r="O627" s="72"/>
      <c r="P627" s="196">
        <f>O627*H627</f>
        <v>0</v>
      </c>
      <c r="Q627" s="196">
        <v>1.8E-3</v>
      </c>
      <c r="R627" s="196">
        <f>Q627*H627</f>
        <v>1.6070400000000002E-2</v>
      </c>
      <c r="S627" s="196">
        <v>0</v>
      </c>
      <c r="T627" s="197">
        <f>S627*H627</f>
        <v>0</v>
      </c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R627" s="198" t="s">
        <v>410</v>
      </c>
      <c r="AT627" s="198" t="s">
        <v>730</v>
      </c>
      <c r="AU627" s="198" t="s">
        <v>89</v>
      </c>
      <c r="AY627" s="18" t="s">
        <v>173</v>
      </c>
      <c r="BE627" s="199">
        <f>IF(N627="základní",J627,0)</f>
        <v>0</v>
      </c>
      <c r="BF627" s="199">
        <f>IF(N627="snížená",J627,0)</f>
        <v>0</v>
      </c>
      <c r="BG627" s="199">
        <f>IF(N627="zákl. přenesená",J627,0)</f>
        <v>0</v>
      </c>
      <c r="BH627" s="199">
        <f>IF(N627="sníž. přenesená",J627,0)</f>
        <v>0</v>
      </c>
      <c r="BI627" s="199">
        <f>IF(N627="nulová",J627,0)</f>
        <v>0</v>
      </c>
      <c r="BJ627" s="18" t="s">
        <v>87</v>
      </c>
      <c r="BK627" s="199">
        <f>ROUND(I627*H627,2)</f>
        <v>0</v>
      </c>
      <c r="BL627" s="18" t="s">
        <v>131</v>
      </c>
      <c r="BM627" s="198" t="s">
        <v>1273</v>
      </c>
    </row>
    <row r="628" spans="1:65" s="13" customFormat="1">
      <c r="B628" s="210"/>
      <c r="C628" s="211"/>
      <c r="D628" s="200" t="s">
        <v>247</v>
      </c>
      <c r="E628" s="212" t="s">
        <v>1</v>
      </c>
      <c r="F628" s="213" t="s">
        <v>1274</v>
      </c>
      <c r="G628" s="211"/>
      <c r="H628" s="214">
        <v>8.9280000000000008</v>
      </c>
      <c r="I628" s="215"/>
      <c r="J628" s="211"/>
      <c r="K628" s="211"/>
      <c r="L628" s="216"/>
      <c r="M628" s="217"/>
      <c r="N628" s="218"/>
      <c r="O628" s="218"/>
      <c r="P628" s="218"/>
      <c r="Q628" s="218"/>
      <c r="R628" s="218"/>
      <c r="S628" s="218"/>
      <c r="T628" s="219"/>
      <c r="AT628" s="220" t="s">
        <v>247</v>
      </c>
      <c r="AU628" s="220" t="s">
        <v>89</v>
      </c>
      <c r="AV628" s="13" t="s">
        <v>89</v>
      </c>
      <c r="AW628" s="13" t="s">
        <v>34</v>
      </c>
      <c r="AX628" s="13" t="s">
        <v>87</v>
      </c>
      <c r="AY628" s="220" t="s">
        <v>173</v>
      </c>
    </row>
    <row r="629" spans="1:65" s="2" customFormat="1" ht="16.5" customHeight="1">
      <c r="A629" s="35"/>
      <c r="B629" s="36"/>
      <c r="C629" s="187" t="s">
        <v>1275</v>
      </c>
      <c r="D629" s="187" t="s">
        <v>176</v>
      </c>
      <c r="E629" s="188" t="s">
        <v>1276</v>
      </c>
      <c r="F629" s="189" t="s">
        <v>1277</v>
      </c>
      <c r="G629" s="190" t="s">
        <v>339</v>
      </c>
      <c r="H629" s="191">
        <v>124.4</v>
      </c>
      <c r="I629" s="192"/>
      <c r="J629" s="193">
        <f>ROUND(I629*H629,2)</f>
        <v>0</v>
      </c>
      <c r="K629" s="189" t="s">
        <v>1</v>
      </c>
      <c r="L629" s="40"/>
      <c r="M629" s="194" t="s">
        <v>1</v>
      </c>
      <c r="N629" s="195" t="s">
        <v>44</v>
      </c>
      <c r="O629" s="72"/>
      <c r="P629" s="196">
        <f>O629*H629</f>
        <v>0</v>
      </c>
      <c r="Q629" s="196">
        <v>6.0000000000000001E-3</v>
      </c>
      <c r="R629" s="196">
        <f>Q629*H629</f>
        <v>0.74640000000000006</v>
      </c>
      <c r="S629" s="196">
        <v>0</v>
      </c>
      <c r="T629" s="197">
        <f>S629*H629</f>
        <v>0</v>
      </c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R629" s="198" t="s">
        <v>131</v>
      </c>
      <c r="AT629" s="198" t="s">
        <v>176</v>
      </c>
      <c r="AU629" s="198" t="s">
        <v>89</v>
      </c>
      <c r="AY629" s="18" t="s">
        <v>173</v>
      </c>
      <c r="BE629" s="199">
        <f>IF(N629="základní",J629,0)</f>
        <v>0</v>
      </c>
      <c r="BF629" s="199">
        <f>IF(N629="snížená",J629,0)</f>
        <v>0</v>
      </c>
      <c r="BG629" s="199">
        <f>IF(N629="zákl. přenesená",J629,0)</f>
        <v>0</v>
      </c>
      <c r="BH629" s="199">
        <f>IF(N629="sníž. přenesená",J629,0)</f>
        <v>0</v>
      </c>
      <c r="BI629" s="199">
        <f>IF(N629="nulová",J629,0)</f>
        <v>0</v>
      </c>
      <c r="BJ629" s="18" t="s">
        <v>87</v>
      </c>
      <c r="BK629" s="199">
        <f>ROUND(I629*H629,2)</f>
        <v>0</v>
      </c>
      <c r="BL629" s="18" t="s">
        <v>131</v>
      </c>
      <c r="BM629" s="198" t="s">
        <v>1278</v>
      </c>
    </row>
    <row r="630" spans="1:65" s="13" customFormat="1">
      <c r="B630" s="210"/>
      <c r="C630" s="211"/>
      <c r="D630" s="200" t="s">
        <v>247</v>
      </c>
      <c r="E630" s="212" t="s">
        <v>1</v>
      </c>
      <c r="F630" s="213" t="s">
        <v>1279</v>
      </c>
      <c r="G630" s="211"/>
      <c r="H630" s="214">
        <v>78</v>
      </c>
      <c r="I630" s="215"/>
      <c r="J630" s="211"/>
      <c r="K630" s="211"/>
      <c r="L630" s="216"/>
      <c r="M630" s="217"/>
      <c r="N630" s="218"/>
      <c r="O630" s="218"/>
      <c r="P630" s="218"/>
      <c r="Q630" s="218"/>
      <c r="R630" s="218"/>
      <c r="S630" s="218"/>
      <c r="T630" s="219"/>
      <c r="AT630" s="220" t="s">
        <v>247</v>
      </c>
      <c r="AU630" s="220" t="s">
        <v>89</v>
      </c>
      <c r="AV630" s="13" t="s">
        <v>89</v>
      </c>
      <c r="AW630" s="13" t="s">
        <v>34</v>
      </c>
      <c r="AX630" s="13" t="s">
        <v>79</v>
      </c>
      <c r="AY630" s="220" t="s">
        <v>173</v>
      </c>
    </row>
    <row r="631" spans="1:65" s="13" customFormat="1">
      <c r="B631" s="210"/>
      <c r="C631" s="211"/>
      <c r="D631" s="200" t="s">
        <v>247</v>
      </c>
      <c r="E631" s="212" t="s">
        <v>1</v>
      </c>
      <c r="F631" s="213" t="s">
        <v>1280</v>
      </c>
      <c r="G631" s="211"/>
      <c r="H631" s="214">
        <v>46.4</v>
      </c>
      <c r="I631" s="215"/>
      <c r="J631" s="211"/>
      <c r="K631" s="211"/>
      <c r="L631" s="216"/>
      <c r="M631" s="217"/>
      <c r="N631" s="218"/>
      <c r="O631" s="218"/>
      <c r="P631" s="218"/>
      <c r="Q631" s="218"/>
      <c r="R631" s="218"/>
      <c r="S631" s="218"/>
      <c r="T631" s="219"/>
      <c r="AT631" s="220" t="s">
        <v>247</v>
      </c>
      <c r="AU631" s="220" t="s">
        <v>89</v>
      </c>
      <c r="AV631" s="13" t="s">
        <v>89</v>
      </c>
      <c r="AW631" s="13" t="s">
        <v>34</v>
      </c>
      <c r="AX631" s="13" t="s">
        <v>79</v>
      </c>
      <c r="AY631" s="220" t="s">
        <v>173</v>
      </c>
    </row>
    <row r="632" spans="1:65" s="15" customFormat="1">
      <c r="B632" s="231"/>
      <c r="C632" s="232"/>
      <c r="D632" s="200" t="s">
        <v>247</v>
      </c>
      <c r="E632" s="233" t="s">
        <v>1</v>
      </c>
      <c r="F632" s="234" t="s">
        <v>260</v>
      </c>
      <c r="G632" s="232"/>
      <c r="H632" s="235">
        <v>124.4</v>
      </c>
      <c r="I632" s="236"/>
      <c r="J632" s="232"/>
      <c r="K632" s="232"/>
      <c r="L632" s="237"/>
      <c r="M632" s="238"/>
      <c r="N632" s="239"/>
      <c r="O632" s="239"/>
      <c r="P632" s="239"/>
      <c r="Q632" s="239"/>
      <c r="R632" s="239"/>
      <c r="S632" s="239"/>
      <c r="T632" s="240"/>
      <c r="AT632" s="241" t="s">
        <v>247</v>
      </c>
      <c r="AU632" s="241" t="s">
        <v>89</v>
      </c>
      <c r="AV632" s="15" t="s">
        <v>191</v>
      </c>
      <c r="AW632" s="15" t="s">
        <v>34</v>
      </c>
      <c r="AX632" s="15" t="s">
        <v>87</v>
      </c>
      <c r="AY632" s="241" t="s">
        <v>173</v>
      </c>
    </row>
    <row r="633" spans="1:65" s="2" customFormat="1" ht="16.5" customHeight="1">
      <c r="A633" s="35"/>
      <c r="B633" s="36"/>
      <c r="C633" s="254" t="s">
        <v>1281</v>
      </c>
      <c r="D633" s="254" t="s">
        <v>730</v>
      </c>
      <c r="E633" s="255" t="s">
        <v>1282</v>
      </c>
      <c r="F633" s="256" t="s">
        <v>1283</v>
      </c>
      <c r="G633" s="257" t="s">
        <v>245</v>
      </c>
      <c r="H633" s="258">
        <v>58.779000000000003</v>
      </c>
      <c r="I633" s="259"/>
      <c r="J633" s="260">
        <f>ROUND(I633*H633,2)</f>
        <v>0</v>
      </c>
      <c r="K633" s="256" t="s">
        <v>263</v>
      </c>
      <c r="L633" s="261"/>
      <c r="M633" s="262" t="s">
        <v>1</v>
      </c>
      <c r="N633" s="263" t="s">
        <v>44</v>
      </c>
      <c r="O633" s="72"/>
      <c r="P633" s="196">
        <f>O633*H633</f>
        <v>0</v>
      </c>
      <c r="Q633" s="196">
        <v>4.7999999999999996E-3</v>
      </c>
      <c r="R633" s="196">
        <f>Q633*H633</f>
        <v>0.28213919999999998</v>
      </c>
      <c r="S633" s="196">
        <v>0</v>
      </c>
      <c r="T633" s="197">
        <f>S633*H633</f>
        <v>0</v>
      </c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R633" s="198" t="s">
        <v>410</v>
      </c>
      <c r="AT633" s="198" t="s">
        <v>730</v>
      </c>
      <c r="AU633" s="198" t="s">
        <v>89</v>
      </c>
      <c r="AY633" s="18" t="s">
        <v>173</v>
      </c>
      <c r="BE633" s="199">
        <f>IF(N633="základní",J633,0)</f>
        <v>0</v>
      </c>
      <c r="BF633" s="199">
        <f>IF(N633="snížená",J633,0)</f>
        <v>0</v>
      </c>
      <c r="BG633" s="199">
        <f>IF(N633="zákl. přenesená",J633,0)</f>
        <v>0</v>
      </c>
      <c r="BH633" s="199">
        <f>IF(N633="sníž. přenesená",J633,0)</f>
        <v>0</v>
      </c>
      <c r="BI633" s="199">
        <f>IF(N633="nulová",J633,0)</f>
        <v>0</v>
      </c>
      <c r="BJ633" s="18" t="s">
        <v>87</v>
      </c>
      <c r="BK633" s="199">
        <f>ROUND(I633*H633,2)</f>
        <v>0</v>
      </c>
      <c r="BL633" s="18" t="s">
        <v>131</v>
      </c>
      <c r="BM633" s="198" t="s">
        <v>1284</v>
      </c>
    </row>
    <row r="634" spans="1:65" s="13" customFormat="1">
      <c r="B634" s="210"/>
      <c r="C634" s="211"/>
      <c r="D634" s="200" t="s">
        <v>247</v>
      </c>
      <c r="E634" s="212" t="s">
        <v>1</v>
      </c>
      <c r="F634" s="213" t="s">
        <v>1285</v>
      </c>
      <c r="G634" s="211"/>
      <c r="H634" s="214">
        <v>58.779000000000003</v>
      </c>
      <c r="I634" s="215"/>
      <c r="J634" s="211"/>
      <c r="K634" s="211"/>
      <c r="L634" s="216"/>
      <c r="M634" s="217"/>
      <c r="N634" s="218"/>
      <c r="O634" s="218"/>
      <c r="P634" s="218"/>
      <c r="Q634" s="218"/>
      <c r="R634" s="218"/>
      <c r="S634" s="218"/>
      <c r="T634" s="219"/>
      <c r="AT634" s="220" t="s">
        <v>247</v>
      </c>
      <c r="AU634" s="220" t="s">
        <v>89</v>
      </c>
      <c r="AV634" s="13" t="s">
        <v>89</v>
      </c>
      <c r="AW634" s="13" t="s">
        <v>34</v>
      </c>
      <c r="AX634" s="13" t="s">
        <v>87</v>
      </c>
      <c r="AY634" s="220" t="s">
        <v>173</v>
      </c>
    </row>
    <row r="635" spans="1:65" s="2" customFormat="1" ht="16.5" customHeight="1">
      <c r="A635" s="35"/>
      <c r="B635" s="36"/>
      <c r="C635" s="187" t="s">
        <v>1286</v>
      </c>
      <c r="D635" s="187" t="s">
        <v>176</v>
      </c>
      <c r="E635" s="188" t="s">
        <v>1287</v>
      </c>
      <c r="F635" s="189" t="s">
        <v>1288</v>
      </c>
      <c r="G635" s="190" t="s">
        <v>339</v>
      </c>
      <c r="H635" s="191">
        <v>124.4</v>
      </c>
      <c r="I635" s="192"/>
      <c r="J635" s="193">
        <f>ROUND(I635*H635,2)</f>
        <v>0</v>
      </c>
      <c r="K635" s="189" t="s">
        <v>1</v>
      </c>
      <c r="L635" s="40"/>
      <c r="M635" s="194" t="s">
        <v>1</v>
      </c>
      <c r="N635" s="195" t="s">
        <v>44</v>
      </c>
      <c r="O635" s="72"/>
      <c r="P635" s="196">
        <f>O635*H635</f>
        <v>0</v>
      </c>
      <c r="Q635" s="196">
        <v>6.0000000000000001E-3</v>
      </c>
      <c r="R635" s="196">
        <f>Q635*H635</f>
        <v>0.74640000000000006</v>
      </c>
      <c r="S635" s="196">
        <v>0</v>
      </c>
      <c r="T635" s="197">
        <f>S635*H635</f>
        <v>0</v>
      </c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R635" s="198" t="s">
        <v>131</v>
      </c>
      <c r="AT635" s="198" t="s">
        <v>176</v>
      </c>
      <c r="AU635" s="198" t="s">
        <v>89</v>
      </c>
      <c r="AY635" s="18" t="s">
        <v>173</v>
      </c>
      <c r="BE635" s="199">
        <f>IF(N635="základní",J635,0)</f>
        <v>0</v>
      </c>
      <c r="BF635" s="199">
        <f>IF(N635="snížená",J635,0)</f>
        <v>0</v>
      </c>
      <c r="BG635" s="199">
        <f>IF(N635="zákl. přenesená",J635,0)</f>
        <v>0</v>
      </c>
      <c r="BH635" s="199">
        <f>IF(N635="sníž. přenesená",J635,0)</f>
        <v>0</v>
      </c>
      <c r="BI635" s="199">
        <f>IF(N635="nulová",J635,0)</f>
        <v>0</v>
      </c>
      <c r="BJ635" s="18" t="s">
        <v>87</v>
      </c>
      <c r="BK635" s="199">
        <f>ROUND(I635*H635,2)</f>
        <v>0</v>
      </c>
      <c r="BL635" s="18" t="s">
        <v>131</v>
      </c>
      <c r="BM635" s="198" t="s">
        <v>1289</v>
      </c>
    </row>
    <row r="636" spans="1:65" s="13" customFormat="1">
      <c r="B636" s="210"/>
      <c r="C636" s="211"/>
      <c r="D636" s="200" t="s">
        <v>247</v>
      </c>
      <c r="E636" s="212" t="s">
        <v>1</v>
      </c>
      <c r="F636" s="213" t="s">
        <v>1279</v>
      </c>
      <c r="G636" s="211"/>
      <c r="H636" s="214">
        <v>78</v>
      </c>
      <c r="I636" s="215"/>
      <c r="J636" s="211"/>
      <c r="K636" s="211"/>
      <c r="L636" s="216"/>
      <c r="M636" s="217"/>
      <c r="N636" s="218"/>
      <c r="O636" s="218"/>
      <c r="P636" s="218"/>
      <c r="Q636" s="218"/>
      <c r="R636" s="218"/>
      <c r="S636" s="218"/>
      <c r="T636" s="219"/>
      <c r="AT636" s="220" t="s">
        <v>247</v>
      </c>
      <c r="AU636" s="220" t="s">
        <v>89</v>
      </c>
      <c r="AV636" s="13" t="s">
        <v>89</v>
      </c>
      <c r="AW636" s="13" t="s">
        <v>34</v>
      </c>
      <c r="AX636" s="13" t="s">
        <v>79</v>
      </c>
      <c r="AY636" s="220" t="s">
        <v>173</v>
      </c>
    </row>
    <row r="637" spans="1:65" s="13" customFormat="1">
      <c r="B637" s="210"/>
      <c r="C637" s="211"/>
      <c r="D637" s="200" t="s">
        <v>247</v>
      </c>
      <c r="E637" s="212" t="s">
        <v>1</v>
      </c>
      <c r="F637" s="213" t="s">
        <v>1280</v>
      </c>
      <c r="G637" s="211"/>
      <c r="H637" s="214">
        <v>46.4</v>
      </c>
      <c r="I637" s="215"/>
      <c r="J637" s="211"/>
      <c r="K637" s="211"/>
      <c r="L637" s="216"/>
      <c r="M637" s="217"/>
      <c r="N637" s="218"/>
      <c r="O637" s="218"/>
      <c r="P637" s="218"/>
      <c r="Q637" s="218"/>
      <c r="R637" s="218"/>
      <c r="S637" s="218"/>
      <c r="T637" s="219"/>
      <c r="AT637" s="220" t="s">
        <v>247</v>
      </c>
      <c r="AU637" s="220" t="s">
        <v>89</v>
      </c>
      <c r="AV637" s="13" t="s">
        <v>89</v>
      </c>
      <c r="AW637" s="13" t="s">
        <v>34</v>
      </c>
      <c r="AX637" s="13" t="s">
        <v>79</v>
      </c>
      <c r="AY637" s="220" t="s">
        <v>173</v>
      </c>
    </row>
    <row r="638" spans="1:65" s="15" customFormat="1">
      <c r="B638" s="231"/>
      <c r="C638" s="232"/>
      <c r="D638" s="200" t="s">
        <v>247</v>
      </c>
      <c r="E638" s="233" t="s">
        <v>1</v>
      </c>
      <c r="F638" s="234" t="s">
        <v>260</v>
      </c>
      <c r="G638" s="232"/>
      <c r="H638" s="235">
        <v>124.4</v>
      </c>
      <c r="I638" s="236"/>
      <c r="J638" s="232"/>
      <c r="K638" s="232"/>
      <c r="L638" s="237"/>
      <c r="M638" s="238"/>
      <c r="N638" s="239"/>
      <c r="O638" s="239"/>
      <c r="P638" s="239"/>
      <c r="Q638" s="239"/>
      <c r="R638" s="239"/>
      <c r="S638" s="239"/>
      <c r="T638" s="240"/>
      <c r="AT638" s="241" t="s">
        <v>247</v>
      </c>
      <c r="AU638" s="241" t="s">
        <v>89</v>
      </c>
      <c r="AV638" s="15" t="s">
        <v>191</v>
      </c>
      <c r="AW638" s="15" t="s">
        <v>34</v>
      </c>
      <c r="AX638" s="15" t="s">
        <v>87</v>
      </c>
      <c r="AY638" s="241" t="s">
        <v>173</v>
      </c>
    </row>
    <row r="639" spans="1:65" s="2" customFormat="1" ht="16.5" customHeight="1">
      <c r="A639" s="35"/>
      <c r="B639" s="36"/>
      <c r="C639" s="254" t="s">
        <v>1290</v>
      </c>
      <c r="D639" s="254" t="s">
        <v>730</v>
      </c>
      <c r="E639" s="255" t="s">
        <v>1291</v>
      </c>
      <c r="F639" s="256" t="s">
        <v>1292</v>
      </c>
      <c r="G639" s="257" t="s">
        <v>245</v>
      </c>
      <c r="H639" s="258">
        <v>13.061999999999999</v>
      </c>
      <c r="I639" s="259"/>
      <c r="J639" s="260">
        <f>ROUND(I639*H639,2)</f>
        <v>0</v>
      </c>
      <c r="K639" s="256" t="s">
        <v>263</v>
      </c>
      <c r="L639" s="261"/>
      <c r="M639" s="262" t="s">
        <v>1</v>
      </c>
      <c r="N639" s="263" t="s">
        <v>44</v>
      </c>
      <c r="O639" s="72"/>
      <c r="P639" s="196">
        <f>O639*H639</f>
        <v>0</v>
      </c>
      <c r="Q639" s="196">
        <v>2.3999999999999998E-3</v>
      </c>
      <c r="R639" s="196">
        <f>Q639*H639</f>
        <v>3.1348799999999996E-2</v>
      </c>
      <c r="S639" s="196">
        <v>0</v>
      </c>
      <c r="T639" s="197">
        <f>S639*H639</f>
        <v>0</v>
      </c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R639" s="198" t="s">
        <v>410</v>
      </c>
      <c r="AT639" s="198" t="s">
        <v>730</v>
      </c>
      <c r="AU639" s="198" t="s">
        <v>89</v>
      </c>
      <c r="AY639" s="18" t="s">
        <v>173</v>
      </c>
      <c r="BE639" s="199">
        <f>IF(N639="základní",J639,0)</f>
        <v>0</v>
      </c>
      <c r="BF639" s="199">
        <f>IF(N639="snížená",J639,0)</f>
        <v>0</v>
      </c>
      <c r="BG639" s="199">
        <f>IF(N639="zákl. přenesená",J639,0)</f>
        <v>0</v>
      </c>
      <c r="BH639" s="199">
        <f>IF(N639="sníž. přenesená",J639,0)</f>
        <v>0</v>
      </c>
      <c r="BI639" s="199">
        <f>IF(N639="nulová",J639,0)</f>
        <v>0</v>
      </c>
      <c r="BJ639" s="18" t="s">
        <v>87</v>
      </c>
      <c r="BK639" s="199">
        <f>ROUND(I639*H639,2)</f>
        <v>0</v>
      </c>
      <c r="BL639" s="18" t="s">
        <v>131</v>
      </c>
      <c r="BM639" s="198" t="s">
        <v>1293</v>
      </c>
    </row>
    <row r="640" spans="1:65" s="13" customFormat="1">
      <c r="B640" s="210"/>
      <c r="C640" s="211"/>
      <c r="D640" s="200" t="s">
        <v>247</v>
      </c>
      <c r="E640" s="212" t="s">
        <v>1</v>
      </c>
      <c r="F640" s="213" t="s">
        <v>1294</v>
      </c>
      <c r="G640" s="211"/>
      <c r="H640" s="214">
        <v>13.061999999999999</v>
      </c>
      <c r="I640" s="215"/>
      <c r="J640" s="211"/>
      <c r="K640" s="211"/>
      <c r="L640" s="216"/>
      <c r="M640" s="217"/>
      <c r="N640" s="218"/>
      <c r="O640" s="218"/>
      <c r="P640" s="218"/>
      <c r="Q640" s="218"/>
      <c r="R640" s="218"/>
      <c r="S640" s="218"/>
      <c r="T640" s="219"/>
      <c r="AT640" s="220" t="s">
        <v>247</v>
      </c>
      <c r="AU640" s="220" t="s">
        <v>89</v>
      </c>
      <c r="AV640" s="13" t="s">
        <v>89</v>
      </c>
      <c r="AW640" s="13" t="s">
        <v>34</v>
      </c>
      <c r="AX640" s="13" t="s">
        <v>87</v>
      </c>
      <c r="AY640" s="220" t="s">
        <v>173</v>
      </c>
    </row>
    <row r="641" spans="1:65" s="2" customFormat="1" ht="16.5" customHeight="1">
      <c r="A641" s="35"/>
      <c r="B641" s="36"/>
      <c r="C641" s="187" t="s">
        <v>1295</v>
      </c>
      <c r="D641" s="187" t="s">
        <v>176</v>
      </c>
      <c r="E641" s="188" t="s">
        <v>1296</v>
      </c>
      <c r="F641" s="189" t="s">
        <v>1297</v>
      </c>
      <c r="G641" s="190" t="s">
        <v>339</v>
      </c>
      <c r="H641" s="191">
        <v>34.6</v>
      </c>
      <c r="I641" s="192"/>
      <c r="J641" s="193">
        <f>ROUND(I641*H641,2)</f>
        <v>0</v>
      </c>
      <c r="K641" s="189" t="s">
        <v>1</v>
      </c>
      <c r="L641" s="40"/>
      <c r="M641" s="194" t="s">
        <v>1</v>
      </c>
      <c r="N641" s="195" t="s">
        <v>44</v>
      </c>
      <c r="O641" s="72"/>
      <c r="P641" s="196">
        <f>O641*H641</f>
        <v>0</v>
      </c>
      <c r="Q641" s="196">
        <v>6.0000000000000001E-3</v>
      </c>
      <c r="R641" s="196">
        <f>Q641*H641</f>
        <v>0.20760000000000001</v>
      </c>
      <c r="S641" s="196">
        <v>0</v>
      </c>
      <c r="T641" s="197">
        <f>S641*H641</f>
        <v>0</v>
      </c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R641" s="198" t="s">
        <v>131</v>
      </c>
      <c r="AT641" s="198" t="s">
        <v>176</v>
      </c>
      <c r="AU641" s="198" t="s">
        <v>89</v>
      </c>
      <c r="AY641" s="18" t="s">
        <v>173</v>
      </c>
      <c r="BE641" s="199">
        <f>IF(N641="základní",J641,0)</f>
        <v>0</v>
      </c>
      <c r="BF641" s="199">
        <f>IF(N641="snížená",J641,0)</f>
        <v>0</v>
      </c>
      <c r="BG641" s="199">
        <f>IF(N641="zákl. přenesená",J641,0)</f>
        <v>0</v>
      </c>
      <c r="BH641" s="199">
        <f>IF(N641="sníž. přenesená",J641,0)</f>
        <v>0</v>
      </c>
      <c r="BI641" s="199">
        <f>IF(N641="nulová",J641,0)</f>
        <v>0</v>
      </c>
      <c r="BJ641" s="18" t="s">
        <v>87</v>
      </c>
      <c r="BK641" s="199">
        <f>ROUND(I641*H641,2)</f>
        <v>0</v>
      </c>
      <c r="BL641" s="18" t="s">
        <v>131</v>
      </c>
      <c r="BM641" s="198" t="s">
        <v>1298</v>
      </c>
    </row>
    <row r="642" spans="1:65" s="13" customFormat="1">
      <c r="B642" s="210"/>
      <c r="C642" s="211"/>
      <c r="D642" s="200" t="s">
        <v>247</v>
      </c>
      <c r="E642" s="212" t="s">
        <v>1</v>
      </c>
      <c r="F642" s="213" t="s">
        <v>1299</v>
      </c>
      <c r="G642" s="211"/>
      <c r="H642" s="214">
        <v>17.3</v>
      </c>
      <c r="I642" s="215"/>
      <c r="J642" s="211"/>
      <c r="K642" s="211"/>
      <c r="L642" s="216"/>
      <c r="M642" s="217"/>
      <c r="N642" s="218"/>
      <c r="O642" s="218"/>
      <c r="P642" s="218"/>
      <c r="Q642" s="218"/>
      <c r="R642" s="218"/>
      <c r="S642" s="218"/>
      <c r="T642" s="219"/>
      <c r="AT642" s="220" t="s">
        <v>247</v>
      </c>
      <c r="AU642" s="220" t="s">
        <v>89</v>
      </c>
      <c r="AV642" s="13" t="s">
        <v>89</v>
      </c>
      <c r="AW642" s="13" t="s">
        <v>34</v>
      </c>
      <c r="AX642" s="13" t="s">
        <v>79</v>
      </c>
      <c r="AY642" s="220" t="s">
        <v>173</v>
      </c>
    </row>
    <row r="643" spans="1:65" s="13" customFormat="1">
      <c r="B643" s="210"/>
      <c r="C643" s="211"/>
      <c r="D643" s="200" t="s">
        <v>247</v>
      </c>
      <c r="E643" s="212" t="s">
        <v>1</v>
      </c>
      <c r="F643" s="213" t="s">
        <v>1299</v>
      </c>
      <c r="G643" s="211"/>
      <c r="H643" s="214">
        <v>17.3</v>
      </c>
      <c r="I643" s="215"/>
      <c r="J643" s="211"/>
      <c r="K643" s="211"/>
      <c r="L643" s="216"/>
      <c r="M643" s="217"/>
      <c r="N643" s="218"/>
      <c r="O643" s="218"/>
      <c r="P643" s="218"/>
      <c r="Q643" s="218"/>
      <c r="R643" s="218"/>
      <c r="S643" s="218"/>
      <c r="T643" s="219"/>
      <c r="AT643" s="220" t="s">
        <v>247</v>
      </c>
      <c r="AU643" s="220" t="s">
        <v>89</v>
      </c>
      <c r="AV643" s="13" t="s">
        <v>89</v>
      </c>
      <c r="AW643" s="13" t="s">
        <v>34</v>
      </c>
      <c r="AX643" s="13" t="s">
        <v>79</v>
      </c>
      <c r="AY643" s="220" t="s">
        <v>173</v>
      </c>
    </row>
    <row r="644" spans="1:65" s="15" customFormat="1">
      <c r="B644" s="231"/>
      <c r="C644" s="232"/>
      <c r="D644" s="200" t="s">
        <v>247</v>
      </c>
      <c r="E644" s="233" t="s">
        <v>1</v>
      </c>
      <c r="F644" s="234" t="s">
        <v>260</v>
      </c>
      <c r="G644" s="232"/>
      <c r="H644" s="235">
        <v>34.6</v>
      </c>
      <c r="I644" s="236"/>
      <c r="J644" s="232"/>
      <c r="K644" s="232"/>
      <c r="L644" s="237"/>
      <c r="M644" s="238"/>
      <c r="N644" s="239"/>
      <c r="O644" s="239"/>
      <c r="P644" s="239"/>
      <c r="Q644" s="239"/>
      <c r="R644" s="239"/>
      <c r="S644" s="239"/>
      <c r="T644" s="240"/>
      <c r="AT644" s="241" t="s">
        <v>247</v>
      </c>
      <c r="AU644" s="241" t="s">
        <v>89</v>
      </c>
      <c r="AV644" s="15" t="s">
        <v>191</v>
      </c>
      <c r="AW644" s="15" t="s">
        <v>34</v>
      </c>
      <c r="AX644" s="15" t="s">
        <v>87</v>
      </c>
      <c r="AY644" s="241" t="s">
        <v>173</v>
      </c>
    </row>
    <row r="645" spans="1:65" s="2" customFormat="1" ht="16.5" customHeight="1">
      <c r="A645" s="35"/>
      <c r="B645" s="36"/>
      <c r="C645" s="254" t="s">
        <v>1300</v>
      </c>
      <c r="D645" s="254" t="s">
        <v>730</v>
      </c>
      <c r="E645" s="255" t="s">
        <v>1301</v>
      </c>
      <c r="F645" s="256" t="s">
        <v>1302</v>
      </c>
      <c r="G645" s="257" t="s">
        <v>245</v>
      </c>
      <c r="H645" s="258">
        <v>9.0830000000000002</v>
      </c>
      <c r="I645" s="259"/>
      <c r="J645" s="260">
        <f>ROUND(I645*H645,2)</f>
        <v>0</v>
      </c>
      <c r="K645" s="256" t="s">
        <v>263</v>
      </c>
      <c r="L645" s="261"/>
      <c r="M645" s="262" t="s">
        <v>1</v>
      </c>
      <c r="N645" s="263" t="s">
        <v>44</v>
      </c>
      <c r="O645" s="72"/>
      <c r="P645" s="196">
        <f>O645*H645</f>
        <v>0</v>
      </c>
      <c r="Q645" s="196">
        <v>6.0000000000000001E-3</v>
      </c>
      <c r="R645" s="196">
        <f>Q645*H645</f>
        <v>5.4498000000000005E-2</v>
      </c>
      <c r="S645" s="196">
        <v>0</v>
      </c>
      <c r="T645" s="197">
        <f>S645*H645</f>
        <v>0</v>
      </c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R645" s="198" t="s">
        <v>410</v>
      </c>
      <c r="AT645" s="198" t="s">
        <v>730</v>
      </c>
      <c r="AU645" s="198" t="s">
        <v>89</v>
      </c>
      <c r="AY645" s="18" t="s">
        <v>173</v>
      </c>
      <c r="BE645" s="199">
        <f>IF(N645="základní",J645,0)</f>
        <v>0</v>
      </c>
      <c r="BF645" s="199">
        <f>IF(N645="snížená",J645,0)</f>
        <v>0</v>
      </c>
      <c r="BG645" s="199">
        <f>IF(N645="zákl. přenesená",J645,0)</f>
        <v>0</v>
      </c>
      <c r="BH645" s="199">
        <f>IF(N645="sníž. přenesená",J645,0)</f>
        <v>0</v>
      </c>
      <c r="BI645" s="199">
        <f>IF(N645="nulová",J645,0)</f>
        <v>0</v>
      </c>
      <c r="BJ645" s="18" t="s">
        <v>87</v>
      </c>
      <c r="BK645" s="199">
        <f>ROUND(I645*H645,2)</f>
        <v>0</v>
      </c>
      <c r="BL645" s="18" t="s">
        <v>131</v>
      </c>
      <c r="BM645" s="198" t="s">
        <v>1303</v>
      </c>
    </row>
    <row r="646" spans="1:65" s="13" customFormat="1">
      <c r="B646" s="210"/>
      <c r="C646" s="211"/>
      <c r="D646" s="200" t="s">
        <v>247</v>
      </c>
      <c r="E646" s="212" t="s">
        <v>1</v>
      </c>
      <c r="F646" s="213" t="s">
        <v>1304</v>
      </c>
      <c r="G646" s="211"/>
      <c r="H646" s="214">
        <v>3.633</v>
      </c>
      <c r="I646" s="215"/>
      <c r="J646" s="211"/>
      <c r="K646" s="211"/>
      <c r="L646" s="216"/>
      <c r="M646" s="217"/>
      <c r="N646" s="218"/>
      <c r="O646" s="218"/>
      <c r="P646" s="218"/>
      <c r="Q646" s="218"/>
      <c r="R646" s="218"/>
      <c r="S646" s="218"/>
      <c r="T646" s="219"/>
      <c r="AT646" s="220" t="s">
        <v>247</v>
      </c>
      <c r="AU646" s="220" t="s">
        <v>89</v>
      </c>
      <c r="AV646" s="13" t="s">
        <v>89</v>
      </c>
      <c r="AW646" s="13" t="s">
        <v>34</v>
      </c>
      <c r="AX646" s="13" t="s">
        <v>79</v>
      </c>
      <c r="AY646" s="220" t="s">
        <v>173</v>
      </c>
    </row>
    <row r="647" spans="1:65" s="13" customFormat="1">
      <c r="B647" s="210"/>
      <c r="C647" s="211"/>
      <c r="D647" s="200" t="s">
        <v>247</v>
      </c>
      <c r="E647" s="212" t="s">
        <v>1</v>
      </c>
      <c r="F647" s="213" t="s">
        <v>1305</v>
      </c>
      <c r="G647" s="211"/>
      <c r="H647" s="214">
        <v>5.45</v>
      </c>
      <c r="I647" s="215"/>
      <c r="J647" s="211"/>
      <c r="K647" s="211"/>
      <c r="L647" s="216"/>
      <c r="M647" s="217"/>
      <c r="N647" s="218"/>
      <c r="O647" s="218"/>
      <c r="P647" s="218"/>
      <c r="Q647" s="218"/>
      <c r="R647" s="218"/>
      <c r="S647" s="218"/>
      <c r="T647" s="219"/>
      <c r="AT647" s="220" t="s">
        <v>247</v>
      </c>
      <c r="AU647" s="220" t="s">
        <v>89</v>
      </c>
      <c r="AV647" s="13" t="s">
        <v>89</v>
      </c>
      <c r="AW647" s="13" t="s">
        <v>34</v>
      </c>
      <c r="AX647" s="13" t="s">
        <v>79</v>
      </c>
      <c r="AY647" s="220" t="s">
        <v>173</v>
      </c>
    </row>
    <row r="648" spans="1:65" s="15" customFormat="1">
      <c r="B648" s="231"/>
      <c r="C648" s="232"/>
      <c r="D648" s="200" t="s">
        <v>247</v>
      </c>
      <c r="E648" s="233" t="s">
        <v>1</v>
      </c>
      <c r="F648" s="234" t="s">
        <v>260</v>
      </c>
      <c r="G648" s="232"/>
      <c r="H648" s="235">
        <v>9.0830000000000002</v>
      </c>
      <c r="I648" s="236"/>
      <c r="J648" s="232"/>
      <c r="K648" s="232"/>
      <c r="L648" s="237"/>
      <c r="M648" s="238"/>
      <c r="N648" s="239"/>
      <c r="O648" s="239"/>
      <c r="P648" s="239"/>
      <c r="Q648" s="239"/>
      <c r="R648" s="239"/>
      <c r="S648" s="239"/>
      <c r="T648" s="240"/>
      <c r="AT648" s="241" t="s">
        <v>247</v>
      </c>
      <c r="AU648" s="241" t="s">
        <v>89</v>
      </c>
      <c r="AV648" s="15" t="s">
        <v>191</v>
      </c>
      <c r="AW648" s="15" t="s">
        <v>34</v>
      </c>
      <c r="AX648" s="15" t="s">
        <v>87</v>
      </c>
      <c r="AY648" s="241" t="s">
        <v>173</v>
      </c>
    </row>
    <row r="649" spans="1:65" s="2" customFormat="1" ht="16.5" customHeight="1">
      <c r="A649" s="35"/>
      <c r="B649" s="36"/>
      <c r="C649" s="187" t="s">
        <v>1306</v>
      </c>
      <c r="D649" s="187" t="s">
        <v>176</v>
      </c>
      <c r="E649" s="188" t="s">
        <v>1307</v>
      </c>
      <c r="F649" s="189" t="s">
        <v>1308</v>
      </c>
      <c r="G649" s="190" t="s">
        <v>1138</v>
      </c>
      <c r="H649" s="264"/>
      <c r="I649" s="192"/>
      <c r="J649" s="193">
        <f>ROUND(I649*H649,2)</f>
        <v>0</v>
      </c>
      <c r="K649" s="189" t="s">
        <v>263</v>
      </c>
      <c r="L649" s="40"/>
      <c r="M649" s="194" t="s">
        <v>1</v>
      </c>
      <c r="N649" s="195" t="s">
        <v>44</v>
      </c>
      <c r="O649" s="72"/>
      <c r="P649" s="196">
        <f>O649*H649</f>
        <v>0</v>
      </c>
      <c r="Q649" s="196">
        <v>0</v>
      </c>
      <c r="R649" s="196">
        <f>Q649*H649</f>
        <v>0</v>
      </c>
      <c r="S649" s="196">
        <v>0</v>
      </c>
      <c r="T649" s="197">
        <f>S649*H649</f>
        <v>0</v>
      </c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R649" s="198" t="s">
        <v>131</v>
      </c>
      <c r="AT649" s="198" t="s">
        <v>176</v>
      </c>
      <c r="AU649" s="198" t="s">
        <v>89</v>
      </c>
      <c r="AY649" s="18" t="s">
        <v>173</v>
      </c>
      <c r="BE649" s="199">
        <f>IF(N649="základní",J649,0)</f>
        <v>0</v>
      </c>
      <c r="BF649" s="199">
        <f>IF(N649="snížená",J649,0)</f>
        <v>0</v>
      </c>
      <c r="BG649" s="199">
        <f>IF(N649="zákl. přenesená",J649,0)</f>
        <v>0</v>
      </c>
      <c r="BH649" s="199">
        <f>IF(N649="sníž. přenesená",J649,0)</f>
        <v>0</v>
      </c>
      <c r="BI649" s="199">
        <f>IF(N649="nulová",J649,0)</f>
        <v>0</v>
      </c>
      <c r="BJ649" s="18" t="s">
        <v>87</v>
      </c>
      <c r="BK649" s="199">
        <f>ROUND(I649*H649,2)</f>
        <v>0</v>
      </c>
      <c r="BL649" s="18" t="s">
        <v>131</v>
      </c>
      <c r="BM649" s="198" t="s">
        <v>1309</v>
      </c>
    </row>
    <row r="650" spans="1:65" s="12" customFormat="1" ht="22.9" customHeight="1">
      <c r="B650" s="171"/>
      <c r="C650" s="172"/>
      <c r="D650" s="173" t="s">
        <v>78</v>
      </c>
      <c r="E650" s="185" t="s">
        <v>1310</v>
      </c>
      <c r="F650" s="185" t="s">
        <v>1311</v>
      </c>
      <c r="G650" s="172"/>
      <c r="H650" s="172"/>
      <c r="I650" s="175"/>
      <c r="J650" s="186">
        <f>BK650</f>
        <v>0</v>
      </c>
      <c r="K650" s="172"/>
      <c r="L650" s="177"/>
      <c r="M650" s="178"/>
      <c r="N650" s="179"/>
      <c r="O650" s="179"/>
      <c r="P650" s="180">
        <f>SUM(P651:P669)</f>
        <v>0</v>
      </c>
      <c r="Q650" s="179"/>
      <c r="R650" s="180">
        <f>SUM(R651:R669)</f>
        <v>7.2440325600000008</v>
      </c>
      <c r="S650" s="179"/>
      <c r="T650" s="181">
        <f>SUM(T651:T669)</f>
        <v>0</v>
      </c>
      <c r="AR650" s="182" t="s">
        <v>89</v>
      </c>
      <c r="AT650" s="183" t="s">
        <v>78</v>
      </c>
      <c r="AU650" s="183" t="s">
        <v>87</v>
      </c>
      <c r="AY650" s="182" t="s">
        <v>173</v>
      </c>
      <c r="BK650" s="184">
        <f>SUM(BK651:BK669)</f>
        <v>0</v>
      </c>
    </row>
    <row r="651" spans="1:65" s="2" customFormat="1" ht="24.2" customHeight="1">
      <c r="A651" s="35"/>
      <c r="B651" s="36"/>
      <c r="C651" s="187" t="s">
        <v>1312</v>
      </c>
      <c r="D651" s="187" t="s">
        <v>176</v>
      </c>
      <c r="E651" s="188" t="s">
        <v>1313</v>
      </c>
      <c r="F651" s="189" t="s">
        <v>1314</v>
      </c>
      <c r="G651" s="190" t="s">
        <v>245</v>
      </c>
      <c r="H651" s="191">
        <v>87.08</v>
      </c>
      <c r="I651" s="192"/>
      <c r="J651" s="193">
        <f>ROUND(I651*H651,2)</f>
        <v>0</v>
      </c>
      <c r="K651" s="189" t="s">
        <v>263</v>
      </c>
      <c r="L651" s="40"/>
      <c r="M651" s="194" t="s">
        <v>1</v>
      </c>
      <c r="N651" s="195" t="s">
        <v>44</v>
      </c>
      <c r="O651" s="72"/>
      <c r="P651" s="196">
        <f>O651*H651</f>
        <v>0</v>
      </c>
      <c r="Q651" s="196">
        <v>9.9600000000000001E-3</v>
      </c>
      <c r="R651" s="196">
        <f>Q651*H651</f>
        <v>0.8673168</v>
      </c>
      <c r="S651" s="196">
        <v>0</v>
      </c>
      <c r="T651" s="197">
        <f>S651*H651</f>
        <v>0</v>
      </c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R651" s="198" t="s">
        <v>131</v>
      </c>
      <c r="AT651" s="198" t="s">
        <v>176</v>
      </c>
      <c r="AU651" s="198" t="s">
        <v>89</v>
      </c>
      <c r="AY651" s="18" t="s">
        <v>173</v>
      </c>
      <c r="BE651" s="199">
        <f>IF(N651="základní",J651,0)</f>
        <v>0</v>
      </c>
      <c r="BF651" s="199">
        <f>IF(N651="snížená",J651,0)</f>
        <v>0</v>
      </c>
      <c r="BG651" s="199">
        <f>IF(N651="zákl. přenesená",J651,0)</f>
        <v>0</v>
      </c>
      <c r="BH651" s="199">
        <f>IF(N651="sníž. přenesená",J651,0)</f>
        <v>0</v>
      </c>
      <c r="BI651" s="199">
        <f>IF(N651="nulová",J651,0)</f>
        <v>0</v>
      </c>
      <c r="BJ651" s="18" t="s">
        <v>87</v>
      </c>
      <c r="BK651" s="199">
        <f>ROUND(I651*H651,2)</f>
        <v>0</v>
      </c>
      <c r="BL651" s="18" t="s">
        <v>131</v>
      </c>
      <c r="BM651" s="198" t="s">
        <v>1315</v>
      </c>
    </row>
    <row r="652" spans="1:65" s="13" customFormat="1">
      <c r="B652" s="210"/>
      <c r="C652" s="211"/>
      <c r="D652" s="200" t="s">
        <v>247</v>
      </c>
      <c r="E652" s="212" t="s">
        <v>1</v>
      </c>
      <c r="F652" s="213" t="s">
        <v>1316</v>
      </c>
      <c r="G652" s="211"/>
      <c r="H652" s="214">
        <v>54.6</v>
      </c>
      <c r="I652" s="215"/>
      <c r="J652" s="211"/>
      <c r="K652" s="211"/>
      <c r="L652" s="216"/>
      <c r="M652" s="217"/>
      <c r="N652" s="218"/>
      <c r="O652" s="218"/>
      <c r="P652" s="218"/>
      <c r="Q652" s="218"/>
      <c r="R652" s="218"/>
      <c r="S652" s="218"/>
      <c r="T652" s="219"/>
      <c r="AT652" s="220" t="s">
        <v>247</v>
      </c>
      <c r="AU652" s="220" t="s">
        <v>89</v>
      </c>
      <c r="AV652" s="13" t="s">
        <v>89</v>
      </c>
      <c r="AW652" s="13" t="s">
        <v>34</v>
      </c>
      <c r="AX652" s="13" t="s">
        <v>79</v>
      </c>
      <c r="AY652" s="220" t="s">
        <v>173</v>
      </c>
    </row>
    <row r="653" spans="1:65" s="13" customFormat="1">
      <c r="B653" s="210"/>
      <c r="C653" s="211"/>
      <c r="D653" s="200" t="s">
        <v>247</v>
      </c>
      <c r="E653" s="212" t="s">
        <v>1</v>
      </c>
      <c r="F653" s="213" t="s">
        <v>1317</v>
      </c>
      <c r="G653" s="211"/>
      <c r="H653" s="214">
        <v>32.479999999999997</v>
      </c>
      <c r="I653" s="215"/>
      <c r="J653" s="211"/>
      <c r="K653" s="211"/>
      <c r="L653" s="216"/>
      <c r="M653" s="217"/>
      <c r="N653" s="218"/>
      <c r="O653" s="218"/>
      <c r="P653" s="218"/>
      <c r="Q653" s="218"/>
      <c r="R653" s="218"/>
      <c r="S653" s="218"/>
      <c r="T653" s="219"/>
      <c r="AT653" s="220" t="s">
        <v>247</v>
      </c>
      <c r="AU653" s="220" t="s">
        <v>89</v>
      </c>
      <c r="AV653" s="13" t="s">
        <v>89</v>
      </c>
      <c r="AW653" s="13" t="s">
        <v>34</v>
      </c>
      <c r="AX653" s="13" t="s">
        <v>79</v>
      </c>
      <c r="AY653" s="220" t="s">
        <v>173</v>
      </c>
    </row>
    <row r="654" spans="1:65" s="15" customFormat="1">
      <c r="B654" s="231"/>
      <c r="C654" s="232"/>
      <c r="D654" s="200" t="s">
        <v>247</v>
      </c>
      <c r="E654" s="233" t="s">
        <v>1</v>
      </c>
      <c r="F654" s="234" t="s">
        <v>260</v>
      </c>
      <c r="G654" s="232"/>
      <c r="H654" s="235">
        <v>87.08</v>
      </c>
      <c r="I654" s="236"/>
      <c r="J654" s="232"/>
      <c r="K654" s="232"/>
      <c r="L654" s="237"/>
      <c r="M654" s="238"/>
      <c r="N654" s="239"/>
      <c r="O654" s="239"/>
      <c r="P654" s="239"/>
      <c r="Q654" s="239"/>
      <c r="R654" s="239"/>
      <c r="S654" s="239"/>
      <c r="T654" s="240"/>
      <c r="AT654" s="241" t="s">
        <v>247</v>
      </c>
      <c r="AU654" s="241" t="s">
        <v>89</v>
      </c>
      <c r="AV654" s="15" t="s">
        <v>191</v>
      </c>
      <c r="AW654" s="15" t="s">
        <v>34</v>
      </c>
      <c r="AX654" s="15" t="s">
        <v>87</v>
      </c>
      <c r="AY654" s="241" t="s">
        <v>173</v>
      </c>
    </row>
    <row r="655" spans="1:65" s="2" customFormat="1" ht="16.5" customHeight="1">
      <c r="A655" s="35"/>
      <c r="B655" s="36"/>
      <c r="C655" s="187" t="s">
        <v>1318</v>
      </c>
      <c r="D655" s="187" t="s">
        <v>176</v>
      </c>
      <c r="E655" s="188" t="s">
        <v>1319</v>
      </c>
      <c r="F655" s="189" t="s">
        <v>1320</v>
      </c>
      <c r="G655" s="190" t="s">
        <v>339</v>
      </c>
      <c r="H655" s="191">
        <v>248.8</v>
      </c>
      <c r="I655" s="192"/>
      <c r="J655" s="193">
        <f>ROUND(I655*H655,2)</f>
        <v>0</v>
      </c>
      <c r="K655" s="189" t="s">
        <v>1</v>
      </c>
      <c r="L655" s="40"/>
      <c r="M655" s="194" t="s">
        <v>1</v>
      </c>
      <c r="N655" s="195" t="s">
        <v>44</v>
      </c>
      <c r="O655" s="72"/>
      <c r="P655" s="196">
        <f>O655*H655</f>
        <v>0</v>
      </c>
      <c r="Q655" s="196">
        <v>9.9600000000000001E-3</v>
      </c>
      <c r="R655" s="196">
        <f>Q655*H655</f>
        <v>2.4780480000000003</v>
      </c>
      <c r="S655" s="196">
        <v>0</v>
      </c>
      <c r="T655" s="197">
        <f>S655*H655</f>
        <v>0</v>
      </c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R655" s="198" t="s">
        <v>131</v>
      </c>
      <c r="AT655" s="198" t="s">
        <v>176</v>
      </c>
      <c r="AU655" s="198" t="s">
        <v>89</v>
      </c>
      <c r="AY655" s="18" t="s">
        <v>173</v>
      </c>
      <c r="BE655" s="199">
        <f>IF(N655="základní",J655,0)</f>
        <v>0</v>
      </c>
      <c r="BF655" s="199">
        <f>IF(N655="snížená",J655,0)</f>
        <v>0</v>
      </c>
      <c r="BG655" s="199">
        <f>IF(N655="zákl. přenesená",J655,0)</f>
        <v>0</v>
      </c>
      <c r="BH655" s="199">
        <f>IF(N655="sníž. přenesená",J655,0)</f>
        <v>0</v>
      </c>
      <c r="BI655" s="199">
        <f>IF(N655="nulová",J655,0)</f>
        <v>0</v>
      </c>
      <c r="BJ655" s="18" t="s">
        <v>87</v>
      </c>
      <c r="BK655" s="199">
        <f>ROUND(I655*H655,2)</f>
        <v>0</v>
      </c>
      <c r="BL655" s="18" t="s">
        <v>131</v>
      </c>
      <c r="BM655" s="198" t="s">
        <v>1321</v>
      </c>
    </row>
    <row r="656" spans="1:65" s="13" customFormat="1">
      <c r="B656" s="210"/>
      <c r="C656" s="211"/>
      <c r="D656" s="200" t="s">
        <v>247</v>
      </c>
      <c r="E656" s="212" t="s">
        <v>1</v>
      </c>
      <c r="F656" s="213" t="s">
        <v>1322</v>
      </c>
      <c r="G656" s="211"/>
      <c r="H656" s="214">
        <v>156</v>
      </c>
      <c r="I656" s="215"/>
      <c r="J656" s="211"/>
      <c r="K656" s="211"/>
      <c r="L656" s="216"/>
      <c r="M656" s="217"/>
      <c r="N656" s="218"/>
      <c r="O656" s="218"/>
      <c r="P656" s="218"/>
      <c r="Q656" s="218"/>
      <c r="R656" s="218"/>
      <c r="S656" s="218"/>
      <c r="T656" s="219"/>
      <c r="AT656" s="220" t="s">
        <v>247</v>
      </c>
      <c r="AU656" s="220" t="s">
        <v>89</v>
      </c>
      <c r="AV656" s="13" t="s">
        <v>89</v>
      </c>
      <c r="AW656" s="13" t="s">
        <v>34</v>
      </c>
      <c r="AX656" s="13" t="s">
        <v>79</v>
      </c>
      <c r="AY656" s="220" t="s">
        <v>173</v>
      </c>
    </row>
    <row r="657" spans="1:65" s="13" customFormat="1">
      <c r="B657" s="210"/>
      <c r="C657" s="211"/>
      <c r="D657" s="200" t="s">
        <v>247</v>
      </c>
      <c r="E657" s="212" t="s">
        <v>1</v>
      </c>
      <c r="F657" s="213" t="s">
        <v>1323</v>
      </c>
      <c r="G657" s="211"/>
      <c r="H657" s="214">
        <v>92.8</v>
      </c>
      <c r="I657" s="215"/>
      <c r="J657" s="211"/>
      <c r="K657" s="211"/>
      <c r="L657" s="216"/>
      <c r="M657" s="217"/>
      <c r="N657" s="218"/>
      <c r="O657" s="218"/>
      <c r="P657" s="218"/>
      <c r="Q657" s="218"/>
      <c r="R657" s="218"/>
      <c r="S657" s="218"/>
      <c r="T657" s="219"/>
      <c r="AT657" s="220" t="s">
        <v>247</v>
      </c>
      <c r="AU657" s="220" t="s">
        <v>89</v>
      </c>
      <c r="AV657" s="13" t="s">
        <v>89</v>
      </c>
      <c r="AW657" s="13" t="s">
        <v>34</v>
      </c>
      <c r="AX657" s="13" t="s">
        <v>79</v>
      </c>
      <c r="AY657" s="220" t="s">
        <v>173</v>
      </c>
    </row>
    <row r="658" spans="1:65" s="15" customFormat="1">
      <c r="B658" s="231"/>
      <c r="C658" s="232"/>
      <c r="D658" s="200" t="s">
        <v>247</v>
      </c>
      <c r="E658" s="233" t="s">
        <v>1</v>
      </c>
      <c r="F658" s="234" t="s">
        <v>260</v>
      </c>
      <c r="G658" s="232"/>
      <c r="H658" s="235">
        <v>248.8</v>
      </c>
      <c r="I658" s="236"/>
      <c r="J658" s="232"/>
      <c r="K658" s="232"/>
      <c r="L658" s="237"/>
      <c r="M658" s="238"/>
      <c r="N658" s="239"/>
      <c r="O658" s="239"/>
      <c r="P658" s="239"/>
      <c r="Q658" s="239"/>
      <c r="R658" s="239"/>
      <c r="S658" s="239"/>
      <c r="T658" s="240"/>
      <c r="AT658" s="241" t="s">
        <v>247</v>
      </c>
      <c r="AU658" s="241" t="s">
        <v>89</v>
      </c>
      <c r="AV658" s="15" t="s">
        <v>191</v>
      </c>
      <c r="AW658" s="15" t="s">
        <v>34</v>
      </c>
      <c r="AX658" s="15" t="s">
        <v>87</v>
      </c>
      <c r="AY658" s="241" t="s">
        <v>173</v>
      </c>
    </row>
    <row r="659" spans="1:65" s="2" customFormat="1" ht="16.5" customHeight="1">
      <c r="A659" s="35"/>
      <c r="B659" s="36"/>
      <c r="C659" s="187" t="s">
        <v>1324</v>
      </c>
      <c r="D659" s="187" t="s">
        <v>176</v>
      </c>
      <c r="E659" s="188" t="s">
        <v>1325</v>
      </c>
      <c r="F659" s="189" t="s">
        <v>1326</v>
      </c>
      <c r="G659" s="190" t="s">
        <v>245</v>
      </c>
      <c r="H659" s="191">
        <v>530.54</v>
      </c>
      <c r="I659" s="192"/>
      <c r="J659" s="193">
        <f>ROUND(I659*H659,2)</f>
        <v>0</v>
      </c>
      <c r="K659" s="189" t="s">
        <v>1</v>
      </c>
      <c r="L659" s="40"/>
      <c r="M659" s="194" t="s">
        <v>1</v>
      </c>
      <c r="N659" s="195" t="s">
        <v>44</v>
      </c>
      <c r="O659" s="72"/>
      <c r="P659" s="196">
        <f>O659*H659</f>
        <v>0</v>
      </c>
      <c r="Q659" s="196">
        <v>6.7600000000000004E-3</v>
      </c>
      <c r="R659" s="196">
        <f>Q659*H659</f>
        <v>3.5864503999999999</v>
      </c>
      <c r="S659" s="196">
        <v>0</v>
      </c>
      <c r="T659" s="197">
        <f>S659*H659</f>
        <v>0</v>
      </c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R659" s="198" t="s">
        <v>131</v>
      </c>
      <c r="AT659" s="198" t="s">
        <v>176</v>
      </c>
      <c r="AU659" s="198" t="s">
        <v>89</v>
      </c>
      <c r="AY659" s="18" t="s">
        <v>173</v>
      </c>
      <c r="BE659" s="199">
        <f>IF(N659="základní",J659,0)</f>
        <v>0</v>
      </c>
      <c r="BF659" s="199">
        <f>IF(N659="snížená",J659,0)</f>
        <v>0</v>
      </c>
      <c r="BG659" s="199">
        <f>IF(N659="zákl. přenesená",J659,0)</f>
        <v>0</v>
      </c>
      <c r="BH659" s="199">
        <f>IF(N659="sníž. přenesená",J659,0)</f>
        <v>0</v>
      </c>
      <c r="BI659" s="199">
        <f>IF(N659="nulová",J659,0)</f>
        <v>0</v>
      </c>
      <c r="BJ659" s="18" t="s">
        <v>87</v>
      </c>
      <c r="BK659" s="199">
        <f>ROUND(I659*H659,2)</f>
        <v>0</v>
      </c>
      <c r="BL659" s="18" t="s">
        <v>131</v>
      </c>
      <c r="BM659" s="198" t="s">
        <v>1327</v>
      </c>
    </row>
    <row r="660" spans="1:65" s="13" customFormat="1">
      <c r="B660" s="210"/>
      <c r="C660" s="211"/>
      <c r="D660" s="200" t="s">
        <v>247</v>
      </c>
      <c r="E660" s="212" t="s">
        <v>1</v>
      </c>
      <c r="F660" s="213" t="s">
        <v>611</v>
      </c>
      <c r="G660" s="211"/>
      <c r="H660" s="214">
        <v>530.54</v>
      </c>
      <c r="I660" s="215"/>
      <c r="J660" s="211"/>
      <c r="K660" s="211"/>
      <c r="L660" s="216"/>
      <c r="M660" s="217"/>
      <c r="N660" s="218"/>
      <c r="O660" s="218"/>
      <c r="P660" s="218"/>
      <c r="Q660" s="218"/>
      <c r="R660" s="218"/>
      <c r="S660" s="218"/>
      <c r="T660" s="219"/>
      <c r="AT660" s="220" t="s">
        <v>247</v>
      </c>
      <c r="AU660" s="220" t="s">
        <v>89</v>
      </c>
      <c r="AV660" s="13" t="s">
        <v>89</v>
      </c>
      <c r="AW660" s="13" t="s">
        <v>34</v>
      </c>
      <c r="AX660" s="13" t="s">
        <v>87</v>
      </c>
      <c r="AY660" s="220" t="s">
        <v>173</v>
      </c>
    </row>
    <row r="661" spans="1:65" s="2" customFormat="1" ht="16.5" customHeight="1">
      <c r="A661" s="35"/>
      <c r="B661" s="36"/>
      <c r="C661" s="187" t="s">
        <v>1328</v>
      </c>
      <c r="D661" s="187" t="s">
        <v>176</v>
      </c>
      <c r="E661" s="188" t="s">
        <v>1329</v>
      </c>
      <c r="F661" s="189" t="s">
        <v>1330</v>
      </c>
      <c r="G661" s="190" t="s">
        <v>245</v>
      </c>
      <c r="H661" s="191">
        <v>10.006</v>
      </c>
      <c r="I661" s="192"/>
      <c r="J661" s="193">
        <f>ROUND(I661*H661,2)</f>
        <v>0</v>
      </c>
      <c r="K661" s="189" t="s">
        <v>1</v>
      </c>
      <c r="L661" s="40"/>
      <c r="M661" s="194" t="s">
        <v>1</v>
      </c>
      <c r="N661" s="195" t="s">
        <v>44</v>
      </c>
      <c r="O661" s="72"/>
      <c r="P661" s="196">
        <f>O661*H661</f>
        <v>0</v>
      </c>
      <c r="Q661" s="196">
        <v>6.7600000000000004E-3</v>
      </c>
      <c r="R661" s="196">
        <f>Q661*H661</f>
        <v>6.7640560000000002E-2</v>
      </c>
      <c r="S661" s="196">
        <v>0</v>
      </c>
      <c r="T661" s="197">
        <f>S661*H661</f>
        <v>0</v>
      </c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R661" s="198" t="s">
        <v>131</v>
      </c>
      <c r="AT661" s="198" t="s">
        <v>176</v>
      </c>
      <c r="AU661" s="198" t="s">
        <v>89</v>
      </c>
      <c r="AY661" s="18" t="s">
        <v>173</v>
      </c>
      <c r="BE661" s="199">
        <f>IF(N661="základní",J661,0)</f>
        <v>0</v>
      </c>
      <c r="BF661" s="199">
        <f>IF(N661="snížená",J661,0)</f>
        <v>0</v>
      </c>
      <c r="BG661" s="199">
        <f>IF(N661="zákl. přenesená",J661,0)</f>
        <v>0</v>
      </c>
      <c r="BH661" s="199">
        <f>IF(N661="sníž. přenesená",J661,0)</f>
        <v>0</v>
      </c>
      <c r="BI661" s="199">
        <f>IF(N661="nulová",J661,0)</f>
        <v>0</v>
      </c>
      <c r="BJ661" s="18" t="s">
        <v>87</v>
      </c>
      <c r="BK661" s="199">
        <f>ROUND(I661*H661,2)</f>
        <v>0</v>
      </c>
      <c r="BL661" s="18" t="s">
        <v>131</v>
      </c>
      <c r="BM661" s="198" t="s">
        <v>1331</v>
      </c>
    </row>
    <row r="662" spans="1:65" s="13" customFormat="1">
      <c r="B662" s="210"/>
      <c r="C662" s="211"/>
      <c r="D662" s="200" t="s">
        <v>247</v>
      </c>
      <c r="E662" s="212" t="s">
        <v>1</v>
      </c>
      <c r="F662" s="213" t="s">
        <v>1332</v>
      </c>
      <c r="G662" s="211"/>
      <c r="H662" s="214">
        <v>4.4960000000000004</v>
      </c>
      <c r="I662" s="215"/>
      <c r="J662" s="211"/>
      <c r="K662" s="211"/>
      <c r="L662" s="216"/>
      <c r="M662" s="217"/>
      <c r="N662" s="218"/>
      <c r="O662" s="218"/>
      <c r="P662" s="218"/>
      <c r="Q662" s="218"/>
      <c r="R662" s="218"/>
      <c r="S662" s="218"/>
      <c r="T662" s="219"/>
      <c r="AT662" s="220" t="s">
        <v>247</v>
      </c>
      <c r="AU662" s="220" t="s">
        <v>89</v>
      </c>
      <c r="AV662" s="13" t="s">
        <v>89</v>
      </c>
      <c r="AW662" s="13" t="s">
        <v>34</v>
      </c>
      <c r="AX662" s="13" t="s">
        <v>79</v>
      </c>
      <c r="AY662" s="220" t="s">
        <v>173</v>
      </c>
    </row>
    <row r="663" spans="1:65" s="13" customFormat="1">
      <c r="B663" s="210"/>
      <c r="C663" s="211"/>
      <c r="D663" s="200" t="s">
        <v>247</v>
      </c>
      <c r="E663" s="212" t="s">
        <v>1</v>
      </c>
      <c r="F663" s="213" t="s">
        <v>1333</v>
      </c>
      <c r="G663" s="211"/>
      <c r="H663" s="214">
        <v>5.51</v>
      </c>
      <c r="I663" s="215"/>
      <c r="J663" s="211"/>
      <c r="K663" s="211"/>
      <c r="L663" s="216"/>
      <c r="M663" s="217"/>
      <c r="N663" s="218"/>
      <c r="O663" s="218"/>
      <c r="P663" s="218"/>
      <c r="Q663" s="218"/>
      <c r="R663" s="218"/>
      <c r="S663" s="218"/>
      <c r="T663" s="219"/>
      <c r="AT663" s="220" t="s">
        <v>247</v>
      </c>
      <c r="AU663" s="220" t="s">
        <v>89</v>
      </c>
      <c r="AV663" s="13" t="s">
        <v>89</v>
      </c>
      <c r="AW663" s="13" t="s">
        <v>34</v>
      </c>
      <c r="AX663" s="13" t="s">
        <v>79</v>
      </c>
      <c r="AY663" s="220" t="s">
        <v>173</v>
      </c>
    </row>
    <row r="664" spans="1:65" s="15" customFormat="1">
      <c r="B664" s="231"/>
      <c r="C664" s="232"/>
      <c r="D664" s="200" t="s">
        <v>247</v>
      </c>
      <c r="E664" s="233" t="s">
        <v>1</v>
      </c>
      <c r="F664" s="234" t="s">
        <v>260</v>
      </c>
      <c r="G664" s="232"/>
      <c r="H664" s="235">
        <v>10.006</v>
      </c>
      <c r="I664" s="236"/>
      <c r="J664" s="232"/>
      <c r="K664" s="232"/>
      <c r="L664" s="237"/>
      <c r="M664" s="238"/>
      <c r="N664" s="239"/>
      <c r="O664" s="239"/>
      <c r="P664" s="239"/>
      <c r="Q664" s="239"/>
      <c r="R664" s="239"/>
      <c r="S664" s="239"/>
      <c r="T664" s="240"/>
      <c r="AT664" s="241" t="s">
        <v>247</v>
      </c>
      <c r="AU664" s="241" t="s">
        <v>89</v>
      </c>
      <c r="AV664" s="15" t="s">
        <v>191</v>
      </c>
      <c r="AW664" s="15" t="s">
        <v>34</v>
      </c>
      <c r="AX664" s="15" t="s">
        <v>87</v>
      </c>
      <c r="AY664" s="241" t="s">
        <v>173</v>
      </c>
    </row>
    <row r="665" spans="1:65" s="2" customFormat="1" ht="16.5" customHeight="1">
      <c r="A665" s="35"/>
      <c r="B665" s="36"/>
      <c r="C665" s="187" t="s">
        <v>1334</v>
      </c>
      <c r="D665" s="187" t="s">
        <v>176</v>
      </c>
      <c r="E665" s="188" t="s">
        <v>1335</v>
      </c>
      <c r="F665" s="189" t="s">
        <v>1336</v>
      </c>
      <c r="G665" s="190" t="s">
        <v>245</v>
      </c>
      <c r="H665" s="191">
        <v>36.18</v>
      </c>
      <c r="I665" s="192"/>
      <c r="J665" s="193">
        <f>ROUND(I665*H665,2)</f>
        <v>0</v>
      </c>
      <c r="K665" s="189" t="s">
        <v>1</v>
      </c>
      <c r="L665" s="40"/>
      <c r="M665" s="194" t="s">
        <v>1</v>
      </c>
      <c r="N665" s="195" t="s">
        <v>44</v>
      </c>
      <c r="O665" s="72"/>
      <c r="P665" s="196">
        <f>O665*H665</f>
        <v>0</v>
      </c>
      <c r="Q665" s="196">
        <v>6.7600000000000004E-3</v>
      </c>
      <c r="R665" s="196">
        <f>Q665*H665</f>
        <v>0.24457680000000001</v>
      </c>
      <c r="S665" s="196">
        <v>0</v>
      </c>
      <c r="T665" s="197">
        <f>S665*H665</f>
        <v>0</v>
      </c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R665" s="198" t="s">
        <v>131</v>
      </c>
      <c r="AT665" s="198" t="s">
        <v>176</v>
      </c>
      <c r="AU665" s="198" t="s">
        <v>89</v>
      </c>
      <c r="AY665" s="18" t="s">
        <v>173</v>
      </c>
      <c r="BE665" s="199">
        <f>IF(N665="základní",J665,0)</f>
        <v>0</v>
      </c>
      <c r="BF665" s="199">
        <f>IF(N665="snížená",J665,0)</f>
        <v>0</v>
      </c>
      <c r="BG665" s="199">
        <f>IF(N665="zákl. přenesená",J665,0)</f>
        <v>0</v>
      </c>
      <c r="BH665" s="199">
        <f>IF(N665="sníž. přenesená",J665,0)</f>
        <v>0</v>
      </c>
      <c r="BI665" s="199">
        <f>IF(N665="nulová",J665,0)</f>
        <v>0</v>
      </c>
      <c r="BJ665" s="18" t="s">
        <v>87</v>
      </c>
      <c r="BK665" s="199">
        <f>ROUND(I665*H665,2)</f>
        <v>0</v>
      </c>
      <c r="BL665" s="18" t="s">
        <v>131</v>
      </c>
      <c r="BM665" s="198" t="s">
        <v>1337</v>
      </c>
    </row>
    <row r="666" spans="1:65" s="13" customFormat="1">
      <c r="B666" s="210"/>
      <c r="C666" s="211"/>
      <c r="D666" s="200" t="s">
        <v>247</v>
      </c>
      <c r="E666" s="212" t="s">
        <v>1</v>
      </c>
      <c r="F666" s="213" t="s">
        <v>1338</v>
      </c>
      <c r="G666" s="211"/>
      <c r="H666" s="214">
        <v>33.46</v>
      </c>
      <c r="I666" s="215"/>
      <c r="J666" s="211"/>
      <c r="K666" s="211"/>
      <c r="L666" s="216"/>
      <c r="M666" s="217"/>
      <c r="N666" s="218"/>
      <c r="O666" s="218"/>
      <c r="P666" s="218"/>
      <c r="Q666" s="218"/>
      <c r="R666" s="218"/>
      <c r="S666" s="218"/>
      <c r="T666" s="219"/>
      <c r="AT666" s="220" t="s">
        <v>247</v>
      </c>
      <c r="AU666" s="220" t="s">
        <v>89</v>
      </c>
      <c r="AV666" s="13" t="s">
        <v>89</v>
      </c>
      <c r="AW666" s="13" t="s">
        <v>34</v>
      </c>
      <c r="AX666" s="13" t="s">
        <v>79</v>
      </c>
      <c r="AY666" s="220" t="s">
        <v>173</v>
      </c>
    </row>
    <row r="667" spans="1:65" s="13" customFormat="1">
      <c r="B667" s="210"/>
      <c r="C667" s="211"/>
      <c r="D667" s="200" t="s">
        <v>247</v>
      </c>
      <c r="E667" s="212" t="s">
        <v>1</v>
      </c>
      <c r="F667" s="213" t="s">
        <v>1339</v>
      </c>
      <c r="G667" s="211"/>
      <c r="H667" s="214">
        <v>2.72</v>
      </c>
      <c r="I667" s="215"/>
      <c r="J667" s="211"/>
      <c r="K667" s="211"/>
      <c r="L667" s="216"/>
      <c r="M667" s="217"/>
      <c r="N667" s="218"/>
      <c r="O667" s="218"/>
      <c r="P667" s="218"/>
      <c r="Q667" s="218"/>
      <c r="R667" s="218"/>
      <c r="S667" s="218"/>
      <c r="T667" s="219"/>
      <c r="AT667" s="220" t="s">
        <v>247</v>
      </c>
      <c r="AU667" s="220" t="s">
        <v>89</v>
      </c>
      <c r="AV667" s="13" t="s">
        <v>89</v>
      </c>
      <c r="AW667" s="13" t="s">
        <v>34</v>
      </c>
      <c r="AX667" s="13" t="s">
        <v>79</v>
      </c>
      <c r="AY667" s="220" t="s">
        <v>173</v>
      </c>
    </row>
    <row r="668" spans="1:65" s="15" customFormat="1">
      <c r="B668" s="231"/>
      <c r="C668" s="232"/>
      <c r="D668" s="200" t="s">
        <v>247</v>
      </c>
      <c r="E668" s="233" t="s">
        <v>1</v>
      </c>
      <c r="F668" s="234" t="s">
        <v>260</v>
      </c>
      <c r="G668" s="232"/>
      <c r="H668" s="235">
        <v>36.18</v>
      </c>
      <c r="I668" s="236"/>
      <c r="J668" s="232"/>
      <c r="K668" s="232"/>
      <c r="L668" s="237"/>
      <c r="M668" s="238"/>
      <c r="N668" s="239"/>
      <c r="O668" s="239"/>
      <c r="P668" s="239"/>
      <c r="Q668" s="239"/>
      <c r="R668" s="239"/>
      <c r="S668" s="239"/>
      <c r="T668" s="240"/>
      <c r="AT668" s="241" t="s">
        <v>247</v>
      </c>
      <c r="AU668" s="241" t="s">
        <v>89</v>
      </c>
      <c r="AV668" s="15" t="s">
        <v>191</v>
      </c>
      <c r="AW668" s="15" t="s">
        <v>34</v>
      </c>
      <c r="AX668" s="15" t="s">
        <v>87</v>
      </c>
      <c r="AY668" s="241" t="s">
        <v>173</v>
      </c>
    </row>
    <row r="669" spans="1:65" s="2" customFormat="1" ht="16.5" customHeight="1">
      <c r="A669" s="35"/>
      <c r="B669" s="36"/>
      <c r="C669" s="187" t="s">
        <v>1340</v>
      </c>
      <c r="D669" s="187" t="s">
        <v>176</v>
      </c>
      <c r="E669" s="188" t="s">
        <v>1341</v>
      </c>
      <c r="F669" s="189" t="s">
        <v>1342</v>
      </c>
      <c r="G669" s="190" t="s">
        <v>1138</v>
      </c>
      <c r="H669" s="264"/>
      <c r="I669" s="192"/>
      <c r="J669" s="193">
        <f>ROUND(I669*H669,2)</f>
        <v>0</v>
      </c>
      <c r="K669" s="189" t="s">
        <v>263</v>
      </c>
      <c r="L669" s="40"/>
      <c r="M669" s="194" t="s">
        <v>1</v>
      </c>
      <c r="N669" s="195" t="s">
        <v>44</v>
      </c>
      <c r="O669" s="72"/>
      <c r="P669" s="196">
        <f>O669*H669</f>
        <v>0</v>
      </c>
      <c r="Q669" s="196">
        <v>0</v>
      </c>
      <c r="R669" s="196">
        <f>Q669*H669</f>
        <v>0</v>
      </c>
      <c r="S669" s="196">
        <v>0</v>
      </c>
      <c r="T669" s="197">
        <f>S669*H669</f>
        <v>0</v>
      </c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R669" s="198" t="s">
        <v>131</v>
      </c>
      <c r="AT669" s="198" t="s">
        <v>176</v>
      </c>
      <c r="AU669" s="198" t="s">
        <v>89</v>
      </c>
      <c r="AY669" s="18" t="s">
        <v>173</v>
      </c>
      <c r="BE669" s="199">
        <f>IF(N669="základní",J669,0)</f>
        <v>0</v>
      </c>
      <c r="BF669" s="199">
        <f>IF(N669="snížená",J669,0)</f>
        <v>0</v>
      </c>
      <c r="BG669" s="199">
        <f>IF(N669="zákl. přenesená",J669,0)</f>
        <v>0</v>
      </c>
      <c r="BH669" s="199">
        <f>IF(N669="sníž. přenesená",J669,0)</f>
        <v>0</v>
      </c>
      <c r="BI669" s="199">
        <f>IF(N669="nulová",J669,0)</f>
        <v>0</v>
      </c>
      <c r="BJ669" s="18" t="s">
        <v>87</v>
      </c>
      <c r="BK669" s="199">
        <f>ROUND(I669*H669,2)</f>
        <v>0</v>
      </c>
      <c r="BL669" s="18" t="s">
        <v>131</v>
      </c>
      <c r="BM669" s="198" t="s">
        <v>1343</v>
      </c>
    </row>
    <row r="670" spans="1:65" s="12" customFormat="1" ht="22.9" customHeight="1">
      <c r="B670" s="171"/>
      <c r="C670" s="172"/>
      <c r="D670" s="173" t="s">
        <v>78</v>
      </c>
      <c r="E670" s="185" t="s">
        <v>569</v>
      </c>
      <c r="F670" s="185" t="s">
        <v>1344</v>
      </c>
      <c r="G670" s="172"/>
      <c r="H670" s="172"/>
      <c r="I670" s="175"/>
      <c r="J670" s="186">
        <f>BK670</f>
        <v>0</v>
      </c>
      <c r="K670" s="172"/>
      <c r="L670" s="177"/>
      <c r="M670" s="178"/>
      <c r="N670" s="179"/>
      <c r="O670" s="179"/>
      <c r="P670" s="180">
        <f>SUM(P671:P778)</f>
        <v>0</v>
      </c>
      <c r="Q670" s="179"/>
      <c r="R670" s="180">
        <f>SUM(R671:R778)</f>
        <v>62.306594489999995</v>
      </c>
      <c r="S670" s="179"/>
      <c r="T670" s="181">
        <f>SUM(T671:T778)</f>
        <v>0</v>
      </c>
      <c r="AR670" s="182" t="s">
        <v>89</v>
      </c>
      <c r="AT670" s="183" t="s">
        <v>78</v>
      </c>
      <c r="AU670" s="183" t="s">
        <v>87</v>
      </c>
      <c r="AY670" s="182" t="s">
        <v>173</v>
      </c>
      <c r="BK670" s="184">
        <f>SUM(BK671:BK778)</f>
        <v>0</v>
      </c>
    </row>
    <row r="671" spans="1:65" s="2" customFormat="1" ht="24.2" customHeight="1">
      <c r="A671" s="35"/>
      <c r="B671" s="36"/>
      <c r="C671" s="187" t="s">
        <v>1345</v>
      </c>
      <c r="D671" s="187" t="s">
        <v>176</v>
      </c>
      <c r="E671" s="188" t="s">
        <v>1346</v>
      </c>
      <c r="F671" s="189" t="s">
        <v>1347</v>
      </c>
      <c r="G671" s="190" t="s">
        <v>245</v>
      </c>
      <c r="H671" s="191">
        <v>85.378</v>
      </c>
      <c r="I671" s="192"/>
      <c r="J671" s="193">
        <f>ROUND(I671*H671,2)</f>
        <v>0</v>
      </c>
      <c r="K671" s="189" t="s">
        <v>263</v>
      </c>
      <c r="L671" s="40"/>
      <c r="M671" s="194" t="s">
        <v>1</v>
      </c>
      <c r="N671" s="195" t="s">
        <v>44</v>
      </c>
      <c r="O671" s="72"/>
      <c r="P671" s="196">
        <f>O671*H671</f>
        <v>0</v>
      </c>
      <c r="Q671" s="196">
        <v>5.2249999999999998E-2</v>
      </c>
      <c r="R671" s="196">
        <f>Q671*H671</f>
        <v>4.4610004999999999</v>
      </c>
      <c r="S671" s="196">
        <v>0</v>
      </c>
      <c r="T671" s="197">
        <f>S671*H671</f>
        <v>0</v>
      </c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R671" s="198" t="s">
        <v>131</v>
      </c>
      <c r="AT671" s="198" t="s">
        <v>176</v>
      </c>
      <c r="AU671" s="198" t="s">
        <v>89</v>
      </c>
      <c r="AY671" s="18" t="s">
        <v>173</v>
      </c>
      <c r="BE671" s="199">
        <f>IF(N671="základní",J671,0)</f>
        <v>0</v>
      </c>
      <c r="BF671" s="199">
        <f>IF(N671="snížená",J671,0)</f>
        <v>0</v>
      </c>
      <c r="BG671" s="199">
        <f>IF(N671="zákl. přenesená",J671,0)</f>
        <v>0</v>
      </c>
      <c r="BH671" s="199">
        <f>IF(N671="sníž. přenesená",J671,0)</f>
        <v>0</v>
      </c>
      <c r="BI671" s="199">
        <f>IF(N671="nulová",J671,0)</f>
        <v>0</v>
      </c>
      <c r="BJ671" s="18" t="s">
        <v>87</v>
      </c>
      <c r="BK671" s="199">
        <f>ROUND(I671*H671,2)</f>
        <v>0</v>
      </c>
      <c r="BL671" s="18" t="s">
        <v>131</v>
      </c>
      <c r="BM671" s="198" t="s">
        <v>1348</v>
      </c>
    </row>
    <row r="672" spans="1:65" s="14" customFormat="1">
      <c r="B672" s="221"/>
      <c r="C672" s="222"/>
      <c r="D672" s="200" t="s">
        <v>247</v>
      </c>
      <c r="E672" s="223" t="s">
        <v>1</v>
      </c>
      <c r="F672" s="224" t="s">
        <v>396</v>
      </c>
      <c r="G672" s="222"/>
      <c r="H672" s="223" t="s">
        <v>1</v>
      </c>
      <c r="I672" s="225"/>
      <c r="J672" s="222"/>
      <c r="K672" s="222"/>
      <c r="L672" s="226"/>
      <c r="M672" s="227"/>
      <c r="N672" s="228"/>
      <c r="O672" s="228"/>
      <c r="P672" s="228"/>
      <c r="Q672" s="228"/>
      <c r="R672" s="228"/>
      <c r="S672" s="228"/>
      <c r="T672" s="229"/>
      <c r="AT672" s="230" t="s">
        <v>247</v>
      </c>
      <c r="AU672" s="230" t="s">
        <v>89</v>
      </c>
      <c r="AV672" s="14" t="s">
        <v>87</v>
      </c>
      <c r="AW672" s="14" t="s">
        <v>34</v>
      </c>
      <c r="AX672" s="14" t="s">
        <v>79</v>
      </c>
      <c r="AY672" s="230" t="s">
        <v>173</v>
      </c>
    </row>
    <row r="673" spans="2:51" s="13" customFormat="1">
      <c r="B673" s="210"/>
      <c r="C673" s="211"/>
      <c r="D673" s="200" t="s">
        <v>247</v>
      </c>
      <c r="E673" s="212" t="s">
        <v>1</v>
      </c>
      <c r="F673" s="213" t="s">
        <v>1349</v>
      </c>
      <c r="G673" s="211"/>
      <c r="H673" s="214">
        <v>3.1280000000000001</v>
      </c>
      <c r="I673" s="215"/>
      <c r="J673" s="211"/>
      <c r="K673" s="211"/>
      <c r="L673" s="216"/>
      <c r="M673" s="217"/>
      <c r="N673" s="218"/>
      <c r="O673" s="218"/>
      <c r="P673" s="218"/>
      <c r="Q673" s="218"/>
      <c r="R673" s="218"/>
      <c r="S673" s="218"/>
      <c r="T673" s="219"/>
      <c r="AT673" s="220" t="s">
        <v>247</v>
      </c>
      <c r="AU673" s="220" t="s">
        <v>89</v>
      </c>
      <c r="AV673" s="13" t="s">
        <v>89</v>
      </c>
      <c r="AW673" s="13" t="s">
        <v>34</v>
      </c>
      <c r="AX673" s="13" t="s">
        <v>79</v>
      </c>
      <c r="AY673" s="220" t="s">
        <v>173</v>
      </c>
    </row>
    <row r="674" spans="2:51" s="16" customFormat="1">
      <c r="B674" s="242"/>
      <c r="C674" s="243"/>
      <c r="D674" s="200" t="s">
        <v>247</v>
      </c>
      <c r="E674" s="244" t="s">
        <v>1</v>
      </c>
      <c r="F674" s="245" t="s">
        <v>399</v>
      </c>
      <c r="G674" s="243"/>
      <c r="H674" s="246">
        <v>3.1280000000000001</v>
      </c>
      <c r="I674" s="247"/>
      <c r="J674" s="243"/>
      <c r="K674" s="243"/>
      <c r="L674" s="248"/>
      <c r="M674" s="249"/>
      <c r="N674" s="250"/>
      <c r="O674" s="250"/>
      <c r="P674" s="250"/>
      <c r="Q674" s="250"/>
      <c r="R674" s="250"/>
      <c r="S674" s="250"/>
      <c r="T674" s="251"/>
      <c r="AT674" s="252" t="s">
        <v>247</v>
      </c>
      <c r="AU674" s="252" t="s">
        <v>89</v>
      </c>
      <c r="AV674" s="16" t="s">
        <v>185</v>
      </c>
      <c r="AW674" s="16" t="s">
        <v>34</v>
      </c>
      <c r="AX674" s="16" t="s">
        <v>79</v>
      </c>
      <c r="AY674" s="252" t="s">
        <v>173</v>
      </c>
    </row>
    <row r="675" spans="2:51" s="14" customFormat="1">
      <c r="B675" s="221"/>
      <c r="C675" s="222"/>
      <c r="D675" s="200" t="s">
        <v>247</v>
      </c>
      <c r="E675" s="223" t="s">
        <v>1</v>
      </c>
      <c r="F675" s="224" t="s">
        <v>277</v>
      </c>
      <c r="G675" s="222"/>
      <c r="H675" s="223" t="s">
        <v>1</v>
      </c>
      <c r="I675" s="225"/>
      <c r="J675" s="222"/>
      <c r="K675" s="222"/>
      <c r="L675" s="226"/>
      <c r="M675" s="227"/>
      <c r="N675" s="228"/>
      <c r="O675" s="228"/>
      <c r="P675" s="228"/>
      <c r="Q675" s="228"/>
      <c r="R675" s="228"/>
      <c r="S675" s="228"/>
      <c r="T675" s="229"/>
      <c r="AT675" s="230" t="s">
        <v>247</v>
      </c>
      <c r="AU675" s="230" t="s">
        <v>89</v>
      </c>
      <c r="AV675" s="14" t="s">
        <v>87</v>
      </c>
      <c r="AW675" s="14" t="s">
        <v>34</v>
      </c>
      <c r="AX675" s="14" t="s">
        <v>79</v>
      </c>
      <c r="AY675" s="230" t="s">
        <v>173</v>
      </c>
    </row>
    <row r="676" spans="2:51" s="13" customFormat="1">
      <c r="B676" s="210"/>
      <c r="C676" s="211"/>
      <c r="D676" s="200" t="s">
        <v>247</v>
      </c>
      <c r="E676" s="212" t="s">
        <v>1</v>
      </c>
      <c r="F676" s="213" t="s">
        <v>1350</v>
      </c>
      <c r="G676" s="211"/>
      <c r="H676" s="214">
        <v>5.1920000000000002</v>
      </c>
      <c r="I676" s="215"/>
      <c r="J676" s="211"/>
      <c r="K676" s="211"/>
      <c r="L676" s="216"/>
      <c r="M676" s="217"/>
      <c r="N676" s="218"/>
      <c r="O676" s="218"/>
      <c r="P676" s="218"/>
      <c r="Q676" s="218"/>
      <c r="R676" s="218"/>
      <c r="S676" s="218"/>
      <c r="T676" s="219"/>
      <c r="AT676" s="220" t="s">
        <v>247</v>
      </c>
      <c r="AU676" s="220" t="s">
        <v>89</v>
      </c>
      <c r="AV676" s="13" t="s">
        <v>89</v>
      </c>
      <c r="AW676" s="13" t="s">
        <v>34</v>
      </c>
      <c r="AX676" s="13" t="s">
        <v>79</v>
      </c>
      <c r="AY676" s="220" t="s">
        <v>173</v>
      </c>
    </row>
    <row r="677" spans="2:51" s="13" customFormat="1">
      <c r="B677" s="210"/>
      <c r="C677" s="211"/>
      <c r="D677" s="200" t="s">
        <v>247</v>
      </c>
      <c r="E677" s="212" t="s">
        <v>1</v>
      </c>
      <c r="F677" s="213" t="s">
        <v>1351</v>
      </c>
      <c r="G677" s="211"/>
      <c r="H677" s="214">
        <v>7.16</v>
      </c>
      <c r="I677" s="215"/>
      <c r="J677" s="211"/>
      <c r="K677" s="211"/>
      <c r="L677" s="216"/>
      <c r="M677" s="217"/>
      <c r="N677" s="218"/>
      <c r="O677" s="218"/>
      <c r="P677" s="218"/>
      <c r="Q677" s="218"/>
      <c r="R677" s="218"/>
      <c r="S677" s="218"/>
      <c r="T677" s="219"/>
      <c r="AT677" s="220" t="s">
        <v>247</v>
      </c>
      <c r="AU677" s="220" t="s">
        <v>89</v>
      </c>
      <c r="AV677" s="13" t="s">
        <v>89</v>
      </c>
      <c r="AW677" s="13" t="s">
        <v>34</v>
      </c>
      <c r="AX677" s="13" t="s">
        <v>79</v>
      </c>
      <c r="AY677" s="220" t="s">
        <v>173</v>
      </c>
    </row>
    <row r="678" spans="2:51" s="16" customFormat="1">
      <c r="B678" s="242"/>
      <c r="C678" s="243"/>
      <c r="D678" s="200" t="s">
        <v>247</v>
      </c>
      <c r="E678" s="244" t="s">
        <v>1</v>
      </c>
      <c r="F678" s="245" t="s">
        <v>399</v>
      </c>
      <c r="G678" s="243"/>
      <c r="H678" s="246">
        <v>12.352</v>
      </c>
      <c r="I678" s="247"/>
      <c r="J678" s="243"/>
      <c r="K678" s="243"/>
      <c r="L678" s="248"/>
      <c r="M678" s="249"/>
      <c r="N678" s="250"/>
      <c r="O678" s="250"/>
      <c r="P678" s="250"/>
      <c r="Q678" s="250"/>
      <c r="R678" s="250"/>
      <c r="S678" s="250"/>
      <c r="T678" s="251"/>
      <c r="AT678" s="252" t="s">
        <v>247</v>
      </c>
      <c r="AU678" s="252" t="s">
        <v>89</v>
      </c>
      <c r="AV678" s="16" t="s">
        <v>185</v>
      </c>
      <c r="AW678" s="16" t="s">
        <v>34</v>
      </c>
      <c r="AX678" s="16" t="s">
        <v>79</v>
      </c>
      <c r="AY678" s="252" t="s">
        <v>173</v>
      </c>
    </row>
    <row r="679" spans="2:51" s="14" customFormat="1">
      <c r="B679" s="221"/>
      <c r="C679" s="222"/>
      <c r="D679" s="200" t="s">
        <v>247</v>
      </c>
      <c r="E679" s="223" t="s">
        <v>1</v>
      </c>
      <c r="F679" s="224" t="s">
        <v>279</v>
      </c>
      <c r="G679" s="222"/>
      <c r="H679" s="223" t="s">
        <v>1</v>
      </c>
      <c r="I679" s="225"/>
      <c r="J679" s="222"/>
      <c r="K679" s="222"/>
      <c r="L679" s="226"/>
      <c r="M679" s="227"/>
      <c r="N679" s="228"/>
      <c r="O679" s="228"/>
      <c r="P679" s="228"/>
      <c r="Q679" s="228"/>
      <c r="R679" s="228"/>
      <c r="S679" s="228"/>
      <c r="T679" s="229"/>
      <c r="AT679" s="230" t="s">
        <v>247</v>
      </c>
      <c r="AU679" s="230" t="s">
        <v>89</v>
      </c>
      <c r="AV679" s="14" t="s">
        <v>87</v>
      </c>
      <c r="AW679" s="14" t="s">
        <v>34</v>
      </c>
      <c r="AX679" s="14" t="s">
        <v>79</v>
      </c>
      <c r="AY679" s="230" t="s">
        <v>173</v>
      </c>
    </row>
    <row r="680" spans="2:51" s="13" customFormat="1">
      <c r="B680" s="210"/>
      <c r="C680" s="211"/>
      <c r="D680" s="200" t="s">
        <v>247</v>
      </c>
      <c r="E680" s="212" t="s">
        <v>1</v>
      </c>
      <c r="F680" s="213" t="s">
        <v>1352</v>
      </c>
      <c r="G680" s="211"/>
      <c r="H680" s="214">
        <v>5.3120000000000003</v>
      </c>
      <c r="I680" s="215"/>
      <c r="J680" s="211"/>
      <c r="K680" s="211"/>
      <c r="L680" s="216"/>
      <c r="M680" s="217"/>
      <c r="N680" s="218"/>
      <c r="O680" s="218"/>
      <c r="P680" s="218"/>
      <c r="Q680" s="218"/>
      <c r="R680" s="218"/>
      <c r="S680" s="218"/>
      <c r="T680" s="219"/>
      <c r="AT680" s="220" t="s">
        <v>247</v>
      </c>
      <c r="AU680" s="220" t="s">
        <v>89</v>
      </c>
      <c r="AV680" s="13" t="s">
        <v>89</v>
      </c>
      <c r="AW680" s="13" t="s">
        <v>34</v>
      </c>
      <c r="AX680" s="13" t="s">
        <v>79</v>
      </c>
      <c r="AY680" s="220" t="s">
        <v>173</v>
      </c>
    </row>
    <row r="681" spans="2:51" s="13" customFormat="1">
      <c r="B681" s="210"/>
      <c r="C681" s="211"/>
      <c r="D681" s="200" t="s">
        <v>247</v>
      </c>
      <c r="E681" s="212" t="s">
        <v>1</v>
      </c>
      <c r="F681" s="213" t="s">
        <v>1353</v>
      </c>
      <c r="G681" s="211"/>
      <c r="H681" s="214">
        <v>48.65</v>
      </c>
      <c r="I681" s="215"/>
      <c r="J681" s="211"/>
      <c r="K681" s="211"/>
      <c r="L681" s="216"/>
      <c r="M681" s="217"/>
      <c r="N681" s="218"/>
      <c r="O681" s="218"/>
      <c r="P681" s="218"/>
      <c r="Q681" s="218"/>
      <c r="R681" s="218"/>
      <c r="S681" s="218"/>
      <c r="T681" s="219"/>
      <c r="AT681" s="220" t="s">
        <v>247</v>
      </c>
      <c r="AU681" s="220" t="s">
        <v>89</v>
      </c>
      <c r="AV681" s="13" t="s">
        <v>89</v>
      </c>
      <c r="AW681" s="13" t="s">
        <v>34</v>
      </c>
      <c r="AX681" s="13" t="s">
        <v>79</v>
      </c>
      <c r="AY681" s="220" t="s">
        <v>173</v>
      </c>
    </row>
    <row r="682" spans="2:51" s="16" customFormat="1">
      <c r="B682" s="242"/>
      <c r="C682" s="243"/>
      <c r="D682" s="200" t="s">
        <v>247</v>
      </c>
      <c r="E682" s="244" t="s">
        <v>1</v>
      </c>
      <c r="F682" s="245" t="s">
        <v>399</v>
      </c>
      <c r="G682" s="243"/>
      <c r="H682" s="246">
        <v>53.962000000000003</v>
      </c>
      <c r="I682" s="247"/>
      <c r="J682" s="243"/>
      <c r="K682" s="243"/>
      <c r="L682" s="248"/>
      <c r="M682" s="249"/>
      <c r="N682" s="250"/>
      <c r="O682" s="250"/>
      <c r="P682" s="250"/>
      <c r="Q682" s="250"/>
      <c r="R682" s="250"/>
      <c r="S682" s="250"/>
      <c r="T682" s="251"/>
      <c r="AT682" s="252" t="s">
        <v>247</v>
      </c>
      <c r="AU682" s="252" t="s">
        <v>89</v>
      </c>
      <c r="AV682" s="16" t="s">
        <v>185</v>
      </c>
      <c r="AW682" s="16" t="s">
        <v>34</v>
      </c>
      <c r="AX682" s="16" t="s">
        <v>79</v>
      </c>
      <c r="AY682" s="252" t="s">
        <v>173</v>
      </c>
    </row>
    <row r="683" spans="2:51" s="14" customFormat="1">
      <c r="B683" s="221"/>
      <c r="C683" s="222"/>
      <c r="D683" s="200" t="s">
        <v>247</v>
      </c>
      <c r="E683" s="223" t="s">
        <v>1</v>
      </c>
      <c r="F683" s="224" t="s">
        <v>1354</v>
      </c>
      <c r="G683" s="222"/>
      <c r="H683" s="223" t="s">
        <v>1</v>
      </c>
      <c r="I683" s="225"/>
      <c r="J683" s="222"/>
      <c r="K683" s="222"/>
      <c r="L683" s="226"/>
      <c r="M683" s="227"/>
      <c r="N683" s="228"/>
      <c r="O683" s="228"/>
      <c r="P683" s="228"/>
      <c r="Q683" s="228"/>
      <c r="R683" s="228"/>
      <c r="S683" s="228"/>
      <c r="T683" s="229"/>
      <c r="AT683" s="230" t="s">
        <v>247</v>
      </c>
      <c r="AU683" s="230" t="s">
        <v>89</v>
      </c>
      <c r="AV683" s="14" t="s">
        <v>87</v>
      </c>
      <c r="AW683" s="14" t="s">
        <v>34</v>
      </c>
      <c r="AX683" s="14" t="s">
        <v>79</v>
      </c>
      <c r="AY683" s="230" t="s">
        <v>173</v>
      </c>
    </row>
    <row r="684" spans="2:51" s="13" customFormat="1">
      <c r="B684" s="210"/>
      <c r="C684" s="211"/>
      <c r="D684" s="200" t="s">
        <v>247</v>
      </c>
      <c r="E684" s="212" t="s">
        <v>1</v>
      </c>
      <c r="F684" s="213" t="s">
        <v>1352</v>
      </c>
      <c r="G684" s="211"/>
      <c r="H684" s="214">
        <v>5.3120000000000003</v>
      </c>
      <c r="I684" s="215"/>
      <c r="J684" s="211"/>
      <c r="K684" s="211"/>
      <c r="L684" s="216"/>
      <c r="M684" s="217"/>
      <c r="N684" s="218"/>
      <c r="O684" s="218"/>
      <c r="P684" s="218"/>
      <c r="Q684" s="218"/>
      <c r="R684" s="218"/>
      <c r="S684" s="218"/>
      <c r="T684" s="219"/>
      <c r="AT684" s="220" t="s">
        <v>247</v>
      </c>
      <c r="AU684" s="220" t="s">
        <v>89</v>
      </c>
      <c r="AV684" s="13" t="s">
        <v>89</v>
      </c>
      <c r="AW684" s="13" t="s">
        <v>34</v>
      </c>
      <c r="AX684" s="13" t="s">
        <v>79</v>
      </c>
      <c r="AY684" s="220" t="s">
        <v>173</v>
      </c>
    </row>
    <row r="685" spans="2:51" s="16" customFormat="1">
      <c r="B685" s="242"/>
      <c r="C685" s="243"/>
      <c r="D685" s="200" t="s">
        <v>247</v>
      </c>
      <c r="E685" s="244" t="s">
        <v>1</v>
      </c>
      <c r="F685" s="245" t="s">
        <v>399</v>
      </c>
      <c r="G685" s="243"/>
      <c r="H685" s="246">
        <v>5.3120000000000003</v>
      </c>
      <c r="I685" s="247"/>
      <c r="J685" s="243"/>
      <c r="K685" s="243"/>
      <c r="L685" s="248"/>
      <c r="M685" s="249"/>
      <c r="N685" s="250"/>
      <c r="O685" s="250"/>
      <c r="P685" s="250"/>
      <c r="Q685" s="250"/>
      <c r="R685" s="250"/>
      <c r="S685" s="250"/>
      <c r="T685" s="251"/>
      <c r="AT685" s="252" t="s">
        <v>247</v>
      </c>
      <c r="AU685" s="252" t="s">
        <v>89</v>
      </c>
      <c r="AV685" s="16" t="s">
        <v>185</v>
      </c>
      <c r="AW685" s="16" t="s">
        <v>34</v>
      </c>
      <c r="AX685" s="16" t="s">
        <v>79</v>
      </c>
      <c r="AY685" s="252" t="s">
        <v>173</v>
      </c>
    </row>
    <row r="686" spans="2:51" s="14" customFormat="1">
      <c r="B686" s="221"/>
      <c r="C686" s="222"/>
      <c r="D686" s="200" t="s">
        <v>247</v>
      </c>
      <c r="E686" s="223" t="s">
        <v>1</v>
      </c>
      <c r="F686" s="224" t="s">
        <v>1355</v>
      </c>
      <c r="G686" s="222"/>
      <c r="H686" s="223" t="s">
        <v>1</v>
      </c>
      <c r="I686" s="225"/>
      <c r="J686" s="222"/>
      <c r="K686" s="222"/>
      <c r="L686" s="226"/>
      <c r="M686" s="227"/>
      <c r="N686" s="228"/>
      <c r="O686" s="228"/>
      <c r="P686" s="228"/>
      <c r="Q686" s="228"/>
      <c r="R686" s="228"/>
      <c r="S686" s="228"/>
      <c r="T686" s="229"/>
      <c r="AT686" s="230" t="s">
        <v>247</v>
      </c>
      <c r="AU686" s="230" t="s">
        <v>89</v>
      </c>
      <c r="AV686" s="14" t="s">
        <v>87</v>
      </c>
      <c r="AW686" s="14" t="s">
        <v>34</v>
      </c>
      <c r="AX686" s="14" t="s">
        <v>79</v>
      </c>
      <c r="AY686" s="230" t="s">
        <v>173</v>
      </c>
    </row>
    <row r="687" spans="2:51" s="13" customFormat="1">
      <c r="B687" s="210"/>
      <c r="C687" s="211"/>
      <c r="D687" s="200" t="s">
        <v>247</v>
      </c>
      <c r="E687" s="212" t="s">
        <v>1</v>
      </c>
      <c r="F687" s="213" t="s">
        <v>1352</v>
      </c>
      <c r="G687" s="211"/>
      <c r="H687" s="214">
        <v>5.3120000000000003</v>
      </c>
      <c r="I687" s="215"/>
      <c r="J687" s="211"/>
      <c r="K687" s="211"/>
      <c r="L687" s="216"/>
      <c r="M687" s="217"/>
      <c r="N687" s="218"/>
      <c r="O687" s="218"/>
      <c r="P687" s="218"/>
      <c r="Q687" s="218"/>
      <c r="R687" s="218"/>
      <c r="S687" s="218"/>
      <c r="T687" s="219"/>
      <c r="AT687" s="220" t="s">
        <v>247</v>
      </c>
      <c r="AU687" s="220" t="s">
        <v>89</v>
      </c>
      <c r="AV687" s="13" t="s">
        <v>89</v>
      </c>
      <c r="AW687" s="13" t="s">
        <v>34</v>
      </c>
      <c r="AX687" s="13" t="s">
        <v>79</v>
      </c>
      <c r="AY687" s="220" t="s">
        <v>173</v>
      </c>
    </row>
    <row r="688" spans="2:51" s="16" customFormat="1">
      <c r="B688" s="242"/>
      <c r="C688" s="243"/>
      <c r="D688" s="200" t="s">
        <v>247</v>
      </c>
      <c r="E688" s="244" t="s">
        <v>1</v>
      </c>
      <c r="F688" s="245" t="s">
        <v>399</v>
      </c>
      <c r="G688" s="243"/>
      <c r="H688" s="246">
        <v>5.3120000000000003</v>
      </c>
      <c r="I688" s="247"/>
      <c r="J688" s="243"/>
      <c r="K688" s="243"/>
      <c r="L688" s="248"/>
      <c r="M688" s="249"/>
      <c r="N688" s="250"/>
      <c r="O688" s="250"/>
      <c r="P688" s="250"/>
      <c r="Q688" s="250"/>
      <c r="R688" s="250"/>
      <c r="S688" s="250"/>
      <c r="T688" s="251"/>
      <c r="AT688" s="252" t="s">
        <v>247</v>
      </c>
      <c r="AU688" s="252" t="s">
        <v>89</v>
      </c>
      <c r="AV688" s="16" t="s">
        <v>185</v>
      </c>
      <c r="AW688" s="16" t="s">
        <v>34</v>
      </c>
      <c r="AX688" s="16" t="s">
        <v>79</v>
      </c>
      <c r="AY688" s="252" t="s">
        <v>173</v>
      </c>
    </row>
    <row r="689" spans="1:65" s="14" customFormat="1">
      <c r="B689" s="221"/>
      <c r="C689" s="222"/>
      <c r="D689" s="200" t="s">
        <v>247</v>
      </c>
      <c r="E689" s="223" t="s">
        <v>1</v>
      </c>
      <c r="F689" s="224" t="s">
        <v>1356</v>
      </c>
      <c r="G689" s="222"/>
      <c r="H689" s="223" t="s">
        <v>1</v>
      </c>
      <c r="I689" s="225"/>
      <c r="J689" s="222"/>
      <c r="K689" s="222"/>
      <c r="L689" s="226"/>
      <c r="M689" s="227"/>
      <c r="N689" s="228"/>
      <c r="O689" s="228"/>
      <c r="P689" s="228"/>
      <c r="Q689" s="228"/>
      <c r="R689" s="228"/>
      <c r="S689" s="228"/>
      <c r="T689" s="229"/>
      <c r="AT689" s="230" t="s">
        <v>247</v>
      </c>
      <c r="AU689" s="230" t="s">
        <v>89</v>
      </c>
      <c r="AV689" s="14" t="s">
        <v>87</v>
      </c>
      <c r="AW689" s="14" t="s">
        <v>34</v>
      </c>
      <c r="AX689" s="14" t="s">
        <v>79</v>
      </c>
      <c r="AY689" s="230" t="s">
        <v>173</v>
      </c>
    </row>
    <row r="690" spans="1:65" s="13" customFormat="1">
      <c r="B690" s="210"/>
      <c r="C690" s="211"/>
      <c r="D690" s="200" t="s">
        <v>247</v>
      </c>
      <c r="E690" s="212" t="s">
        <v>1</v>
      </c>
      <c r="F690" s="213" t="s">
        <v>1352</v>
      </c>
      <c r="G690" s="211"/>
      <c r="H690" s="214">
        <v>5.3120000000000003</v>
      </c>
      <c r="I690" s="215"/>
      <c r="J690" s="211"/>
      <c r="K690" s="211"/>
      <c r="L690" s="216"/>
      <c r="M690" s="217"/>
      <c r="N690" s="218"/>
      <c r="O690" s="218"/>
      <c r="P690" s="218"/>
      <c r="Q690" s="218"/>
      <c r="R690" s="218"/>
      <c r="S690" s="218"/>
      <c r="T690" s="219"/>
      <c r="AT690" s="220" t="s">
        <v>247</v>
      </c>
      <c r="AU690" s="220" t="s">
        <v>89</v>
      </c>
      <c r="AV690" s="13" t="s">
        <v>89</v>
      </c>
      <c r="AW690" s="13" t="s">
        <v>34</v>
      </c>
      <c r="AX690" s="13" t="s">
        <v>79</v>
      </c>
      <c r="AY690" s="220" t="s">
        <v>173</v>
      </c>
    </row>
    <row r="691" spans="1:65" s="16" customFormat="1">
      <c r="B691" s="242"/>
      <c r="C691" s="243"/>
      <c r="D691" s="200" t="s">
        <v>247</v>
      </c>
      <c r="E691" s="244" t="s">
        <v>1</v>
      </c>
      <c r="F691" s="245" t="s">
        <v>399</v>
      </c>
      <c r="G691" s="243"/>
      <c r="H691" s="246">
        <v>5.3120000000000003</v>
      </c>
      <c r="I691" s="247"/>
      <c r="J691" s="243"/>
      <c r="K691" s="243"/>
      <c r="L691" s="248"/>
      <c r="M691" s="249"/>
      <c r="N691" s="250"/>
      <c r="O691" s="250"/>
      <c r="P691" s="250"/>
      <c r="Q691" s="250"/>
      <c r="R691" s="250"/>
      <c r="S691" s="250"/>
      <c r="T691" s="251"/>
      <c r="AT691" s="252" t="s">
        <v>247</v>
      </c>
      <c r="AU691" s="252" t="s">
        <v>89</v>
      </c>
      <c r="AV691" s="16" t="s">
        <v>185</v>
      </c>
      <c r="AW691" s="16" t="s">
        <v>34</v>
      </c>
      <c r="AX691" s="16" t="s">
        <v>79</v>
      </c>
      <c r="AY691" s="252" t="s">
        <v>173</v>
      </c>
    </row>
    <row r="692" spans="1:65" s="15" customFormat="1">
      <c r="B692" s="231"/>
      <c r="C692" s="232"/>
      <c r="D692" s="200" t="s">
        <v>247</v>
      </c>
      <c r="E692" s="233" t="s">
        <v>1</v>
      </c>
      <c r="F692" s="234" t="s">
        <v>260</v>
      </c>
      <c r="G692" s="232"/>
      <c r="H692" s="235">
        <v>85.378</v>
      </c>
      <c r="I692" s="236"/>
      <c r="J692" s="232"/>
      <c r="K692" s="232"/>
      <c r="L692" s="237"/>
      <c r="M692" s="238"/>
      <c r="N692" s="239"/>
      <c r="O692" s="239"/>
      <c r="P692" s="239"/>
      <c r="Q692" s="239"/>
      <c r="R692" s="239"/>
      <c r="S692" s="239"/>
      <c r="T692" s="240"/>
      <c r="AT692" s="241" t="s">
        <v>247</v>
      </c>
      <c r="AU692" s="241" t="s">
        <v>89</v>
      </c>
      <c r="AV692" s="15" t="s">
        <v>191</v>
      </c>
      <c r="AW692" s="15" t="s">
        <v>34</v>
      </c>
      <c r="AX692" s="15" t="s">
        <v>87</v>
      </c>
      <c r="AY692" s="241" t="s">
        <v>173</v>
      </c>
    </row>
    <row r="693" spans="1:65" s="2" customFormat="1" ht="24.2" customHeight="1">
      <c r="A693" s="35"/>
      <c r="B693" s="36"/>
      <c r="C693" s="187" t="s">
        <v>1357</v>
      </c>
      <c r="D693" s="187" t="s">
        <v>176</v>
      </c>
      <c r="E693" s="188" t="s">
        <v>1358</v>
      </c>
      <c r="F693" s="189" t="s">
        <v>1359</v>
      </c>
      <c r="G693" s="190" t="s">
        <v>245</v>
      </c>
      <c r="H693" s="191">
        <v>413.67599999999999</v>
      </c>
      <c r="I693" s="192"/>
      <c r="J693" s="193">
        <f>ROUND(I693*H693,2)</f>
        <v>0</v>
      </c>
      <c r="K693" s="189" t="s">
        <v>263</v>
      </c>
      <c r="L693" s="40"/>
      <c r="M693" s="194" t="s">
        <v>1</v>
      </c>
      <c r="N693" s="195" t="s">
        <v>44</v>
      </c>
      <c r="O693" s="72"/>
      <c r="P693" s="196">
        <f>O693*H693</f>
        <v>0</v>
      </c>
      <c r="Q693" s="196">
        <v>5.3010000000000002E-2</v>
      </c>
      <c r="R693" s="196">
        <f>Q693*H693</f>
        <v>21.92896476</v>
      </c>
      <c r="S693" s="196">
        <v>0</v>
      </c>
      <c r="T693" s="197">
        <f>S693*H693</f>
        <v>0</v>
      </c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R693" s="198" t="s">
        <v>131</v>
      </c>
      <c r="AT693" s="198" t="s">
        <v>176</v>
      </c>
      <c r="AU693" s="198" t="s">
        <v>89</v>
      </c>
      <c r="AY693" s="18" t="s">
        <v>173</v>
      </c>
      <c r="BE693" s="199">
        <f>IF(N693="základní",J693,0)</f>
        <v>0</v>
      </c>
      <c r="BF693" s="199">
        <f>IF(N693="snížená",J693,0)</f>
        <v>0</v>
      </c>
      <c r="BG693" s="199">
        <f>IF(N693="zákl. přenesená",J693,0)</f>
        <v>0</v>
      </c>
      <c r="BH693" s="199">
        <f>IF(N693="sníž. přenesená",J693,0)</f>
        <v>0</v>
      </c>
      <c r="BI693" s="199">
        <f>IF(N693="nulová",J693,0)</f>
        <v>0</v>
      </c>
      <c r="BJ693" s="18" t="s">
        <v>87</v>
      </c>
      <c r="BK693" s="199">
        <f>ROUND(I693*H693,2)</f>
        <v>0</v>
      </c>
      <c r="BL693" s="18" t="s">
        <v>131</v>
      </c>
      <c r="BM693" s="198" t="s">
        <v>1360</v>
      </c>
    </row>
    <row r="694" spans="1:65" s="14" customFormat="1">
      <c r="B694" s="221"/>
      <c r="C694" s="222"/>
      <c r="D694" s="200" t="s">
        <v>247</v>
      </c>
      <c r="E694" s="223" t="s">
        <v>1</v>
      </c>
      <c r="F694" s="224" t="s">
        <v>277</v>
      </c>
      <c r="G694" s="222"/>
      <c r="H694" s="223" t="s">
        <v>1</v>
      </c>
      <c r="I694" s="225"/>
      <c r="J694" s="222"/>
      <c r="K694" s="222"/>
      <c r="L694" s="226"/>
      <c r="M694" s="227"/>
      <c r="N694" s="228"/>
      <c r="O694" s="228"/>
      <c r="P694" s="228"/>
      <c r="Q694" s="228"/>
      <c r="R694" s="228"/>
      <c r="S694" s="228"/>
      <c r="T694" s="229"/>
      <c r="AT694" s="230" t="s">
        <v>247</v>
      </c>
      <c r="AU694" s="230" t="s">
        <v>89</v>
      </c>
      <c r="AV694" s="14" t="s">
        <v>87</v>
      </c>
      <c r="AW694" s="14" t="s">
        <v>34</v>
      </c>
      <c r="AX694" s="14" t="s">
        <v>79</v>
      </c>
      <c r="AY694" s="230" t="s">
        <v>173</v>
      </c>
    </row>
    <row r="695" spans="1:65" s="13" customFormat="1">
      <c r="B695" s="210"/>
      <c r="C695" s="211"/>
      <c r="D695" s="200" t="s">
        <v>247</v>
      </c>
      <c r="E695" s="212" t="s">
        <v>1</v>
      </c>
      <c r="F695" s="213" t="s">
        <v>1361</v>
      </c>
      <c r="G695" s="211"/>
      <c r="H695" s="214">
        <v>20.763999999999999</v>
      </c>
      <c r="I695" s="215"/>
      <c r="J695" s="211"/>
      <c r="K695" s="211"/>
      <c r="L695" s="216"/>
      <c r="M695" s="217"/>
      <c r="N695" s="218"/>
      <c r="O695" s="218"/>
      <c r="P695" s="218"/>
      <c r="Q695" s="218"/>
      <c r="R695" s="218"/>
      <c r="S695" s="218"/>
      <c r="T695" s="219"/>
      <c r="AT695" s="220" t="s">
        <v>247</v>
      </c>
      <c r="AU695" s="220" t="s">
        <v>89</v>
      </c>
      <c r="AV695" s="13" t="s">
        <v>89</v>
      </c>
      <c r="AW695" s="13" t="s">
        <v>34</v>
      </c>
      <c r="AX695" s="13" t="s">
        <v>79</v>
      </c>
      <c r="AY695" s="220" t="s">
        <v>173</v>
      </c>
    </row>
    <row r="696" spans="1:65" s="16" customFormat="1">
      <c r="B696" s="242"/>
      <c r="C696" s="243"/>
      <c r="D696" s="200" t="s">
        <v>247</v>
      </c>
      <c r="E696" s="244" t="s">
        <v>1</v>
      </c>
      <c r="F696" s="245" t="s">
        <v>399</v>
      </c>
      <c r="G696" s="243"/>
      <c r="H696" s="246">
        <v>20.763999999999999</v>
      </c>
      <c r="I696" s="247"/>
      <c r="J696" s="243"/>
      <c r="K696" s="243"/>
      <c r="L696" s="248"/>
      <c r="M696" s="249"/>
      <c r="N696" s="250"/>
      <c r="O696" s="250"/>
      <c r="P696" s="250"/>
      <c r="Q696" s="250"/>
      <c r="R696" s="250"/>
      <c r="S696" s="250"/>
      <c r="T696" s="251"/>
      <c r="AT696" s="252" t="s">
        <v>247</v>
      </c>
      <c r="AU696" s="252" t="s">
        <v>89</v>
      </c>
      <c r="AV696" s="16" t="s">
        <v>185</v>
      </c>
      <c r="AW696" s="16" t="s">
        <v>34</v>
      </c>
      <c r="AX696" s="16" t="s">
        <v>79</v>
      </c>
      <c r="AY696" s="252" t="s">
        <v>173</v>
      </c>
    </row>
    <row r="697" spans="1:65" s="14" customFormat="1">
      <c r="B697" s="221"/>
      <c r="C697" s="222"/>
      <c r="D697" s="200" t="s">
        <v>247</v>
      </c>
      <c r="E697" s="223" t="s">
        <v>1</v>
      </c>
      <c r="F697" s="224" t="s">
        <v>279</v>
      </c>
      <c r="G697" s="222"/>
      <c r="H697" s="223" t="s">
        <v>1</v>
      </c>
      <c r="I697" s="225"/>
      <c r="J697" s="222"/>
      <c r="K697" s="222"/>
      <c r="L697" s="226"/>
      <c r="M697" s="227"/>
      <c r="N697" s="228"/>
      <c r="O697" s="228"/>
      <c r="P697" s="228"/>
      <c r="Q697" s="228"/>
      <c r="R697" s="228"/>
      <c r="S697" s="228"/>
      <c r="T697" s="229"/>
      <c r="AT697" s="230" t="s">
        <v>247</v>
      </c>
      <c r="AU697" s="230" t="s">
        <v>89</v>
      </c>
      <c r="AV697" s="14" t="s">
        <v>87</v>
      </c>
      <c r="AW697" s="14" t="s">
        <v>34</v>
      </c>
      <c r="AX697" s="14" t="s">
        <v>79</v>
      </c>
      <c r="AY697" s="230" t="s">
        <v>173</v>
      </c>
    </row>
    <row r="698" spans="1:65" s="13" customFormat="1">
      <c r="B698" s="210"/>
      <c r="C698" s="211"/>
      <c r="D698" s="200" t="s">
        <v>247</v>
      </c>
      <c r="E698" s="212" t="s">
        <v>1</v>
      </c>
      <c r="F698" s="213" t="s">
        <v>1362</v>
      </c>
      <c r="G698" s="211"/>
      <c r="H698" s="214">
        <v>113.85</v>
      </c>
      <c r="I698" s="215"/>
      <c r="J698" s="211"/>
      <c r="K698" s="211"/>
      <c r="L698" s="216"/>
      <c r="M698" s="217"/>
      <c r="N698" s="218"/>
      <c r="O698" s="218"/>
      <c r="P698" s="218"/>
      <c r="Q698" s="218"/>
      <c r="R698" s="218"/>
      <c r="S698" s="218"/>
      <c r="T698" s="219"/>
      <c r="AT698" s="220" t="s">
        <v>247</v>
      </c>
      <c r="AU698" s="220" t="s">
        <v>89</v>
      </c>
      <c r="AV698" s="13" t="s">
        <v>89</v>
      </c>
      <c r="AW698" s="13" t="s">
        <v>34</v>
      </c>
      <c r="AX698" s="13" t="s">
        <v>79</v>
      </c>
      <c r="AY698" s="220" t="s">
        <v>173</v>
      </c>
    </row>
    <row r="699" spans="1:65" s="13" customFormat="1">
      <c r="B699" s="210"/>
      <c r="C699" s="211"/>
      <c r="D699" s="200" t="s">
        <v>247</v>
      </c>
      <c r="E699" s="212" t="s">
        <v>1</v>
      </c>
      <c r="F699" s="213" t="s">
        <v>1363</v>
      </c>
      <c r="G699" s="211"/>
      <c r="H699" s="214">
        <v>23.04</v>
      </c>
      <c r="I699" s="215"/>
      <c r="J699" s="211"/>
      <c r="K699" s="211"/>
      <c r="L699" s="216"/>
      <c r="M699" s="217"/>
      <c r="N699" s="218"/>
      <c r="O699" s="218"/>
      <c r="P699" s="218"/>
      <c r="Q699" s="218"/>
      <c r="R699" s="218"/>
      <c r="S699" s="218"/>
      <c r="T699" s="219"/>
      <c r="AT699" s="220" t="s">
        <v>247</v>
      </c>
      <c r="AU699" s="220" t="s">
        <v>89</v>
      </c>
      <c r="AV699" s="13" t="s">
        <v>89</v>
      </c>
      <c r="AW699" s="13" t="s">
        <v>34</v>
      </c>
      <c r="AX699" s="13" t="s">
        <v>79</v>
      </c>
      <c r="AY699" s="220" t="s">
        <v>173</v>
      </c>
    </row>
    <row r="700" spans="1:65" s="13" customFormat="1">
      <c r="B700" s="210"/>
      <c r="C700" s="211"/>
      <c r="D700" s="200" t="s">
        <v>247</v>
      </c>
      <c r="E700" s="212" t="s">
        <v>1</v>
      </c>
      <c r="F700" s="213" t="s">
        <v>1364</v>
      </c>
      <c r="G700" s="211"/>
      <c r="H700" s="214">
        <v>12.48</v>
      </c>
      <c r="I700" s="215"/>
      <c r="J700" s="211"/>
      <c r="K700" s="211"/>
      <c r="L700" s="216"/>
      <c r="M700" s="217"/>
      <c r="N700" s="218"/>
      <c r="O700" s="218"/>
      <c r="P700" s="218"/>
      <c r="Q700" s="218"/>
      <c r="R700" s="218"/>
      <c r="S700" s="218"/>
      <c r="T700" s="219"/>
      <c r="AT700" s="220" t="s">
        <v>247</v>
      </c>
      <c r="AU700" s="220" t="s">
        <v>89</v>
      </c>
      <c r="AV700" s="13" t="s">
        <v>89</v>
      </c>
      <c r="AW700" s="13" t="s">
        <v>34</v>
      </c>
      <c r="AX700" s="13" t="s">
        <v>79</v>
      </c>
      <c r="AY700" s="220" t="s">
        <v>173</v>
      </c>
    </row>
    <row r="701" spans="1:65" s="13" customFormat="1">
      <c r="B701" s="210"/>
      <c r="C701" s="211"/>
      <c r="D701" s="200" t="s">
        <v>247</v>
      </c>
      <c r="E701" s="212" t="s">
        <v>1</v>
      </c>
      <c r="F701" s="213" t="s">
        <v>1365</v>
      </c>
      <c r="G701" s="211"/>
      <c r="H701" s="214">
        <v>243.542</v>
      </c>
      <c r="I701" s="215"/>
      <c r="J701" s="211"/>
      <c r="K701" s="211"/>
      <c r="L701" s="216"/>
      <c r="M701" s="217"/>
      <c r="N701" s="218"/>
      <c r="O701" s="218"/>
      <c r="P701" s="218"/>
      <c r="Q701" s="218"/>
      <c r="R701" s="218"/>
      <c r="S701" s="218"/>
      <c r="T701" s="219"/>
      <c r="AT701" s="220" t="s">
        <v>247</v>
      </c>
      <c r="AU701" s="220" t="s">
        <v>89</v>
      </c>
      <c r="AV701" s="13" t="s">
        <v>89</v>
      </c>
      <c r="AW701" s="13" t="s">
        <v>34</v>
      </c>
      <c r="AX701" s="13" t="s">
        <v>79</v>
      </c>
      <c r="AY701" s="220" t="s">
        <v>173</v>
      </c>
    </row>
    <row r="702" spans="1:65" s="16" customFormat="1">
      <c r="B702" s="242"/>
      <c r="C702" s="243"/>
      <c r="D702" s="200" t="s">
        <v>247</v>
      </c>
      <c r="E702" s="244" t="s">
        <v>1</v>
      </c>
      <c r="F702" s="245" t="s">
        <v>399</v>
      </c>
      <c r="G702" s="243"/>
      <c r="H702" s="246">
        <v>392.91199999999998</v>
      </c>
      <c r="I702" s="247"/>
      <c r="J702" s="243"/>
      <c r="K702" s="243"/>
      <c r="L702" s="248"/>
      <c r="M702" s="249"/>
      <c r="N702" s="250"/>
      <c r="O702" s="250"/>
      <c r="P702" s="250"/>
      <c r="Q702" s="250"/>
      <c r="R702" s="250"/>
      <c r="S702" s="250"/>
      <c r="T702" s="251"/>
      <c r="AT702" s="252" t="s">
        <v>247</v>
      </c>
      <c r="AU702" s="252" t="s">
        <v>89</v>
      </c>
      <c r="AV702" s="16" t="s">
        <v>185</v>
      </c>
      <c r="AW702" s="16" t="s">
        <v>34</v>
      </c>
      <c r="AX702" s="16" t="s">
        <v>79</v>
      </c>
      <c r="AY702" s="252" t="s">
        <v>173</v>
      </c>
    </row>
    <row r="703" spans="1:65" s="15" customFormat="1">
      <c r="B703" s="231"/>
      <c r="C703" s="232"/>
      <c r="D703" s="200" t="s">
        <v>247</v>
      </c>
      <c r="E703" s="233" t="s">
        <v>1</v>
      </c>
      <c r="F703" s="234" t="s">
        <v>260</v>
      </c>
      <c r="G703" s="232"/>
      <c r="H703" s="235">
        <v>413.67599999999999</v>
      </c>
      <c r="I703" s="236"/>
      <c r="J703" s="232"/>
      <c r="K703" s="232"/>
      <c r="L703" s="237"/>
      <c r="M703" s="238"/>
      <c r="N703" s="239"/>
      <c r="O703" s="239"/>
      <c r="P703" s="239"/>
      <c r="Q703" s="239"/>
      <c r="R703" s="239"/>
      <c r="S703" s="239"/>
      <c r="T703" s="240"/>
      <c r="AT703" s="241" t="s">
        <v>247</v>
      </c>
      <c r="AU703" s="241" t="s">
        <v>89</v>
      </c>
      <c r="AV703" s="15" t="s">
        <v>191</v>
      </c>
      <c r="AW703" s="15" t="s">
        <v>34</v>
      </c>
      <c r="AX703" s="15" t="s">
        <v>87</v>
      </c>
      <c r="AY703" s="241" t="s">
        <v>173</v>
      </c>
    </row>
    <row r="704" spans="1:65" s="2" customFormat="1" ht="21.75" customHeight="1">
      <c r="A704" s="35"/>
      <c r="B704" s="36"/>
      <c r="C704" s="187" t="s">
        <v>1366</v>
      </c>
      <c r="D704" s="187" t="s">
        <v>176</v>
      </c>
      <c r="E704" s="188" t="s">
        <v>1367</v>
      </c>
      <c r="F704" s="189" t="s">
        <v>1368</v>
      </c>
      <c r="G704" s="190" t="s">
        <v>245</v>
      </c>
      <c r="H704" s="191">
        <v>11.25</v>
      </c>
      <c r="I704" s="192"/>
      <c r="J704" s="193">
        <f>ROUND(I704*H704,2)</f>
        <v>0</v>
      </c>
      <c r="K704" s="189" t="s">
        <v>1</v>
      </c>
      <c r="L704" s="40"/>
      <c r="M704" s="194" t="s">
        <v>1</v>
      </c>
      <c r="N704" s="195" t="s">
        <v>44</v>
      </c>
      <c r="O704" s="72"/>
      <c r="P704" s="196">
        <f>O704*H704</f>
        <v>0</v>
      </c>
      <c r="Q704" s="196">
        <v>5.9900000000000002E-2</v>
      </c>
      <c r="R704" s="196">
        <f>Q704*H704</f>
        <v>0.673875</v>
      </c>
      <c r="S704" s="196">
        <v>0</v>
      </c>
      <c r="T704" s="197">
        <f>S704*H704</f>
        <v>0</v>
      </c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R704" s="198" t="s">
        <v>131</v>
      </c>
      <c r="AT704" s="198" t="s">
        <v>176</v>
      </c>
      <c r="AU704" s="198" t="s">
        <v>89</v>
      </c>
      <c r="AY704" s="18" t="s">
        <v>173</v>
      </c>
      <c r="BE704" s="199">
        <f>IF(N704="základní",J704,0)</f>
        <v>0</v>
      </c>
      <c r="BF704" s="199">
        <f>IF(N704="snížená",J704,0)</f>
        <v>0</v>
      </c>
      <c r="BG704" s="199">
        <f>IF(N704="zákl. přenesená",J704,0)</f>
        <v>0</v>
      </c>
      <c r="BH704" s="199">
        <f>IF(N704="sníž. přenesená",J704,0)</f>
        <v>0</v>
      </c>
      <c r="BI704" s="199">
        <f>IF(N704="nulová",J704,0)</f>
        <v>0</v>
      </c>
      <c r="BJ704" s="18" t="s">
        <v>87</v>
      </c>
      <c r="BK704" s="199">
        <f>ROUND(I704*H704,2)</f>
        <v>0</v>
      </c>
      <c r="BL704" s="18" t="s">
        <v>131</v>
      </c>
      <c r="BM704" s="198" t="s">
        <v>1369</v>
      </c>
    </row>
    <row r="705" spans="1:65" s="13" customFormat="1">
      <c r="B705" s="210"/>
      <c r="C705" s="211"/>
      <c r="D705" s="200" t="s">
        <v>247</v>
      </c>
      <c r="E705" s="212" t="s">
        <v>1</v>
      </c>
      <c r="F705" s="213" t="s">
        <v>1370</v>
      </c>
      <c r="G705" s="211"/>
      <c r="H705" s="214">
        <v>11.25</v>
      </c>
      <c r="I705" s="215"/>
      <c r="J705" s="211"/>
      <c r="K705" s="211"/>
      <c r="L705" s="216"/>
      <c r="M705" s="217"/>
      <c r="N705" s="218"/>
      <c r="O705" s="218"/>
      <c r="P705" s="218"/>
      <c r="Q705" s="218"/>
      <c r="R705" s="218"/>
      <c r="S705" s="218"/>
      <c r="T705" s="219"/>
      <c r="AT705" s="220" t="s">
        <v>247</v>
      </c>
      <c r="AU705" s="220" t="s">
        <v>89</v>
      </c>
      <c r="AV705" s="13" t="s">
        <v>89</v>
      </c>
      <c r="AW705" s="13" t="s">
        <v>34</v>
      </c>
      <c r="AX705" s="13" t="s">
        <v>87</v>
      </c>
      <c r="AY705" s="220" t="s">
        <v>173</v>
      </c>
    </row>
    <row r="706" spans="1:65" s="2" customFormat="1" ht="21.75" customHeight="1">
      <c r="A706" s="35"/>
      <c r="B706" s="36"/>
      <c r="C706" s="187" t="s">
        <v>1371</v>
      </c>
      <c r="D706" s="187" t="s">
        <v>176</v>
      </c>
      <c r="E706" s="188" t="s">
        <v>1372</v>
      </c>
      <c r="F706" s="189" t="s">
        <v>1373</v>
      </c>
      <c r="G706" s="190" t="s">
        <v>245</v>
      </c>
      <c r="H706" s="191">
        <v>19.04</v>
      </c>
      <c r="I706" s="192"/>
      <c r="J706" s="193">
        <f>ROUND(I706*H706,2)</f>
        <v>0</v>
      </c>
      <c r="K706" s="189" t="s">
        <v>1</v>
      </c>
      <c r="L706" s="40"/>
      <c r="M706" s="194" t="s">
        <v>1</v>
      </c>
      <c r="N706" s="195" t="s">
        <v>44</v>
      </c>
      <c r="O706" s="72"/>
      <c r="P706" s="196">
        <f>O706*H706</f>
        <v>0</v>
      </c>
      <c r="Q706" s="196">
        <v>3.005E-2</v>
      </c>
      <c r="R706" s="196">
        <f>Q706*H706</f>
        <v>0.57215199999999999</v>
      </c>
      <c r="S706" s="196">
        <v>0</v>
      </c>
      <c r="T706" s="197">
        <f>S706*H706</f>
        <v>0</v>
      </c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R706" s="198" t="s">
        <v>131</v>
      </c>
      <c r="AT706" s="198" t="s">
        <v>176</v>
      </c>
      <c r="AU706" s="198" t="s">
        <v>89</v>
      </c>
      <c r="AY706" s="18" t="s">
        <v>173</v>
      </c>
      <c r="BE706" s="199">
        <f>IF(N706="základní",J706,0)</f>
        <v>0</v>
      </c>
      <c r="BF706" s="199">
        <f>IF(N706="snížená",J706,0)</f>
        <v>0</v>
      </c>
      <c r="BG706" s="199">
        <f>IF(N706="zákl. přenesená",J706,0)</f>
        <v>0</v>
      </c>
      <c r="BH706" s="199">
        <f>IF(N706="sníž. přenesená",J706,0)</f>
        <v>0</v>
      </c>
      <c r="BI706" s="199">
        <f>IF(N706="nulová",J706,0)</f>
        <v>0</v>
      </c>
      <c r="BJ706" s="18" t="s">
        <v>87</v>
      </c>
      <c r="BK706" s="199">
        <f>ROUND(I706*H706,2)</f>
        <v>0</v>
      </c>
      <c r="BL706" s="18" t="s">
        <v>131</v>
      </c>
      <c r="BM706" s="198" t="s">
        <v>1374</v>
      </c>
    </row>
    <row r="707" spans="1:65" s="14" customFormat="1">
      <c r="B707" s="221"/>
      <c r="C707" s="222"/>
      <c r="D707" s="200" t="s">
        <v>247</v>
      </c>
      <c r="E707" s="223" t="s">
        <v>1</v>
      </c>
      <c r="F707" s="224" t="s">
        <v>277</v>
      </c>
      <c r="G707" s="222"/>
      <c r="H707" s="223" t="s">
        <v>1</v>
      </c>
      <c r="I707" s="225"/>
      <c r="J707" s="222"/>
      <c r="K707" s="222"/>
      <c r="L707" s="226"/>
      <c r="M707" s="227"/>
      <c r="N707" s="228"/>
      <c r="O707" s="228"/>
      <c r="P707" s="228"/>
      <c r="Q707" s="228"/>
      <c r="R707" s="228"/>
      <c r="S707" s="228"/>
      <c r="T707" s="229"/>
      <c r="AT707" s="230" t="s">
        <v>247</v>
      </c>
      <c r="AU707" s="230" t="s">
        <v>89</v>
      </c>
      <c r="AV707" s="14" t="s">
        <v>87</v>
      </c>
      <c r="AW707" s="14" t="s">
        <v>34</v>
      </c>
      <c r="AX707" s="14" t="s">
        <v>79</v>
      </c>
      <c r="AY707" s="230" t="s">
        <v>173</v>
      </c>
    </row>
    <row r="708" spans="1:65" s="13" customFormat="1">
      <c r="B708" s="210"/>
      <c r="C708" s="211"/>
      <c r="D708" s="200" t="s">
        <v>247</v>
      </c>
      <c r="E708" s="212" t="s">
        <v>1</v>
      </c>
      <c r="F708" s="213" t="s">
        <v>1375</v>
      </c>
      <c r="G708" s="211"/>
      <c r="H708" s="214">
        <v>0.9</v>
      </c>
      <c r="I708" s="215"/>
      <c r="J708" s="211"/>
      <c r="K708" s="211"/>
      <c r="L708" s="216"/>
      <c r="M708" s="217"/>
      <c r="N708" s="218"/>
      <c r="O708" s="218"/>
      <c r="P708" s="218"/>
      <c r="Q708" s="218"/>
      <c r="R708" s="218"/>
      <c r="S708" s="218"/>
      <c r="T708" s="219"/>
      <c r="AT708" s="220" t="s">
        <v>247</v>
      </c>
      <c r="AU708" s="220" t="s">
        <v>89</v>
      </c>
      <c r="AV708" s="13" t="s">
        <v>89</v>
      </c>
      <c r="AW708" s="13" t="s">
        <v>34</v>
      </c>
      <c r="AX708" s="13" t="s">
        <v>79</v>
      </c>
      <c r="AY708" s="220" t="s">
        <v>173</v>
      </c>
    </row>
    <row r="709" spans="1:65" s="16" customFormat="1">
      <c r="B709" s="242"/>
      <c r="C709" s="243"/>
      <c r="D709" s="200" t="s">
        <v>247</v>
      </c>
      <c r="E709" s="244" t="s">
        <v>1</v>
      </c>
      <c r="F709" s="245" t="s">
        <v>399</v>
      </c>
      <c r="G709" s="243"/>
      <c r="H709" s="246">
        <v>0.9</v>
      </c>
      <c r="I709" s="247"/>
      <c r="J709" s="243"/>
      <c r="K709" s="243"/>
      <c r="L709" s="248"/>
      <c r="M709" s="249"/>
      <c r="N709" s="250"/>
      <c r="O709" s="250"/>
      <c r="P709" s="250"/>
      <c r="Q709" s="250"/>
      <c r="R709" s="250"/>
      <c r="S709" s="250"/>
      <c r="T709" s="251"/>
      <c r="AT709" s="252" t="s">
        <v>247</v>
      </c>
      <c r="AU709" s="252" t="s">
        <v>89</v>
      </c>
      <c r="AV709" s="16" t="s">
        <v>185</v>
      </c>
      <c r="AW709" s="16" t="s">
        <v>34</v>
      </c>
      <c r="AX709" s="16" t="s">
        <v>79</v>
      </c>
      <c r="AY709" s="252" t="s">
        <v>173</v>
      </c>
    </row>
    <row r="710" spans="1:65" s="14" customFormat="1">
      <c r="B710" s="221"/>
      <c r="C710" s="222"/>
      <c r="D710" s="200" t="s">
        <v>247</v>
      </c>
      <c r="E710" s="223" t="s">
        <v>1</v>
      </c>
      <c r="F710" s="224" t="s">
        <v>279</v>
      </c>
      <c r="G710" s="222"/>
      <c r="H710" s="223" t="s">
        <v>1</v>
      </c>
      <c r="I710" s="225"/>
      <c r="J710" s="222"/>
      <c r="K710" s="222"/>
      <c r="L710" s="226"/>
      <c r="M710" s="227"/>
      <c r="N710" s="228"/>
      <c r="O710" s="228"/>
      <c r="P710" s="228"/>
      <c r="Q710" s="228"/>
      <c r="R710" s="228"/>
      <c r="S710" s="228"/>
      <c r="T710" s="229"/>
      <c r="AT710" s="230" t="s">
        <v>247</v>
      </c>
      <c r="AU710" s="230" t="s">
        <v>89</v>
      </c>
      <c r="AV710" s="14" t="s">
        <v>87</v>
      </c>
      <c r="AW710" s="14" t="s">
        <v>34</v>
      </c>
      <c r="AX710" s="14" t="s">
        <v>79</v>
      </c>
      <c r="AY710" s="230" t="s">
        <v>173</v>
      </c>
    </row>
    <row r="711" spans="1:65" s="13" customFormat="1">
      <c r="B711" s="210"/>
      <c r="C711" s="211"/>
      <c r="D711" s="200" t="s">
        <v>247</v>
      </c>
      <c r="E711" s="212" t="s">
        <v>1</v>
      </c>
      <c r="F711" s="213" t="s">
        <v>1376</v>
      </c>
      <c r="G711" s="211"/>
      <c r="H711" s="214">
        <v>3.6</v>
      </c>
      <c r="I711" s="215"/>
      <c r="J711" s="211"/>
      <c r="K711" s="211"/>
      <c r="L711" s="216"/>
      <c r="M711" s="217"/>
      <c r="N711" s="218"/>
      <c r="O711" s="218"/>
      <c r="P711" s="218"/>
      <c r="Q711" s="218"/>
      <c r="R711" s="218"/>
      <c r="S711" s="218"/>
      <c r="T711" s="219"/>
      <c r="AT711" s="220" t="s">
        <v>247</v>
      </c>
      <c r="AU711" s="220" t="s">
        <v>89</v>
      </c>
      <c r="AV711" s="13" t="s">
        <v>89</v>
      </c>
      <c r="AW711" s="13" t="s">
        <v>34</v>
      </c>
      <c r="AX711" s="13" t="s">
        <v>79</v>
      </c>
      <c r="AY711" s="220" t="s">
        <v>173</v>
      </c>
    </row>
    <row r="712" spans="1:65" s="13" customFormat="1">
      <c r="B712" s="210"/>
      <c r="C712" s="211"/>
      <c r="D712" s="200" t="s">
        <v>247</v>
      </c>
      <c r="E712" s="212" t="s">
        <v>1</v>
      </c>
      <c r="F712" s="213" t="s">
        <v>1377</v>
      </c>
      <c r="G712" s="211"/>
      <c r="H712" s="214">
        <v>1.575</v>
      </c>
      <c r="I712" s="215"/>
      <c r="J712" s="211"/>
      <c r="K712" s="211"/>
      <c r="L712" s="216"/>
      <c r="M712" s="217"/>
      <c r="N712" s="218"/>
      <c r="O712" s="218"/>
      <c r="P712" s="218"/>
      <c r="Q712" s="218"/>
      <c r="R712" s="218"/>
      <c r="S712" s="218"/>
      <c r="T712" s="219"/>
      <c r="AT712" s="220" t="s">
        <v>247</v>
      </c>
      <c r="AU712" s="220" t="s">
        <v>89</v>
      </c>
      <c r="AV712" s="13" t="s">
        <v>89</v>
      </c>
      <c r="AW712" s="13" t="s">
        <v>34</v>
      </c>
      <c r="AX712" s="13" t="s">
        <v>79</v>
      </c>
      <c r="AY712" s="220" t="s">
        <v>173</v>
      </c>
    </row>
    <row r="713" spans="1:65" s="13" customFormat="1">
      <c r="B713" s="210"/>
      <c r="C713" s="211"/>
      <c r="D713" s="200" t="s">
        <v>247</v>
      </c>
      <c r="E713" s="212" t="s">
        <v>1</v>
      </c>
      <c r="F713" s="213" t="s">
        <v>1378</v>
      </c>
      <c r="G713" s="211"/>
      <c r="H713" s="214">
        <v>0.45</v>
      </c>
      <c r="I713" s="215"/>
      <c r="J713" s="211"/>
      <c r="K713" s="211"/>
      <c r="L713" s="216"/>
      <c r="M713" s="217"/>
      <c r="N713" s="218"/>
      <c r="O713" s="218"/>
      <c r="P713" s="218"/>
      <c r="Q713" s="218"/>
      <c r="R713" s="218"/>
      <c r="S713" s="218"/>
      <c r="T713" s="219"/>
      <c r="AT713" s="220" t="s">
        <v>247</v>
      </c>
      <c r="AU713" s="220" t="s">
        <v>89</v>
      </c>
      <c r="AV713" s="13" t="s">
        <v>89</v>
      </c>
      <c r="AW713" s="13" t="s">
        <v>34</v>
      </c>
      <c r="AX713" s="13" t="s">
        <v>79</v>
      </c>
      <c r="AY713" s="220" t="s">
        <v>173</v>
      </c>
    </row>
    <row r="714" spans="1:65" s="13" customFormat="1">
      <c r="B714" s="210"/>
      <c r="C714" s="211"/>
      <c r="D714" s="200" t="s">
        <v>247</v>
      </c>
      <c r="E714" s="212" t="s">
        <v>1</v>
      </c>
      <c r="F714" s="213" t="s">
        <v>1379</v>
      </c>
      <c r="G714" s="211"/>
      <c r="H714" s="214">
        <v>1.17</v>
      </c>
      <c r="I714" s="215"/>
      <c r="J714" s="211"/>
      <c r="K714" s="211"/>
      <c r="L714" s="216"/>
      <c r="M714" s="217"/>
      <c r="N714" s="218"/>
      <c r="O714" s="218"/>
      <c r="P714" s="218"/>
      <c r="Q714" s="218"/>
      <c r="R714" s="218"/>
      <c r="S714" s="218"/>
      <c r="T714" s="219"/>
      <c r="AT714" s="220" t="s">
        <v>247</v>
      </c>
      <c r="AU714" s="220" t="s">
        <v>89</v>
      </c>
      <c r="AV714" s="13" t="s">
        <v>89</v>
      </c>
      <c r="AW714" s="13" t="s">
        <v>34</v>
      </c>
      <c r="AX714" s="13" t="s">
        <v>79</v>
      </c>
      <c r="AY714" s="220" t="s">
        <v>173</v>
      </c>
    </row>
    <row r="715" spans="1:65" s="13" customFormat="1">
      <c r="B715" s="210"/>
      <c r="C715" s="211"/>
      <c r="D715" s="200" t="s">
        <v>247</v>
      </c>
      <c r="E715" s="212" t="s">
        <v>1</v>
      </c>
      <c r="F715" s="213" t="s">
        <v>1380</v>
      </c>
      <c r="G715" s="211"/>
      <c r="H715" s="214">
        <v>5.2249999999999996</v>
      </c>
      <c r="I715" s="215"/>
      <c r="J715" s="211"/>
      <c r="K715" s="211"/>
      <c r="L715" s="216"/>
      <c r="M715" s="217"/>
      <c r="N715" s="218"/>
      <c r="O715" s="218"/>
      <c r="P715" s="218"/>
      <c r="Q715" s="218"/>
      <c r="R715" s="218"/>
      <c r="S715" s="218"/>
      <c r="T715" s="219"/>
      <c r="AT715" s="220" t="s">
        <v>247</v>
      </c>
      <c r="AU715" s="220" t="s">
        <v>89</v>
      </c>
      <c r="AV715" s="13" t="s">
        <v>89</v>
      </c>
      <c r="AW715" s="13" t="s">
        <v>34</v>
      </c>
      <c r="AX715" s="13" t="s">
        <v>79</v>
      </c>
      <c r="AY715" s="220" t="s">
        <v>173</v>
      </c>
    </row>
    <row r="716" spans="1:65" s="13" customFormat="1">
      <c r="B716" s="210"/>
      <c r="C716" s="211"/>
      <c r="D716" s="200" t="s">
        <v>247</v>
      </c>
      <c r="E716" s="212" t="s">
        <v>1</v>
      </c>
      <c r="F716" s="213" t="s">
        <v>1381</v>
      </c>
      <c r="G716" s="211"/>
      <c r="H716" s="214">
        <v>0.99</v>
      </c>
      <c r="I716" s="215"/>
      <c r="J716" s="211"/>
      <c r="K716" s="211"/>
      <c r="L716" s="216"/>
      <c r="M716" s="217"/>
      <c r="N716" s="218"/>
      <c r="O716" s="218"/>
      <c r="P716" s="218"/>
      <c r="Q716" s="218"/>
      <c r="R716" s="218"/>
      <c r="S716" s="218"/>
      <c r="T716" s="219"/>
      <c r="AT716" s="220" t="s">
        <v>247</v>
      </c>
      <c r="AU716" s="220" t="s">
        <v>89</v>
      </c>
      <c r="AV716" s="13" t="s">
        <v>89</v>
      </c>
      <c r="AW716" s="13" t="s">
        <v>34</v>
      </c>
      <c r="AX716" s="13" t="s">
        <v>79</v>
      </c>
      <c r="AY716" s="220" t="s">
        <v>173</v>
      </c>
    </row>
    <row r="717" spans="1:65" s="13" customFormat="1">
      <c r="B717" s="210"/>
      <c r="C717" s="211"/>
      <c r="D717" s="200" t="s">
        <v>247</v>
      </c>
      <c r="E717" s="212" t="s">
        <v>1</v>
      </c>
      <c r="F717" s="213" t="s">
        <v>1382</v>
      </c>
      <c r="G717" s="211"/>
      <c r="H717" s="214">
        <v>2.97</v>
      </c>
      <c r="I717" s="215"/>
      <c r="J717" s="211"/>
      <c r="K717" s="211"/>
      <c r="L717" s="216"/>
      <c r="M717" s="217"/>
      <c r="N717" s="218"/>
      <c r="O717" s="218"/>
      <c r="P717" s="218"/>
      <c r="Q717" s="218"/>
      <c r="R717" s="218"/>
      <c r="S717" s="218"/>
      <c r="T717" s="219"/>
      <c r="AT717" s="220" t="s">
        <v>247</v>
      </c>
      <c r="AU717" s="220" t="s">
        <v>89</v>
      </c>
      <c r="AV717" s="13" t="s">
        <v>89</v>
      </c>
      <c r="AW717" s="13" t="s">
        <v>34</v>
      </c>
      <c r="AX717" s="13" t="s">
        <v>79</v>
      </c>
      <c r="AY717" s="220" t="s">
        <v>173</v>
      </c>
    </row>
    <row r="718" spans="1:65" s="13" customFormat="1">
      <c r="B718" s="210"/>
      <c r="C718" s="211"/>
      <c r="D718" s="200" t="s">
        <v>247</v>
      </c>
      <c r="E718" s="212" t="s">
        <v>1</v>
      </c>
      <c r="F718" s="213" t="s">
        <v>1383</v>
      </c>
      <c r="G718" s="211"/>
      <c r="H718" s="214">
        <v>0.99</v>
      </c>
      <c r="I718" s="215"/>
      <c r="J718" s="211"/>
      <c r="K718" s="211"/>
      <c r="L718" s="216"/>
      <c r="M718" s="217"/>
      <c r="N718" s="218"/>
      <c r="O718" s="218"/>
      <c r="P718" s="218"/>
      <c r="Q718" s="218"/>
      <c r="R718" s="218"/>
      <c r="S718" s="218"/>
      <c r="T718" s="219"/>
      <c r="AT718" s="220" t="s">
        <v>247</v>
      </c>
      <c r="AU718" s="220" t="s">
        <v>89</v>
      </c>
      <c r="AV718" s="13" t="s">
        <v>89</v>
      </c>
      <c r="AW718" s="13" t="s">
        <v>34</v>
      </c>
      <c r="AX718" s="13" t="s">
        <v>79</v>
      </c>
      <c r="AY718" s="220" t="s">
        <v>173</v>
      </c>
    </row>
    <row r="719" spans="1:65" s="13" customFormat="1">
      <c r="B719" s="210"/>
      <c r="C719" s="211"/>
      <c r="D719" s="200" t="s">
        <v>247</v>
      </c>
      <c r="E719" s="212" t="s">
        <v>1</v>
      </c>
      <c r="F719" s="213" t="s">
        <v>1384</v>
      </c>
      <c r="G719" s="211"/>
      <c r="H719" s="214">
        <v>1.17</v>
      </c>
      <c r="I719" s="215"/>
      <c r="J719" s="211"/>
      <c r="K719" s="211"/>
      <c r="L719" s="216"/>
      <c r="M719" s="217"/>
      <c r="N719" s="218"/>
      <c r="O719" s="218"/>
      <c r="P719" s="218"/>
      <c r="Q719" s="218"/>
      <c r="R719" s="218"/>
      <c r="S719" s="218"/>
      <c r="T719" s="219"/>
      <c r="AT719" s="220" t="s">
        <v>247</v>
      </c>
      <c r="AU719" s="220" t="s">
        <v>89</v>
      </c>
      <c r="AV719" s="13" t="s">
        <v>89</v>
      </c>
      <c r="AW719" s="13" t="s">
        <v>34</v>
      </c>
      <c r="AX719" s="13" t="s">
        <v>79</v>
      </c>
      <c r="AY719" s="220" t="s">
        <v>173</v>
      </c>
    </row>
    <row r="720" spans="1:65" s="16" customFormat="1">
      <c r="B720" s="242"/>
      <c r="C720" s="243"/>
      <c r="D720" s="200" t="s">
        <v>247</v>
      </c>
      <c r="E720" s="244" t="s">
        <v>1</v>
      </c>
      <c r="F720" s="245" t="s">
        <v>399</v>
      </c>
      <c r="G720" s="243"/>
      <c r="H720" s="246">
        <v>18.14</v>
      </c>
      <c r="I720" s="247"/>
      <c r="J720" s="243"/>
      <c r="K720" s="243"/>
      <c r="L720" s="248"/>
      <c r="M720" s="249"/>
      <c r="N720" s="250"/>
      <c r="O720" s="250"/>
      <c r="P720" s="250"/>
      <c r="Q720" s="250"/>
      <c r="R720" s="250"/>
      <c r="S720" s="250"/>
      <c r="T720" s="251"/>
      <c r="AT720" s="252" t="s">
        <v>247</v>
      </c>
      <c r="AU720" s="252" t="s">
        <v>89</v>
      </c>
      <c r="AV720" s="16" t="s">
        <v>185</v>
      </c>
      <c r="AW720" s="16" t="s">
        <v>34</v>
      </c>
      <c r="AX720" s="16" t="s">
        <v>79</v>
      </c>
      <c r="AY720" s="252" t="s">
        <v>173</v>
      </c>
    </row>
    <row r="721" spans="1:65" s="15" customFormat="1">
      <c r="B721" s="231"/>
      <c r="C721" s="232"/>
      <c r="D721" s="200" t="s">
        <v>247</v>
      </c>
      <c r="E721" s="233" t="s">
        <v>1</v>
      </c>
      <c r="F721" s="234" t="s">
        <v>260</v>
      </c>
      <c r="G721" s="232"/>
      <c r="H721" s="235">
        <v>19.04</v>
      </c>
      <c r="I721" s="236"/>
      <c r="J721" s="232"/>
      <c r="K721" s="232"/>
      <c r="L721" s="237"/>
      <c r="M721" s="238"/>
      <c r="N721" s="239"/>
      <c r="O721" s="239"/>
      <c r="P721" s="239"/>
      <c r="Q721" s="239"/>
      <c r="R721" s="239"/>
      <c r="S721" s="239"/>
      <c r="T721" s="240"/>
      <c r="AT721" s="241" t="s">
        <v>247</v>
      </c>
      <c r="AU721" s="241" t="s">
        <v>89</v>
      </c>
      <c r="AV721" s="15" t="s">
        <v>191</v>
      </c>
      <c r="AW721" s="15" t="s">
        <v>34</v>
      </c>
      <c r="AX721" s="15" t="s">
        <v>87</v>
      </c>
      <c r="AY721" s="241" t="s">
        <v>173</v>
      </c>
    </row>
    <row r="722" spans="1:65" s="2" customFormat="1" ht="21.75" customHeight="1">
      <c r="A722" s="35"/>
      <c r="B722" s="36"/>
      <c r="C722" s="187" t="s">
        <v>1385</v>
      </c>
      <c r="D722" s="187" t="s">
        <v>176</v>
      </c>
      <c r="E722" s="188" t="s">
        <v>1386</v>
      </c>
      <c r="F722" s="189" t="s">
        <v>1387</v>
      </c>
      <c r="G722" s="190" t="s">
        <v>245</v>
      </c>
      <c r="H722" s="191">
        <v>5.5830000000000002</v>
      </c>
      <c r="I722" s="192"/>
      <c r="J722" s="193">
        <f>ROUND(I722*H722,2)</f>
        <v>0</v>
      </c>
      <c r="K722" s="189" t="s">
        <v>1</v>
      </c>
      <c r="L722" s="40"/>
      <c r="M722" s="194" t="s">
        <v>1</v>
      </c>
      <c r="N722" s="195" t="s">
        <v>44</v>
      </c>
      <c r="O722" s="72"/>
      <c r="P722" s="196">
        <f>O722*H722</f>
        <v>0</v>
      </c>
      <c r="Q722" s="196">
        <v>3.005E-2</v>
      </c>
      <c r="R722" s="196">
        <f>Q722*H722</f>
        <v>0.16776915000000001</v>
      </c>
      <c r="S722" s="196">
        <v>0</v>
      </c>
      <c r="T722" s="197">
        <f>S722*H722</f>
        <v>0</v>
      </c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R722" s="198" t="s">
        <v>131</v>
      </c>
      <c r="AT722" s="198" t="s">
        <v>176</v>
      </c>
      <c r="AU722" s="198" t="s">
        <v>89</v>
      </c>
      <c r="AY722" s="18" t="s">
        <v>173</v>
      </c>
      <c r="BE722" s="199">
        <f>IF(N722="základní",J722,0)</f>
        <v>0</v>
      </c>
      <c r="BF722" s="199">
        <f>IF(N722="snížená",J722,0)</f>
        <v>0</v>
      </c>
      <c r="BG722" s="199">
        <f>IF(N722="zákl. přenesená",J722,0)</f>
        <v>0</v>
      </c>
      <c r="BH722" s="199">
        <f>IF(N722="sníž. přenesená",J722,0)</f>
        <v>0</v>
      </c>
      <c r="BI722" s="199">
        <f>IF(N722="nulová",J722,0)</f>
        <v>0</v>
      </c>
      <c r="BJ722" s="18" t="s">
        <v>87</v>
      </c>
      <c r="BK722" s="199">
        <f>ROUND(I722*H722,2)</f>
        <v>0</v>
      </c>
      <c r="BL722" s="18" t="s">
        <v>131</v>
      </c>
      <c r="BM722" s="198" t="s">
        <v>1388</v>
      </c>
    </row>
    <row r="723" spans="1:65" s="14" customFormat="1">
      <c r="B723" s="221"/>
      <c r="C723" s="222"/>
      <c r="D723" s="200" t="s">
        <v>247</v>
      </c>
      <c r="E723" s="223" t="s">
        <v>1</v>
      </c>
      <c r="F723" s="224" t="s">
        <v>279</v>
      </c>
      <c r="G723" s="222"/>
      <c r="H723" s="223" t="s">
        <v>1</v>
      </c>
      <c r="I723" s="225"/>
      <c r="J723" s="222"/>
      <c r="K723" s="222"/>
      <c r="L723" s="226"/>
      <c r="M723" s="227"/>
      <c r="N723" s="228"/>
      <c r="O723" s="228"/>
      <c r="P723" s="228"/>
      <c r="Q723" s="228"/>
      <c r="R723" s="228"/>
      <c r="S723" s="228"/>
      <c r="T723" s="229"/>
      <c r="AT723" s="230" t="s">
        <v>247</v>
      </c>
      <c r="AU723" s="230" t="s">
        <v>89</v>
      </c>
      <c r="AV723" s="14" t="s">
        <v>87</v>
      </c>
      <c r="AW723" s="14" t="s">
        <v>34</v>
      </c>
      <c r="AX723" s="14" t="s">
        <v>79</v>
      </c>
      <c r="AY723" s="230" t="s">
        <v>173</v>
      </c>
    </row>
    <row r="724" spans="1:65" s="13" customFormat="1">
      <c r="B724" s="210"/>
      <c r="C724" s="211"/>
      <c r="D724" s="200" t="s">
        <v>247</v>
      </c>
      <c r="E724" s="212" t="s">
        <v>1</v>
      </c>
      <c r="F724" s="213" t="s">
        <v>1389</v>
      </c>
      <c r="G724" s="211"/>
      <c r="H724" s="214">
        <v>2.97</v>
      </c>
      <c r="I724" s="215"/>
      <c r="J724" s="211"/>
      <c r="K724" s="211"/>
      <c r="L724" s="216"/>
      <c r="M724" s="217"/>
      <c r="N724" s="218"/>
      <c r="O724" s="218"/>
      <c r="P724" s="218"/>
      <c r="Q724" s="218"/>
      <c r="R724" s="218"/>
      <c r="S724" s="218"/>
      <c r="T724" s="219"/>
      <c r="AT724" s="220" t="s">
        <v>247</v>
      </c>
      <c r="AU724" s="220" t="s">
        <v>89</v>
      </c>
      <c r="AV724" s="13" t="s">
        <v>89</v>
      </c>
      <c r="AW724" s="13" t="s">
        <v>34</v>
      </c>
      <c r="AX724" s="13" t="s">
        <v>79</v>
      </c>
      <c r="AY724" s="220" t="s">
        <v>173</v>
      </c>
    </row>
    <row r="725" spans="1:65" s="13" customFormat="1">
      <c r="B725" s="210"/>
      <c r="C725" s="211"/>
      <c r="D725" s="200" t="s">
        <v>247</v>
      </c>
      <c r="E725" s="212" t="s">
        <v>1</v>
      </c>
      <c r="F725" s="213" t="s">
        <v>1390</v>
      </c>
      <c r="G725" s="211"/>
      <c r="H725" s="214">
        <v>2.613</v>
      </c>
      <c r="I725" s="215"/>
      <c r="J725" s="211"/>
      <c r="K725" s="211"/>
      <c r="L725" s="216"/>
      <c r="M725" s="217"/>
      <c r="N725" s="218"/>
      <c r="O725" s="218"/>
      <c r="P725" s="218"/>
      <c r="Q725" s="218"/>
      <c r="R725" s="218"/>
      <c r="S725" s="218"/>
      <c r="T725" s="219"/>
      <c r="AT725" s="220" t="s">
        <v>247</v>
      </c>
      <c r="AU725" s="220" t="s">
        <v>89</v>
      </c>
      <c r="AV725" s="13" t="s">
        <v>89</v>
      </c>
      <c r="AW725" s="13" t="s">
        <v>34</v>
      </c>
      <c r="AX725" s="13" t="s">
        <v>79</v>
      </c>
      <c r="AY725" s="220" t="s">
        <v>173</v>
      </c>
    </row>
    <row r="726" spans="1:65" s="15" customFormat="1">
      <c r="B726" s="231"/>
      <c r="C726" s="232"/>
      <c r="D726" s="200" t="s">
        <v>247</v>
      </c>
      <c r="E726" s="233" t="s">
        <v>1</v>
      </c>
      <c r="F726" s="234" t="s">
        <v>260</v>
      </c>
      <c r="G726" s="232"/>
      <c r="H726" s="235">
        <v>5.5830000000000002</v>
      </c>
      <c r="I726" s="236"/>
      <c r="J726" s="232"/>
      <c r="K726" s="232"/>
      <c r="L726" s="237"/>
      <c r="M726" s="238"/>
      <c r="N726" s="239"/>
      <c r="O726" s="239"/>
      <c r="P726" s="239"/>
      <c r="Q726" s="239"/>
      <c r="R726" s="239"/>
      <c r="S726" s="239"/>
      <c r="T726" s="240"/>
      <c r="AT726" s="241" t="s">
        <v>247</v>
      </c>
      <c r="AU726" s="241" t="s">
        <v>89</v>
      </c>
      <c r="AV726" s="15" t="s">
        <v>191</v>
      </c>
      <c r="AW726" s="15" t="s">
        <v>34</v>
      </c>
      <c r="AX726" s="15" t="s">
        <v>87</v>
      </c>
      <c r="AY726" s="241" t="s">
        <v>173</v>
      </c>
    </row>
    <row r="727" spans="1:65" s="2" customFormat="1" ht="16.5" customHeight="1">
      <c r="A727" s="35"/>
      <c r="B727" s="36"/>
      <c r="C727" s="187" t="s">
        <v>1391</v>
      </c>
      <c r="D727" s="187" t="s">
        <v>176</v>
      </c>
      <c r="E727" s="188" t="s">
        <v>1392</v>
      </c>
      <c r="F727" s="189" t="s">
        <v>1393</v>
      </c>
      <c r="G727" s="190" t="s">
        <v>245</v>
      </c>
      <c r="H727" s="191">
        <v>58.290999999999997</v>
      </c>
      <c r="I727" s="192"/>
      <c r="J727" s="193">
        <f>ROUND(I727*H727,2)</f>
        <v>0</v>
      </c>
      <c r="K727" s="189" t="s">
        <v>1</v>
      </c>
      <c r="L727" s="40"/>
      <c r="M727" s="194" t="s">
        <v>1</v>
      </c>
      <c r="N727" s="195" t="s">
        <v>44</v>
      </c>
      <c r="O727" s="72"/>
      <c r="P727" s="196">
        <f>O727*H727</f>
        <v>0</v>
      </c>
      <c r="Q727" s="196">
        <v>3.049E-2</v>
      </c>
      <c r="R727" s="196">
        <f>Q727*H727</f>
        <v>1.7772925899999998</v>
      </c>
      <c r="S727" s="196">
        <v>0</v>
      </c>
      <c r="T727" s="197">
        <f>S727*H727</f>
        <v>0</v>
      </c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R727" s="198" t="s">
        <v>131</v>
      </c>
      <c r="AT727" s="198" t="s">
        <v>176</v>
      </c>
      <c r="AU727" s="198" t="s">
        <v>89</v>
      </c>
      <c r="AY727" s="18" t="s">
        <v>173</v>
      </c>
      <c r="BE727" s="199">
        <f>IF(N727="základní",J727,0)</f>
        <v>0</v>
      </c>
      <c r="BF727" s="199">
        <f>IF(N727="snížená",J727,0)</f>
        <v>0</v>
      </c>
      <c r="BG727" s="199">
        <f>IF(N727="zákl. přenesená",J727,0)</f>
        <v>0</v>
      </c>
      <c r="BH727" s="199">
        <f>IF(N727="sníž. přenesená",J727,0)</f>
        <v>0</v>
      </c>
      <c r="BI727" s="199">
        <f>IF(N727="nulová",J727,0)</f>
        <v>0</v>
      </c>
      <c r="BJ727" s="18" t="s">
        <v>87</v>
      </c>
      <c r="BK727" s="199">
        <f>ROUND(I727*H727,2)</f>
        <v>0</v>
      </c>
      <c r="BL727" s="18" t="s">
        <v>131</v>
      </c>
      <c r="BM727" s="198" t="s">
        <v>1394</v>
      </c>
    </row>
    <row r="728" spans="1:65" s="14" customFormat="1">
      <c r="B728" s="221"/>
      <c r="C728" s="222"/>
      <c r="D728" s="200" t="s">
        <v>247</v>
      </c>
      <c r="E728" s="223" t="s">
        <v>1</v>
      </c>
      <c r="F728" s="224" t="s">
        <v>277</v>
      </c>
      <c r="G728" s="222"/>
      <c r="H728" s="223" t="s">
        <v>1</v>
      </c>
      <c r="I728" s="225"/>
      <c r="J728" s="222"/>
      <c r="K728" s="222"/>
      <c r="L728" s="226"/>
      <c r="M728" s="227"/>
      <c r="N728" s="228"/>
      <c r="O728" s="228"/>
      <c r="P728" s="228"/>
      <c r="Q728" s="228"/>
      <c r="R728" s="228"/>
      <c r="S728" s="228"/>
      <c r="T728" s="229"/>
      <c r="AT728" s="230" t="s">
        <v>247</v>
      </c>
      <c r="AU728" s="230" t="s">
        <v>89</v>
      </c>
      <c r="AV728" s="14" t="s">
        <v>87</v>
      </c>
      <c r="AW728" s="14" t="s">
        <v>34</v>
      </c>
      <c r="AX728" s="14" t="s">
        <v>79</v>
      </c>
      <c r="AY728" s="230" t="s">
        <v>173</v>
      </c>
    </row>
    <row r="729" spans="1:65" s="13" customFormat="1">
      <c r="B729" s="210"/>
      <c r="C729" s="211"/>
      <c r="D729" s="200" t="s">
        <v>247</v>
      </c>
      <c r="E729" s="212" t="s">
        <v>1</v>
      </c>
      <c r="F729" s="213" t="s">
        <v>1395</v>
      </c>
      <c r="G729" s="211"/>
      <c r="H729" s="214">
        <v>2.0409999999999999</v>
      </c>
      <c r="I729" s="215"/>
      <c r="J729" s="211"/>
      <c r="K729" s="211"/>
      <c r="L729" s="216"/>
      <c r="M729" s="217"/>
      <c r="N729" s="218"/>
      <c r="O729" s="218"/>
      <c r="P729" s="218"/>
      <c r="Q729" s="218"/>
      <c r="R729" s="218"/>
      <c r="S729" s="218"/>
      <c r="T729" s="219"/>
      <c r="AT729" s="220" t="s">
        <v>247</v>
      </c>
      <c r="AU729" s="220" t="s">
        <v>89</v>
      </c>
      <c r="AV729" s="13" t="s">
        <v>89</v>
      </c>
      <c r="AW729" s="13" t="s">
        <v>34</v>
      </c>
      <c r="AX729" s="13" t="s">
        <v>79</v>
      </c>
      <c r="AY729" s="220" t="s">
        <v>173</v>
      </c>
    </row>
    <row r="730" spans="1:65" s="16" customFormat="1">
      <c r="B730" s="242"/>
      <c r="C730" s="243"/>
      <c r="D730" s="200" t="s">
        <v>247</v>
      </c>
      <c r="E730" s="244" t="s">
        <v>1</v>
      </c>
      <c r="F730" s="245" t="s">
        <v>399</v>
      </c>
      <c r="G730" s="243"/>
      <c r="H730" s="246">
        <v>2.0409999999999999</v>
      </c>
      <c r="I730" s="247"/>
      <c r="J730" s="243"/>
      <c r="K730" s="243"/>
      <c r="L730" s="248"/>
      <c r="M730" s="249"/>
      <c r="N730" s="250"/>
      <c r="O730" s="250"/>
      <c r="P730" s="250"/>
      <c r="Q730" s="250"/>
      <c r="R730" s="250"/>
      <c r="S730" s="250"/>
      <c r="T730" s="251"/>
      <c r="AT730" s="252" t="s">
        <v>247</v>
      </c>
      <c r="AU730" s="252" t="s">
        <v>89</v>
      </c>
      <c r="AV730" s="16" t="s">
        <v>185</v>
      </c>
      <c r="AW730" s="16" t="s">
        <v>34</v>
      </c>
      <c r="AX730" s="16" t="s">
        <v>79</v>
      </c>
      <c r="AY730" s="252" t="s">
        <v>173</v>
      </c>
    </row>
    <row r="731" spans="1:65" s="14" customFormat="1">
      <c r="B731" s="221"/>
      <c r="C731" s="222"/>
      <c r="D731" s="200" t="s">
        <v>247</v>
      </c>
      <c r="E731" s="223" t="s">
        <v>1</v>
      </c>
      <c r="F731" s="224" t="s">
        <v>279</v>
      </c>
      <c r="G731" s="222"/>
      <c r="H731" s="223" t="s">
        <v>1</v>
      </c>
      <c r="I731" s="225"/>
      <c r="J731" s="222"/>
      <c r="K731" s="222"/>
      <c r="L731" s="226"/>
      <c r="M731" s="227"/>
      <c r="N731" s="228"/>
      <c r="O731" s="228"/>
      <c r="P731" s="228"/>
      <c r="Q731" s="228"/>
      <c r="R731" s="228"/>
      <c r="S731" s="228"/>
      <c r="T731" s="229"/>
      <c r="AT731" s="230" t="s">
        <v>247</v>
      </c>
      <c r="AU731" s="230" t="s">
        <v>89</v>
      </c>
      <c r="AV731" s="14" t="s">
        <v>87</v>
      </c>
      <c r="AW731" s="14" t="s">
        <v>34</v>
      </c>
      <c r="AX731" s="14" t="s">
        <v>79</v>
      </c>
      <c r="AY731" s="230" t="s">
        <v>173</v>
      </c>
    </row>
    <row r="732" spans="1:65" s="13" customFormat="1">
      <c r="B732" s="210"/>
      <c r="C732" s="211"/>
      <c r="D732" s="200" t="s">
        <v>247</v>
      </c>
      <c r="E732" s="212" t="s">
        <v>1</v>
      </c>
      <c r="F732" s="213" t="s">
        <v>1396</v>
      </c>
      <c r="G732" s="211"/>
      <c r="H732" s="214">
        <v>12.75</v>
      </c>
      <c r="I732" s="215"/>
      <c r="J732" s="211"/>
      <c r="K732" s="211"/>
      <c r="L732" s="216"/>
      <c r="M732" s="217"/>
      <c r="N732" s="218"/>
      <c r="O732" s="218"/>
      <c r="P732" s="218"/>
      <c r="Q732" s="218"/>
      <c r="R732" s="218"/>
      <c r="S732" s="218"/>
      <c r="T732" s="219"/>
      <c r="AT732" s="220" t="s">
        <v>247</v>
      </c>
      <c r="AU732" s="220" t="s">
        <v>89</v>
      </c>
      <c r="AV732" s="13" t="s">
        <v>89</v>
      </c>
      <c r="AW732" s="13" t="s">
        <v>34</v>
      </c>
      <c r="AX732" s="13" t="s">
        <v>79</v>
      </c>
      <c r="AY732" s="220" t="s">
        <v>173</v>
      </c>
    </row>
    <row r="733" spans="1:65" s="13" customFormat="1">
      <c r="B733" s="210"/>
      <c r="C733" s="211"/>
      <c r="D733" s="200" t="s">
        <v>247</v>
      </c>
      <c r="E733" s="212" t="s">
        <v>1</v>
      </c>
      <c r="F733" s="213" t="s">
        <v>1397</v>
      </c>
      <c r="G733" s="211"/>
      <c r="H733" s="214">
        <v>4.5</v>
      </c>
      <c r="I733" s="215"/>
      <c r="J733" s="211"/>
      <c r="K733" s="211"/>
      <c r="L733" s="216"/>
      <c r="M733" s="217"/>
      <c r="N733" s="218"/>
      <c r="O733" s="218"/>
      <c r="P733" s="218"/>
      <c r="Q733" s="218"/>
      <c r="R733" s="218"/>
      <c r="S733" s="218"/>
      <c r="T733" s="219"/>
      <c r="AT733" s="220" t="s">
        <v>247</v>
      </c>
      <c r="AU733" s="220" t="s">
        <v>89</v>
      </c>
      <c r="AV733" s="13" t="s">
        <v>89</v>
      </c>
      <c r="AW733" s="13" t="s">
        <v>34</v>
      </c>
      <c r="AX733" s="13" t="s">
        <v>79</v>
      </c>
      <c r="AY733" s="220" t="s">
        <v>173</v>
      </c>
    </row>
    <row r="734" spans="1:65" s="13" customFormat="1">
      <c r="B734" s="210"/>
      <c r="C734" s="211"/>
      <c r="D734" s="200" t="s">
        <v>247</v>
      </c>
      <c r="E734" s="212" t="s">
        <v>1</v>
      </c>
      <c r="F734" s="213" t="s">
        <v>1398</v>
      </c>
      <c r="G734" s="211"/>
      <c r="H734" s="214">
        <v>13.5</v>
      </c>
      <c r="I734" s="215"/>
      <c r="J734" s="211"/>
      <c r="K734" s="211"/>
      <c r="L734" s="216"/>
      <c r="M734" s="217"/>
      <c r="N734" s="218"/>
      <c r="O734" s="218"/>
      <c r="P734" s="218"/>
      <c r="Q734" s="218"/>
      <c r="R734" s="218"/>
      <c r="S734" s="218"/>
      <c r="T734" s="219"/>
      <c r="AT734" s="220" t="s">
        <v>247</v>
      </c>
      <c r="AU734" s="220" t="s">
        <v>89</v>
      </c>
      <c r="AV734" s="13" t="s">
        <v>89</v>
      </c>
      <c r="AW734" s="13" t="s">
        <v>34</v>
      </c>
      <c r="AX734" s="13" t="s">
        <v>79</v>
      </c>
      <c r="AY734" s="220" t="s">
        <v>173</v>
      </c>
    </row>
    <row r="735" spans="1:65" s="13" customFormat="1">
      <c r="B735" s="210"/>
      <c r="C735" s="211"/>
      <c r="D735" s="200" t="s">
        <v>247</v>
      </c>
      <c r="E735" s="212" t="s">
        <v>1</v>
      </c>
      <c r="F735" s="213" t="s">
        <v>1399</v>
      </c>
      <c r="G735" s="211"/>
      <c r="H735" s="214">
        <v>25.5</v>
      </c>
      <c r="I735" s="215"/>
      <c r="J735" s="211"/>
      <c r="K735" s="211"/>
      <c r="L735" s="216"/>
      <c r="M735" s="217"/>
      <c r="N735" s="218"/>
      <c r="O735" s="218"/>
      <c r="P735" s="218"/>
      <c r="Q735" s="218"/>
      <c r="R735" s="218"/>
      <c r="S735" s="218"/>
      <c r="T735" s="219"/>
      <c r="AT735" s="220" t="s">
        <v>247</v>
      </c>
      <c r="AU735" s="220" t="s">
        <v>89</v>
      </c>
      <c r="AV735" s="13" t="s">
        <v>89</v>
      </c>
      <c r="AW735" s="13" t="s">
        <v>34</v>
      </c>
      <c r="AX735" s="13" t="s">
        <v>79</v>
      </c>
      <c r="AY735" s="220" t="s">
        <v>173</v>
      </c>
    </row>
    <row r="736" spans="1:65" s="16" customFormat="1">
      <c r="B736" s="242"/>
      <c r="C736" s="243"/>
      <c r="D736" s="200" t="s">
        <v>247</v>
      </c>
      <c r="E736" s="244" t="s">
        <v>1</v>
      </c>
      <c r="F736" s="245" t="s">
        <v>399</v>
      </c>
      <c r="G736" s="243"/>
      <c r="H736" s="246">
        <v>56.25</v>
      </c>
      <c r="I736" s="247"/>
      <c r="J736" s="243"/>
      <c r="K736" s="243"/>
      <c r="L736" s="248"/>
      <c r="M736" s="249"/>
      <c r="N736" s="250"/>
      <c r="O736" s="250"/>
      <c r="P736" s="250"/>
      <c r="Q736" s="250"/>
      <c r="R736" s="250"/>
      <c r="S736" s="250"/>
      <c r="T736" s="251"/>
      <c r="AT736" s="252" t="s">
        <v>247</v>
      </c>
      <c r="AU736" s="252" t="s">
        <v>89</v>
      </c>
      <c r="AV736" s="16" t="s">
        <v>185</v>
      </c>
      <c r="AW736" s="16" t="s">
        <v>34</v>
      </c>
      <c r="AX736" s="16" t="s">
        <v>79</v>
      </c>
      <c r="AY736" s="252" t="s">
        <v>173</v>
      </c>
    </row>
    <row r="737" spans="1:65" s="15" customFormat="1">
      <c r="B737" s="231"/>
      <c r="C737" s="232"/>
      <c r="D737" s="200" t="s">
        <v>247</v>
      </c>
      <c r="E737" s="233" t="s">
        <v>1</v>
      </c>
      <c r="F737" s="234" t="s">
        <v>260</v>
      </c>
      <c r="G737" s="232"/>
      <c r="H737" s="235">
        <v>58.290999999999997</v>
      </c>
      <c r="I737" s="236"/>
      <c r="J737" s="232"/>
      <c r="K737" s="232"/>
      <c r="L737" s="237"/>
      <c r="M737" s="238"/>
      <c r="N737" s="239"/>
      <c r="O737" s="239"/>
      <c r="P737" s="239"/>
      <c r="Q737" s="239"/>
      <c r="R737" s="239"/>
      <c r="S737" s="239"/>
      <c r="T737" s="240"/>
      <c r="AT737" s="241" t="s">
        <v>247</v>
      </c>
      <c r="AU737" s="241" t="s">
        <v>89</v>
      </c>
      <c r="AV737" s="15" t="s">
        <v>191</v>
      </c>
      <c r="AW737" s="15" t="s">
        <v>34</v>
      </c>
      <c r="AX737" s="15" t="s">
        <v>87</v>
      </c>
      <c r="AY737" s="241" t="s">
        <v>173</v>
      </c>
    </row>
    <row r="738" spans="1:65" s="2" customFormat="1" ht="16.5" customHeight="1">
      <c r="A738" s="35"/>
      <c r="B738" s="36"/>
      <c r="C738" s="187" t="s">
        <v>1400</v>
      </c>
      <c r="D738" s="187" t="s">
        <v>176</v>
      </c>
      <c r="E738" s="188" t="s">
        <v>1401</v>
      </c>
      <c r="F738" s="189" t="s">
        <v>1402</v>
      </c>
      <c r="G738" s="190" t="s">
        <v>245</v>
      </c>
      <c r="H738" s="191">
        <v>24.375</v>
      </c>
      <c r="I738" s="192"/>
      <c r="J738" s="193">
        <f>ROUND(I738*H738,2)</f>
        <v>0</v>
      </c>
      <c r="K738" s="189" t="s">
        <v>1</v>
      </c>
      <c r="L738" s="40"/>
      <c r="M738" s="194" t="s">
        <v>1</v>
      </c>
      <c r="N738" s="195" t="s">
        <v>44</v>
      </c>
      <c r="O738" s="72"/>
      <c r="P738" s="196">
        <f>O738*H738</f>
        <v>0</v>
      </c>
      <c r="Q738" s="196">
        <v>3.049E-2</v>
      </c>
      <c r="R738" s="196">
        <f>Q738*H738</f>
        <v>0.74319374999999999</v>
      </c>
      <c r="S738" s="196">
        <v>0</v>
      </c>
      <c r="T738" s="197">
        <f>S738*H738</f>
        <v>0</v>
      </c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/>
      <c r="AR738" s="198" t="s">
        <v>131</v>
      </c>
      <c r="AT738" s="198" t="s">
        <v>176</v>
      </c>
      <c r="AU738" s="198" t="s">
        <v>89</v>
      </c>
      <c r="AY738" s="18" t="s">
        <v>173</v>
      </c>
      <c r="BE738" s="199">
        <f>IF(N738="základní",J738,0)</f>
        <v>0</v>
      </c>
      <c r="BF738" s="199">
        <f>IF(N738="snížená",J738,0)</f>
        <v>0</v>
      </c>
      <c r="BG738" s="199">
        <f>IF(N738="zákl. přenesená",J738,0)</f>
        <v>0</v>
      </c>
      <c r="BH738" s="199">
        <f>IF(N738="sníž. přenesená",J738,0)</f>
        <v>0</v>
      </c>
      <c r="BI738" s="199">
        <f>IF(N738="nulová",J738,0)</f>
        <v>0</v>
      </c>
      <c r="BJ738" s="18" t="s">
        <v>87</v>
      </c>
      <c r="BK738" s="199">
        <f>ROUND(I738*H738,2)</f>
        <v>0</v>
      </c>
      <c r="BL738" s="18" t="s">
        <v>131</v>
      </c>
      <c r="BM738" s="198" t="s">
        <v>1403</v>
      </c>
    </row>
    <row r="739" spans="1:65" s="14" customFormat="1">
      <c r="B739" s="221"/>
      <c r="C739" s="222"/>
      <c r="D739" s="200" t="s">
        <v>247</v>
      </c>
      <c r="E739" s="223" t="s">
        <v>1</v>
      </c>
      <c r="F739" s="224" t="s">
        <v>279</v>
      </c>
      <c r="G739" s="222"/>
      <c r="H739" s="223" t="s">
        <v>1</v>
      </c>
      <c r="I739" s="225"/>
      <c r="J739" s="222"/>
      <c r="K739" s="222"/>
      <c r="L739" s="226"/>
      <c r="M739" s="227"/>
      <c r="N739" s="228"/>
      <c r="O739" s="228"/>
      <c r="P739" s="228"/>
      <c r="Q739" s="228"/>
      <c r="R739" s="228"/>
      <c r="S739" s="228"/>
      <c r="T739" s="229"/>
      <c r="AT739" s="230" t="s">
        <v>247</v>
      </c>
      <c r="AU739" s="230" t="s">
        <v>89</v>
      </c>
      <c r="AV739" s="14" t="s">
        <v>87</v>
      </c>
      <c r="AW739" s="14" t="s">
        <v>34</v>
      </c>
      <c r="AX739" s="14" t="s">
        <v>79</v>
      </c>
      <c r="AY739" s="230" t="s">
        <v>173</v>
      </c>
    </row>
    <row r="740" spans="1:65" s="13" customFormat="1">
      <c r="B740" s="210"/>
      <c r="C740" s="211"/>
      <c r="D740" s="200" t="s">
        <v>247</v>
      </c>
      <c r="E740" s="212" t="s">
        <v>1</v>
      </c>
      <c r="F740" s="213" t="s">
        <v>1404</v>
      </c>
      <c r="G740" s="211"/>
      <c r="H740" s="214">
        <v>4.125</v>
      </c>
      <c r="I740" s="215"/>
      <c r="J740" s="211"/>
      <c r="K740" s="211"/>
      <c r="L740" s="216"/>
      <c r="M740" s="217"/>
      <c r="N740" s="218"/>
      <c r="O740" s="218"/>
      <c r="P740" s="218"/>
      <c r="Q740" s="218"/>
      <c r="R740" s="218"/>
      <c r="S740" s="218"/>
      <c r="T740" s="219"/>
      <c r="AT740" s="220" t="s">
        <v>247</v>
      </c>
      <c r="AU740" s="220" t="s">
        <v>89</v>
      </c>
      <c r="AV740" s="13" t="s">
        <v>89</v>
      </c>
      <c r="AW740" s="13" t="s">
        <v>34</v>
      </c>
      <c r="AX740" s="13" t="s">
        <v>79</v>
      </c>
      <c r="AY740" s="220" t="s">
        <v>173</v>
      </c>
    </row>
    <row r="741" spans="1:65" s="13" customFormat="1">
      <c r="B741" s="210"/>
      <c r="C741" s="211"/>
      <c r="D741" s="200" t="s">
        <v>247</v>
      </c>
      <c r="E741" s="212" t="s">
        <v>1</v>
      </c>
      <c r="F741" s="213" t="s">
        <v>1405</v>
      </c>
      <c r="G741" s="211"/>
      <c r="H741" s="214">
        <v>7.5</v>
      </c>
      <c r="I741" s="215"/>
      <c r="J741" s="211"/>
      <c r="K741" s="211"/>
      <c r="L741" s="216"/>
      <c r="M741" s="217"/>
      <c r="N741" s="218"/>
      <c r="O741" s="218"/>
      <c r="P741" s="218"/>
      <c r="Q741" s="218"/>
      <c r="R741" s="218"/>
      <c r="S741" s="218"/>
      <c r="T741" s="219"/>
      <c r="AT741" s="220" t="s">
        <v>247</v>
      </c>
      <c r="AU741" s="220" t="s">
        <v>89</v>
      </c>
      <c r="AV741" s="13" t="s">
        <v>89</v>
      </c>
      <c r="AW741" s="13" t="s">
        <v>34</v>
      </c>
      <c r="AX741" s="13" t="s">
        <v>79</v>
      </c>
      <c r="AY741" s="220" t="s">
        <v>173</v>
      </c>
    </row>
    <row r="742" spans="1:65" s="13" customFormat="1">
      <c r="B742" s="210"/>
      <c r="C742" s="211"/>
      <c r="D742" s="200" t="s">
        <v>247</v>
      </c>
      <c r="E742" s="212" t="s">
        <v>1</v>
      </c>
      <c r="F742" s="213" t="s">
        <v>1406</v>
      </c>
      <c r="G742" s="211"/>
      <c r="H742" s="214">
        <v>9.75</v>
      </c>
      <c r="I742" s="215"/>
      <c r="J742" s="211"/>
      <c r="K742" s="211"/>
      <c r="L742" s="216"/>
      <c r="M742" s="217"/>
      <c r="N742" s="218"/>
      <c r="O742" s="218"/>
      <c r="P742" s="218"/>
      <c r="Q742" s="218"/>
      <c r="R742" s="218"/>
      <c r="S742" s="218"/>
      <c r="T742" s="219"/>
      <c r="AT742" s="220" t="s">
        <v>247</v>
      </c>
      <c r="AU742" s="220" t="s">
        <v>89</v>
      </c>
      <c r="AV742" s="13" t="s">
        <v>89</v>
      </c>
      <c r="AW742" s="13" t="s">
        <v>34</v>
      </c>
      <c r="AX742" s="13" t="s">
        <v>79</v>
      </c>
      <c r="AY742" s="220" t="s">
        <v>173</v>
      </c>
    </row>
    <row r="743" spans="1:65" s="13" customFormat="1">
      <c r="B743" s="210"/>
      <c r="C743" s="211"/>
      <c r="D743" s="200" t="s">
        <v>247</v>
      </c>
      <c r="E743" s="212" t="s">
        <v>1</v>
      </c>
      <c r="F743" s="213" t="s">
        <v>1407</v>
      </c>
      <c r="G743" s="211"/>
      <c r="H743" s="214">
        <v>3</v>
      </c>
      <c r="I743" s="215"/>
      <c r="J743" s="211"/>
      <c r="K743" s="211"/>
      <c r="L743" s="216"/>
      <c r="M743" s="217"/>
      <c r="N743" s="218"/>
      <c r="O743" s="218"/>
      <c r="P743" s="218"/>
      <c r="Q743" s="218"/>
      <c r="R743" s="218"/>
      <c r="S743" s="218"/>
      <c r="T743" s="219"/>
      <c r="AT743" s="220" t="s">
        <v>247</v>
      </c>
      <c r="AU743" s="220" t="s">
        <v>89</v>
      </c>
      <c r="AV743" s="13" t="s">
        <v>89</v>
      </c>
      <c r="AW743" s="13" t="s">
        <v>34</v>
      </c>
      <c r="AX743" s="13" t="s">
        <v>79</v>
      </c>
      <c r="AY743" s="220" t="s">
        <v>173</v>
      </c>
    </row>
    <row r="744" spans="1:65" s="15" customFormat="1">
      <c r="B744" s="231"/>
      <c r="C744" s="232"/>
      <c r="D744" s="200" t="s">
        <v>247</v>
      </c>
      <c r="E744" s="233" t="s">
        <v>1</v>
      </c>
      <c r="F744" s="234" t="s">
        <v>260</v>
      </c>
      <c r="G744" s="232"/>
      <c r="H744" s="235">
        <v>24.375</v>
      </c>
      <c r="I744" s="236"/>
      <c r="J744" s="232"/>
      <c r="K744" s="232"/>
      <c r="L744" s="237"/>
      <c r="M744" s="238"/>
      <c r="N744" s="239"/>
      <c r="O744" s="239"/>
      <c r="P744" s="239"/>
      <c r="Q744" s="239"/>
      <c r="R744" s="239"/>
      <c r="S744" s="239"/>
      <c r="T744" s="240"/>
      <c r="AT744" s="241" t="s">
        <v>247</v>
      </c>
      <c r="AU744" s="241" t="s">
        <v>89</v>
      </c>
      <c r="AV744" s="15" t="s">
        <v>191</v>
      </c>
      <c r="AW744" s="15" t="s">
        <v>34</v>
      </c>
      <c r="AX744" s="15" t="s">
        <v>87</v>
      </c>
      <c r="AY744" s="241" t="s">
        <v>173</v>
      </c>
    </row>
    <row r="745" spans="1:65" s="2" customFormat="1" ht="16.5" customHeight="1">
      <c r="A745" s="35"/>
      <c r="B745" s="36"/>
      <c r="C745" s="187" t="s">
        <v>1408</v>
      </c>
      <c r="D745" s="187" t="s">
        <v>176</v>
      </c>
      <c r="E745" s="188" t="s">
        <v>1409</v>
      </c>
      <c r="F745" s="189" t="s">
        <v>1410</v>
      </c>
      <c r="G745" s="190" t="s">
        <v>245</v>
      </c>
      <c r="H745" s="191">
        <v>85.445999999999998</v>
      </c>
      <c r="I745" s="192"/>
      <c r="J745" s="193">
        <f>ROUND(I745*H745,2)</f>
        <v>0</v>
      </c>
      <c r="K745" s="189" t="s">
        <v>263</v>
      </c>
      <c r="L745" s="40"/>
      <c r="M745" s="194" t="s">
        <v>1</v>
      </c>
      <c r="N745" s="195" t="s">
        <v>44</v>
      </c>
      <c r="O745" s="72"/>
      <c r="P745" s="196">
        <f>O745*H745</f>
        <v>0</v>
      </c>
      <c r="Q745" s="196">
        <v>1.2200000000000001E-2</v>
      </c>
      <c r="R745" s="196">
        <f>Q745*H745</f>
        <v>1.0424412000000001</v>
      </c>
      <c r="S745" s="196">
        <v>0</v>
      </c>
      <c r="T745" s="197">
        <f>S745*H745</f>
        <v>0</v>
      </c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R745" s="198" t="s">
        <v>131</v>
      </c>
      <c r="AT745" s="198" t="s">
        <v>176</v>
      </c>
      <c r="AU745" s="198" t="s">
        <v>89</v>
      </c>
      <c r="AY745" s="18" t="s">
        <v>173</v>
      </c>
      <c r="BE745" s="199">
        <f>IF(N745="základní",J745,0)</f>
        <v>0</v>
      </c>
      <c r="BF745" s="199">
        <f>IF(N745="snížená",J745,0)</f>
        <v>0</v>
      </c>
      <c r="BG745" s="199">
        <f>IF(N745="zákl. přenesená",J745,0)</f>
        <v>0</v>
      </c>
      <c r="BH745" s="199">
        <f>IF(N745="sníž. přenesená",J745,0)</f>
        <v>0</v>
      </c>
      <c r="BI745" s="199">
        <f>IF(N745="nulová",J745,0)</f>
        <v>0</v>
      </c>
      <c r="BJ745" s="18" t="s">
        <v>87</v>
      </c>
      <c r="BK745" s="199">
        <f>ROUND(I745*H745,2)</f>
        <v>0</v>
      </c>
      <c r="BL745" s="18" t="s">
        <v>131</v>
      </c>
      <c r="BM745" s="198" t="s">
        <v>1411</v>
      </c>
    </row>
    <row r="746" spans="1:65" s="14" customFormat="1">
      <c r="B746" s="221"/>
      <c r="C746" s="222"/>
      <c r="D746" s="200" t="s">
        <v>247</v>
      </c>
      <c r="E746" s="223" t="s">
        <v>1</v>
      </c>
      <c r="F746" s="224" t="s">
        <v>396</v>
      </c>
      <c r="G746" s="222"/>
      <c r="H746" s="223" t="s">
        <v>1</v>
      </c>
      <c r="I746" s="225"/>
      <c r="J746" s="222"/>
      <c r="K746" s="222"/>
      <c r="L746" s="226"/>
      <c r="M746" s="227"/>
      <c r="N746" s="228"/>
      <c r="O746" s="228"/>
      <c r="P746" s="228"/>
      <c r="Q746" s="228"/>
      <c r="R746" s="228"/>
      <c r="S746" s="228"/>
      <c r="T746" s="229"/>
      <c r="AT746" s="230" t="s">
        <v>247</v>
      </c>
      <c r="AU746" s="230" t="s">
        <v>89</v>
      </c>
      <c r="AV746" s="14" t="s">
        <v>87</v>
      </c>
      <c r="AW746" s="14" t="s">
        <v>34</v>
      </c>
      <c r="AX746" s="14" t="s">
        <v>79</v>
      </c>
      <c r="AY746" s="230" t="s">
        <v>173</v>
      </c>
    </row>
    <row r="747" spans="1:65" s="13" customFormat="1">
      <c r="B747" s="210"/>
      <c r="C747" s="211"/>
      <c r="D747" s="200" t="s">
        <v>247</v>
      </c>
      <c r="E747" s="212" t="s">
        <v>1</v>
      </c>
      <c r="F747" s="213" t="s">
        <v>1412</v>
      </c>
      <c r="G747" s="211"/>
      <c r="H747" s="214">
        <v>14.16</v>
      </c>
      <c r="I747" s="215"/>
      <c r="J747" s="211"/>
      <c r="K747" s="211"/>
      <c r="L747" s="216"/>
      <c r="M747" s="217"/>
      <c r="N747" s="218"/>
      <c r="O747" s="218"/>
      <c r="P747" s="218"/>
      <c r="Q747" s="218"/>
      <c r="R747" s="218"/>
      <c r="S747" s="218"/>
      <c r="T747" s="219"/>
      <c r="AT747" s="220" t="s">
        <v>247</v>
      </c>
      <c r="AU747" s="220" t="s">
        <v>89</v>
      </c>
      <c r="AV747" s="13" t="s">
        <v>89</v>
      </c>
      <c r="AW747" s="13" t="s">
        <v>34</v>
      </c>
      <c r="AX747" s="13" t="s">
        <v>79</v>
      </c>
      <c r="AY747" s="220" t="s">
        <v>173</v>
      </c>
    </row>
    <row r="748" spans="1:65" s="13" customFormat="1">
      <c r="B748" s="210"/>
      <c r="C748" s="211"/>
      <c r="D748" s="200" t="s">
        <v>247</v>
      </c>
      <c r="E748" s="212" t="s">
        <v>1</v>
      </c>
      <c r="F748" s="213" t="s">
        <v>1413</v>
      </c>
      <c r="G748" s="211"/>
      <c r="H748" s="214">
        <v>6.6859999999999999</v>
      </c>
      <c r="I748" s="215"/>
      <c r="J748" s="211"/>
      <c r="K748" s="211"/>
      <c r="L748" s="216"/>
      <c r="M748" s="217"/>
      <c r="N748" s="218"/>
      <c r="O748" s="218"/>
      <c r="P748" s="218"/>
      <c r="Q748" s="218"/>
      <c r="R748" s="218"/>
      <c r="S748" s="218"/>
      <c r="T748" s="219"/>
      <c r="AT748" s="220" t="s">
        <v>247</v>
      </c>
      <c r="AU748" s="220" t="s">
        <v>89</v>
      </c>
      <c r="AV748" s="13" t="s">
        <v>89</v>
      </c>
      <c r="AW748" s="13" t="s">
        <v>34</v>
      </c>
      <c r="AX748" s="13" t="s">
        <v>79</v>
      </c>
      <c r="AY748" s="220" t="s">
        <v>173</v>
      </c>
    </row>
    <row r="749" spans="1:65" s="16" customFormat="1">
      <c r="B749" s="242"/>
      <c r="C749" s="243"/>
      <c r="D749" s="200" t="s">
        <v>247</v>
      </c>
      <c r="E749" s="244" t="s">
        <v>1</v>
      </c>
      <c r="F749" s="245" t="s">
        <v>399</v>
      </c>
      <c r="G749" s="243"/>
      <c r="H749" s="246">
        <v>20.846</v>
      </c>
      <c r="I749" s="247"/>
      <c r="J749" s="243"/>
      <c r="K749" s="243"/>
      <c r="L749" s="248"/>
      <c r="M749" s="249"/>
      <c r="N749" s="250"/>
      <c r="O749" s="250"/>
      <c r="P749" s="250"/>
      <c r="Q749" s="250"/>
      <c r="R749" s="250"/>
      <c r="S749" s="250"/>
      <c r="T749" s="251"/>
      <c r="AT749" s="252" t="s">
        <v>247</v>
      </c>
      <c r="AU749" s="252" t="s">
        <v>89</v>
      </c>
      <c r="AV749" s="16" t="s">
        <v>185</v>
      </c>
      <c r="AW749" s="16" t="s">
        <v>34</v>
      </c>
      <c r="AX749" s="16" t="s">
        <v>79</v>
      </c>
      <c r="AY749" s="252" t="s">
        <v>173</v>
      </c>
    </row>
    <row r="750" spans="1:65" s="13" customFormat="1">
      <c r="B750" s="210"/>
      <c r="C750" s="211"/>
      <c r="D750" s="200" t="s">
        <v>247</v>
      </c>
      <c r="E750" s="212" t="s">
        <v>1</v>
      </c>
      <c r="F750" s="213" t="s">
        <v>1414</v>
      </c>
      <c r="G750" s="211"/>
      <c r="H750" s="214">
        <v>64.599999999999994</v>
      </c>
      <c r="I750" s="215"/>
      <c r="J750" s="211"/>
      <c r="K750" s="211"/>
      <c r="L750" s="216"/>
      <c r="M750" s="217"/>
      <c r="N750" s="218"/>
      <c r="O750" s="218"/>
      <c r="P750" s="218"/>
      <c r="Q750" s="218"/>
      <c r="R750" s="218"/>
      <c r="S750" s="218"/>
      <c r="T750" s="219"/>
      <c r="AT750" s="220" t="s">
        <v>247</v>
      </c>
      <c r="AU750" s="220" t="s">
        <v>89</v>
      </c>
      <c r="AV750" s="13" t="s">
        <v>89</v>
      </c>
      <c r="AW750" s="13" t="s">
        <v>34</v>
      </c>
      <c r="AX750" s="13" t="s">
        <v>79</v>
      </c>
      <c r="AY750" s="220" t="s">
        <v>173</v>
      </c>
    </row>
    <row r="751" spans="1:65" s="16" customFormat="1">
      <c r="B751" s="242"/>
      <c r="C751" s="243"/>
      <c r="D751" s="200" t="s">
        <v>247</v>
      </c>
      <c r="E751" s="244" t="s">
        <v>1</v>
      </c>
      <c r="F751" s="245" t="s">
        <v>399</v>
      </c>
      <c r="G751" s="243"/>
      <c r="H751" s="246">
        <v>64.599999999999994</v>
      </c>
      <c r="I751" s="247"/>
      <c r="J751" s="243"/>
      <c r="K751" s="243"/>
      <c r="L751" s="248"/>
      <c r="M751" s="249"/>
      <c r="N751" s="250"/>
      <c r="O751" s="250"/>
      <c r="P751" s="250"/>
      <c r="Q751" s="250"/>
      <c r="R751" s="250"/>
      <c r="S751" s="250"/>
      <c r="T751" s="251"/>
      <c r="AT751" s="252" t="s">
        <v>247</v>
      </c>
      <c r="AU751" s="252" t="s">
        <v>89</v>
      </c>
      <c r="AV751" s="16" t="s">
        <v>185</v>
      </c>
      <c r="AW751" s="16" t="s">
        <v>34</v>
      </c>
      <c r="AX751" s="16" t="s">
        <v>79</v>
      </c>
      <c r="AY751" s="252" t="s">
        <v>173</v>
      </c>
    </row>
    <row r="752" spans="1:65" s="15" customFormat="1">
      <c r="B752" s="231"/>
      <c r="C752" s="232"/>
      <c r="D752" s="200" t="s">
        <v>247</v>
      </c>
      <c r="E752" s="233" t="s">
        <v>1</v>
      </c>
      <c r="F752" s="234" t="s">
        <v>260</v>
      </c>
      <c r="G752" s="232"/>
      <c r="H752" s="235">
        <v>85.445999999999998</v>
      </c>
      <c r="I752" s="236"/>
      <c r="J752" s="232"/>
      <c r="K752" s="232"/>
      <c r="L752" s="237"/>
      <c r="M752" s="238"/>
      <c r="N752" s="239"/>
      <c r="O752" s="239"/>
      <c r="P752" s="239"/>
      <c r="Q752" s="239"/>
      <c r="R752" s="239"/>
      <c r="S752" s="239"/>
      <c r="T752" s="240"/>
      <c r="AT752" s="241" t="s">
        <v>247</v>
      </c>
      <c r="AU752" s="241" t="s">
        <v>89</v>
      </c>
      <c r="AV752" s="15" t="s">
        <v>191</v>
      </c>
      <c r="AW752" s="15" t="s">
        <v>34</v>
      </c>
      <c r="AX752" s="15" t="s">
        <v>87</v>
      </c>
      <c r="AY752" s="241" t="s">
        <v>173</v>
      </c>
    </row>
    <row r="753" spans="1:65" s="2" customFormat="1" ht="16.5" customHeight="1">
      <c r="A753" s="35"/>
      <c r="B753" s="36"/>
      <c r="C753" s="187" t="s">
        <v>1415</v>
      </c>
      <c r="D753" s="187" t="s">
        <v>176</v>
      </c>
      <c r="E753" s="188" t="s">
        <v>1416</v>
      </c>
      <c r="F753" s="189" t="s">
        <v>1417</v>
      </c>
      <c r="G753" s="190" t="s">
        <v>245</v>
      </c>
      <c r="H753" s="191">
        <v>73.099999999999994</v>
      </c>
      <c r="I753" s="192"/>
      <c r="J753" s="193">
        <f>ROUND(I753*H753,2)</f>
        <v>0</v>
      </c>
      <c r="K753" s="189" t="s">
        <v>263</v>
      </c>
      <c r="L753" s="40"/>
      <c r="M753" s="194" t="s">
        <v>1</v>
      </c>
      <c r="N753" s="195" t="s">
        <v>44</v>
      </c>
      <c r="O753" s="72"/>
      <c r="P753" s="196">
        <f>O753*H753</f>
        <v>0</v>
      </c>
      <c r="Q753" s="196">
        <v>2.1870000000000001E-2</v>
      </c>
      <c r="R753" s="196">
        <f>Q753*H753</f>
        <v>1.5986969999999998</v>
      </c>
      <c r="S753" s="196">
        <v>0</v>
      </c>
      <c r="T753" s="197">
        <f>S753*H753</f>
        <v>0</v>
      </c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R753" s="198" t="s">
        <v>131</v>
      </c>
      <c r="AT753" s="198" t="s">
        <v>176</v>
      </c>
      <c r="AU753" s="198" t="s">
        <v>89</v>
      </c>
      <c r="AY753" s="18" t="s">
        <v>173</v>
      </c>
      <c r="BE753" s="199">
        <f>IF(N753="základní",J753,0)</f>
        <v>0</v>
      </c>
      <c r="BF753" s="199">
        <f>IF(N753="snížená",J753,0)</f>
        <v>0</v>
      </c>
      <c r="BG753" s="199">
        <f>IF(N753="zákl. přenesená",J753,0)</f>
        <v>0</v>
      </c>
      <c r="BH753" s="199">
        <f>IF(N753="sníž. přenesená",J753,0)</f>
        <v>0</v>
      </c>
      <c r="BI753" s="199">
        <f>IF(N753="nulová",J753,0)</f>
        <v>0</v>
      </c>
      <c r="BJ753" s="18" t="s">
        <v>87</v>
      </c>
      <c r="BK753" s="199">
        <f>ROUND(I753*H753,2)</f>
        <v>0</v>
      </c>
      <c r="BL753" s="18" t="s">
        <v>131</v>
      </c>
      <c r="BM753" s="198" t="s">
        <v>1418</v>
      </c>
    </row>
    <row r="754" spans="1:65" s="13" customFormat="1">
      <c r="B754" s="210"/>
      <c r="C754" s="211"/>
      <c r="D754" s="200" t="s">
        <v>247</v>
      </c>
      <c r="E754" s="212" t="s">
        <v>1</v>
      </c>
      <c r="F754" s="213" t="s">
        <v>1419</v>
      </c>
      <c r="G754" s="211"/>
      <c r="H754" s="214">
        <v>73.099999999999994</v>
      </c>
      <c r="I754" s="215"/>
      <c r="J754" s="211"/>
      <c r="K754" s="211"/>
      <c r="L754" s="216"/>
      <c r="M754" s="217"/>
      <c r="N754" s="218"/>
      <c r="O754" s="218"/>
      <c r="P754" s="218"/>
      <c r="Q754" s="218"/>
      <c r="R754" s="218"/>
      <c r="S754" s="218"/>
      <c r="T754" s="219"/>
      <c r="AT754" s="220" t="s">
        <v>247</v>
      </c>
      <c r="AU754" s="220" t="s">
        <v>89</v>
      </c>
      <c r="AV754" s="13" t="s">
        <v>89</v>
      </c>
      <c r="AW754" s="13" t="s">
        <v>34</v>
      </c>
      <c r="AX754" s="13" t="s">
        <v>87</v>
      </c>
      <c r="AY754" s="220" t="s">
        <v>173</v>
      </c>
    </row>
    <row r="755" spans="1:65" s="2" customFormat="1" ht="16.5" customHeight="1">
      <c r="A755" s="35"/>
      <c r="B755" s="36"/>
      <c r="C755" s="187" t="s">
        <v>1420</v>
      </c>
      <c r="D755" s="187" t="s">
        <v>176</v>
      </c>
      <c r="E755" s="188" t="s">
        <v>1421</v>
      </c>
      <c r="F755" s="189" t="s">
        <v>1422</v>
      </c>
      <c r="G755" s="190" t="s">
        <v>245</v>
      </c>
      <c r="H755" s="191">
        <v>50.1</v>
      </c>
      <c r="I755" s="192"/>
      <c r="J755" s="193">
        <f>ROUND(I755*H755,2)</f>
        <v>0</v>
      </c>
      <c r="K755" s="189" t="s">
        <v>263</v>
      </c>
      <c r="L755" s="40"/>
      <c r="M755" s="194" t="s">
        <v>1</v>
      </c>
      <c r="N755" s="195" t="s">
        <v>44</v>
      </c>
      <c r="O755" s="72"/>
      <c r="P755" s="196">
        <f>O755*H755</f>
        <v>0</v>
      </c>
      <c r="Q755" s="196">
        <v>1.259E-2</v>
      </c>
      <c r="R755" s="196">
        <f>Q755*H755</f>
        <v>0.63075900000000007</v>
      </c>
      <c r="S755" s="196">
        <v>0</v>
      </c>
      <c r="T755" s="197">
        <f>S755*H755</f>
        <v>0</v>
      </c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R755" s="198" t="s">
        <v>131</v>
      </c>
      <c r="AT755" s="198" t="s">
        <v>176</v>
      </c>
      <c r="AU755" s="198" t="s">
        <v>89</v>
      </c>
      <c r="AY755" s="18" t="s">
        <v>173</v>
      </c>
      <c r="BE755" s="199">
        <f>IF(N755="základní",J755,0)</f>
        <v>0</v>
      </c>
      <c r="BF755" s="199">
        <f>IF(N755="snížená",J755,0)</f>
        <v>0</v>
      </c>
      <c r="BG755" s="199">
        <f>IF(N755="zákl. přenesená",J755,0)</f>
        <v>0</v>
      </c>
      <c r="BH755" s="199">
        <f>IF(N755="sníž. přenesená",J755,0)</f>
        <v>0</v>
      </c>
      <c r="BI755" s="199">
        <f>IF(N755="nulová",J755,0)</f>
        <v>0</v>
      </c>
      <c r="BJ755" s="18" t="s">
        <v>87</v>
      </c>
      <c r="BK755" s="199">
        <f>ROUND(I755*H755,2)</f>
        <v>0</v>
      </c>
      <c r="BL755" s="18" t="s">
        <v>131</v>
      </c>
      <c r="BM755" s="198" t="s">
        <v>1423</v>
      </c>
    </row>
    <row r="756" spans="1:65" s="13" customFormat="1">
      <c r="B756" s="210"/>
      <c r="C756" s="211"/>
      <c r="D756" s="200" t="s">
        <v>247</v>
      </c>
      <c r="E756" s="212" t="s">
        <v>1</v>
      </c>
      <c r="F756" s="213" t="s">
        <v>1424</v>
      </c>
      <c r="G756" s="211"/>
      <c r="H756" s="214">
        <v>50.1</v>
      </c>
      <c r="I756" s="215"/>
      <c r="J756" s="211"/>
      <c r="K756" s="211"/>
      <c r="L756" s="216"/>
      <c r="M756" s="217"/>
      <c r="N756" s="218"/>
      <c r="O756" s="218"/>
      <c r="P756" s="218"/>
      <c r="Q756" s="218"/>
      <c r="R756" s="218"/>
      <c r="S756" s="218"/>
      <c r="T756" s="219"/>
      <c r="AT756" s="220" t="s">
        <v>247</v>
      </c>
      <c r="AU756" s="220" t="s">
        <v>89</v>
      </c>
      <c r="AV756" s="13" t="s">
        <v>89</v>
      </c>
      <c r="AW756" s="13" t="s">
        <v>34</v>
      </c>
      <c r="AX756" s="13" t="s">
        <v>87</v>
      </c>
      <c r="AY756" s="220" t="s">
        <v>173</v>
      </c>
    </row>
    <row r="757" spans="1:65" s="2" customFormat="1" ht="16.5" customHeight="1">
      <c r="A757" s="35"/>
      <c r="B757" s="36"/>
      <c r="C757" s="187" t="s">
        <v>1425</v>
      </c>
      <c r="D757" s="187" t="s">
        <v>176</v>
      </c>
      <c r="E757" s="188" t="s">
        <v>1426</v>
      </c>
      <c r="F757" s="189" t="s">
        <v>1427</v>
      </c>
      <c r="G757" s="190" t="s">
        <v>245</v>
      </c>
      <c r="H757" s="191">
        <v>408.2</v>
      </c>
      <c r="I757" s="192"/>
      <c r="J757" s="193">
        <f>ROUND(I757*H757,2)</f>
        <v>0</v>
      </c>
      <c r="K757" s="189" t="s">
        <v>1</v>
      </c>
      <c r="L757" s="40"/>
      <c r="M757" s="194" t="s">
        <v>1</v>
      </c>
      <c r="N757" s="195" t="s">
        <v>44</v>
      </c>
      <c r="O757" s="72"/>
      <c r="P757" s="196">
        <f>O757*H757</f>
        <v>0</v>
      </c>
      <c r="Q757" s="196">
        <v>1.259E-2</v>
      </c>
      <c r="R757" s="196">
        <f>Q757*H757</f>
        <v>5.1392379999999998</v>
      </c>
      <c r="S757" s="196">
        <v>0</v>
      </c>
      <c r="T757" s="197">
        <f>S757*H757</f>
        <v>0</v>
      </c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R757" s="198" t="s">
        <v>131</v>
      </c>
      <c r="AT757" s="198" t="s">
        <v>176</v>
      </c>
      <c r="AU757" s="198" t="s">
        <v>89</v>
      </c>
      <c r="AY757" s="18" t="s">
        <v>173</v>
      </c>
      <c r="BE757" s="199">
        <f>IF(N757="základní",J757,0)</f>
        <v>0</v>
      </c>
      <c r="BF757" s="199">
        <f>IF(N757="snížená",J757,0)</f>
        <v>0</v>
      </c>
      <c r="BG757" s="199">
        <f>IF(N757="zákl. přenesená",J757,0)</f>
        <v>0</v>
      </c>
      <c r="BH757" s="199">
        <f>IF(N757="sníž. přenesená",J757,0)</f>
        <v>0</v>
      </c>
      <c r="BI757" s="199">
        <f>IF(N757="nulová",J757,0)</f>
        <v>0</v>
      </c>
      <c r="BJ757" s="18" t="s">
        <v>87</v>
      </c>
      <c r="BK757" s="199">
        <f>ROUND(I757*H757,2)</f>
        <v>0</v>
      </c>
      <c r="BL757" s="18" t="s">
        <v>131</v>
      </c>
      <c r="BM757" s="198" t="s">
        <v>1428</v>
      </c>
    </row>
    <row r="758" spans="1:65" s="13" customFormat="1">
      <c r="B758" s="210"/>
      <c r="C758" s="211"/>
      <c r="D758" s="200" t="s">
        <v>247</v>
      </c>
      <c r="E758" s="212" t="s">
        <v>1</v>
      </c>
      <c r="F758" s="213" t="s">
        <v>1429</v>
      </c>
      <c r="G758" s="211"/>
      <c r="H758" s="214">
        <v>408.2</v>
      </c>
      <c r="I758" s="215"/>
      <c r="J758" s="211"/>
      <c r="K758" s="211"/>
      <c r="L758" s="216"/>
      <c r="M758" s="217"/>
      <c r="N758" s="218"/>
      <c r="O758" s="218"/>
      <c r="P758" s="218"/>
      <c r="Q758" s="218"/>
      <c r="R758" s="218"/>
      <c r="S758" s="218"/>
      <c r="T758" s="219"/>
      <c r="AT758" s="220" t="s">
        <v>247</v>
      </c>
      <c r="AU758" s="220" t="s">
        <v>89</v>
      </c>
      <c r="AV758" s="13" t="s">
        <v>89</v>
      </c>
      <c r="AW758" s="13" t="s">
        <v>34</v>
      </c>
      <c r="AX758" s="13" t="s">
        <v>87</v>
      </c>
      <c r="AY758" s="220" t="s">
        <v>173</v>
      </c>
    </row>
    <row r="759" spans="1:65" s="2" customFormat="1" ht="16.5" customHeight="1">
      <c r="A759" s="35"/>
      <c r="B759" s="36"/>
      <c r="C759" s="187" t="s">
        <v>1430</v>
      </c>
      <c r="D759" s="187" t="s">
        <v>176</v>
      </c>
      <c r="E759" s="188" t="s">
        <v>1431</v>
      </c>
      <c r="F759" s="189" t="s">
        <v>1432</v>
      </c>
      <c r="G759" s="190" t="s">
        <v>339</v>
      </c>
      <c r="H759" s="191">
        <v>7.2</v>
      </c>
      <c r="I759" s="192"/>
      <c r="J759" s="193">
        <f>ROUND(I759*H759,2)</f>
        <v>0</v>
      </c>
      <c r="K759" s="189" t="s">
        <v>263</v>
      </c>
      <c r="L759" s="40"/>
      <c r="M759" s="194" t="s">
        <v>1</v>
      </c>
      <c r="N759" s="195" t="s">
        <v>44</v>
      </c>
      <c r="O759" s="72"/>
      <c r="P759" s="196">
        <f>O759*H759</f>
        <v>0</v>
      </c>
      <c r="Q759" s="196">
        <v>8.8199999999999997E-3</v>
      </c>
      <c r="R759" s="196">
        <f>Q759*H759</f>
        <v>6.3504000000000005E-2</v>
      </c>
      <c r="S759" s="196">
        <v>0</v>
      </c>
      <c r="T759" s="197">
        <f>S759*H759</f>
        <v>0</v>
      </c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R759" s="198" t="s">
        <v>131</v>
      </c>
      <c r="AT759" s="198" t="s">
        <v>176</v>
      </c>
      <c r="AU759" s="198" t="s">
        <v>89</v>
      </c>
      <c r="AY759" s="18" t="s">
        <v>173</v>
      </c>
      <c r="BE759" s="199">
        <f>IF(N759="základní",J759,0)</f>
        <v>0</v>
      </c>
      <c r="BF759" s="199">
        <f>IF(N759="snížená",J759,0)</f>
        <v>0</v>
      </c>
      <c r="BG759" s="199">
        <f>IF(N759="zákl. přenesená",J759,0)</f>
        <v>0</v>
      </c>
      <c r="BH759" s="199">
        <f>IF(N759="sníž. přenesená",J759,0)</f>
        <v>0</v>
      </c>
      <c r="BI759" s="199">
        <f>IF(N759="nulová",J759,0)</f>
        <v>0</v>
      </c>
      <c r="BJ759" s="18" t="s">
        <v>87</v>
      </c>
      <c r="BK759" s="199">
        <f>ROUND(I759*H759,2)</f>
        <v>0</v>
      </c>
      <c r="BL759" s="18" t="s">
        <v>131</v>
      </c>
      <c r="BM759" s="198" t="s">
        <v>1433</v>
      </c>
    </row>
    <row r="760" spans="1:65" s="13" customFormat="1">
      <c r="B760" s="210"/>
      <c r="C760" s="211"/>
      <c r="D760" s="200" t="s">
        <v>247</v>
      </c>
      <c r="E760" s="212" t="s">
        <v>1</v>
      </c>
      <c r="F760" s="213" t="s">
        <v>1434</v>
      </c>
      <c r="G760" s="211"/>
      <c r="H760" s="214">
        <v>7.2</v>
      </c>
      <c r="I760" s="215"/>
      <c r="J760" s="211"/>
      <c r="K760" s="211"/>
      <c r="L760" s="216"/>
      <c r="M760" s="217"/>
      <c r="N760" s="218"/>
      <c r="O760" s="218"/>
      <c r="P760" s="218"/>
      <c r="Q760" s="218"/>
      <c r="R760" s="218"/>
      <c r="S760" s="218"/>
      <c r="T760" s="219"/>
      <c r="AT760" s="220" t="s">
        <v>247</v>
      </c>
      <c r="AU760" s="220" t="s">
        <v>89</v>
      </c>
      <c r="AV760" s="13" t="s">
        <v>89</v>
      </c>
      <c r="AW760" s="13" t="s">
        <v>34</v>
      </c>
      <c r="AX760" s="13" t="s">
        <v>87</v>
      </c>
      <c r="AY760" s="220" t="s">
        <v>173</v>
      </c>
    </row>
    <row r="761" spans="1:65" s="2" customFormat="1" ht="16.5" customHeight="1">
      <c r="A761" s="35"/>
      <c r="B761" s="36"/>
      <c r="C761" s="187" t="s">
        <v>1435</v>
      </c>
      <c r="D761" s="187" t="s">
        <v>176</v>
      </c>
      <c r="E761" s="188" t="s">
        <v>1436</v>
      </c>
      <c r="F761" s="189" t="s">
        <v>1437</v>
      </c>
      <c r="G761" s="190" t="s">
        <v>245</v>
      </c>
      <c r="H761" s="191">
        <v>21.925999999999998</v>
      </c>
      <c r="I761" s="192"/>
      <c r="J761" s="193">
        <f>ROUND(I761*H761,2)</f>
        <v>0</v>
      </c>
      <c r="K761" s="189" t="s">
        <v>263</v>
      </c>
      <c r="L761" s="40"/>
      <c r="M761" s="194" t="s">
        <v>1</v>
      </c>
      <c r="N761" s="195" t="s">
        <v>44</v>
      </c>
      <c r="O761" s="72"/>
      <c r="P761" s="196">
        <f>O761*H761</f>
        <v>0</v>
      </c>
      <c r="Q761" s="196">
        <v>1.221E-2</v>
      </c>
      <c r="R761" s="196">
        <f>Q761*H761</f>
        <v>0.26771645999999999</v>
      </c>
      <c r="S761" s="196">
        <v>0</v>
      </c>
      <c r="T761" s="197">
        <f>S761*H761</f>
        <v>0</v>
      </c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R761" s="198" t="s">
        <v>131</v>
      </c>
      <c r="AT761" s="198" t="s">
        <v>176</v>
      </c>
      <c r="AU761" s="198" t="s">
        <v>89</v>
      </c>
      <c r="AY761" s="18" t="s">
        <v>173</v>
      </c>
      <c r="BE761" s="199">
        <f>IF(N761="základní",J761,0)</f>
        <v>0</v>
      </c>
      <c r="BF761" s="199">
        <f>IF(N761="snížená",J761,0)</f>
        <v>0</v>
      </c>
      <c r="BG761" s="199">
        <f>IF(N761="zákl. přenesená",J761,0)</f>
        <v>0</v>
      </c>
      <c r="BH761" s="199">
        <f>IF(N761="sníž. přenesená",J761,0)</f>
        <v>0</v>
      </c>
      <c r="BI761" s="199">
        <f>IF(N761="nulová",J761,0)</f>
        <v>0</v>
      </c>
      <c r="BJ761" s="18" t="s">
        <v>87</v>
      </c>
      <c r="BK761" s="199">
        <f>ROUND(I761*H761,2)</f>
        <v>0</v>
      </c>
      <c r="BL761" s="18" t="s">
        <v>131</v>
      </c>
      <c r="BM761" s="198" t="s">
        <v>1438</v>
      </c>
    </row>
    <row r="762" spans="1:65" s="14" customFormat="1">
      <c r="B762" s="221"/>
      <c r="C762" s="222"/>
      <c r="D762" s="200" t="s">
        <v>247</v>
      </c>
      <c r="E762" s="223" t="s">
        <v>1</v>
      </c>
      <c r="F762" s="224" t="s">
        <v>279</v>
      </c>
      <c r="G762" s="222"/>
      <c r="H762" s="223" t="s">
        <v>1</v>
      </c>
      <c r="I762" s="225"/>
      <c r="J762" s="222"/>
      <c r="K762" s="222"/>
      <c r="L762" s="226"/>
      <c r="M762" s="227"/>
      <c r="N762" s="228"/>
      <c r="O762" s="228"/>
      <c r="P762" s="228"/>
      <c r="Q762" s="228"/>
      <c r="R762" s="228"/>
      <c r="S762" s="228"/>
      <c r="T762" s="229"/>
      <c r="AT762" s="230" t="s">
        <v>247</v>
      </c>
      <c r="AU762" s="230" t="s">
        <v>89</v>
      </c>
      <c r="AV762" s="14" t="s">
        <v>87</v>
      </c>
      <c r="AW762" s="14" t="s">
        <v>34</v>
      </c>
      <c r="AX762" s="14" t="s">
        <v>79</v>
      </c>
      <c r="AY762" s="230" t="s">
        <v>173</v>
      </c>
    </row>
    <row r="763" spans="1:65" s="13" customFormat="1">
      <c r="B763" s="210"/>
      <c r="C763" s="211"/>
      <c r="D763" s="200" t="s">
        <v>247</v>
      </c>
      <c r="E763" s="212" t="s">
        <v>1</v>
      </c>
      <c r="F763" s="213" t="s">
        <v>1439</v>
      </c>
      <c r="G763" s="211"/>
      <c r="H763" s="214">
        <v>9.1760000000000002</v>
      </c>
      <c r="I763" s="215"/>
      <c r="J763" s="211"/>
      <c r="K763" s="211"/>
      <c r="L763" s="216"/>
      <c r="M763" s="217"/>
      <c r="N763" s="218"/>
      <c r="O763" s="218"/>
      <c r="P763" s="218"/>
      <c r="Q763" s="218"/>
      <c r="R763" s="218"/>
      <c r="S763" s="218"/>
      <c r="T763" s="219"/>
      <c r="AT763" s="220" t="s">
        <v>247</v>
      </c>
      <c r="AU763" s="220" t="s">
        <v>89</v>
      </c>
      <c r="AV763" s="13" t="s">
        <v>89</v>
      </c>
      <c r="AW763" s="13" t="s">
        <v>34</v>
      </c>
      <c r="AX763" s="13" t="s">
        <v>79</v>
      </c>
      <c r="AY763" s="220" t="s">
        <v>173</v>
      </c>
    </row>
    <row r="764" spans="1:65" s="13" customFormat="1">
      <c r="B764" s="210"/>
      <c r="C764" s="211"/>
      <c r="D764" s="200" t="s">
        <v>247</v>
      </c>
      <c r="E764" s="212" t="s">
        <v>1</v>
      </c>
      <c r="F764" s="213" t="s">
        <v>1440</v>
      </c>
      <c r="G764" s="211"/>
      <c r="H764" s="214">
        <v>4.125</v>
      </c>
      <c r="I764" s="215"/>
      <c r="J764" s="211"/>
      <c r="K764" s="211"/>
      <c r="L764" s="216"/>
      <c r="M764" s="217"/>
      <c r="N764" s="218"/>
      <c r="O764" s="218"/>
      <c r="P764" s="218"/>
      <c r="Q764" s="218"/>
      <c r="R764" s="218"/>
      <c r="S764" s="218"/>
      <c r="T764" s="219"/>
      <c r="AT764" s="220" t="s">
        <v>247</v>
      </c>
      <c r="AU764" s="220" t="s">
        <v>89</v>
      </c>
      <c r="AV764" s="13" t="s">
        <v>89</v>
      </c>
      <c r="AW764" s="13" t="s">
        <v>34</v>
      </c>
      <c r="AX764" s="13" t="s">
        <v>79</v>
      </c>
      <c r="AY764" s="220" t="s">
        <v>173</v>
      </c>
    </row>
    <row r="765" spans="1:65" s="13" customFormat="1">
      <c r="B765" s="210"/>
      <c r="C765" s="211"/>
      <c r="D765" s="200" t="s">
        <v>247</v>
      </c>
      <c r="E765" s="212" t="s">
        <v>1</v>
      </c>
      <c r="F765" s="213" t="s">
        <v>1441</v>
      </c>
      <c r="G765" s="211"/>
      <c r="H765" s="214">
        <v>8.625</v>
      </c>
      <c r="I765" s="215"/>
      <c r="J765" s="211"/>
      <c r="K765" s="211"/>
      <c r="L765" s="216"/>
      <c r="M765" s="217"/>
      <c r="N765" s="218"/>
      <c r="O765" s="218"/>
      <c r="P765" s="218"/>
      <c r="Q765" s="218"/>
      <c r="R765" s="218"/>
      <c r="S765" s="218"/>
      <c r="T765" s="219"/>
      <c r="AT765" s="220" t="s">
        <v>247</v>
      </c>
      <c r="AU765" s="220" t="s">
        <v>89</v>
      </c>
      <c r="AV765" s="13" t="s">
        <v>89</v>
      </c>
      <c r="AW765" s="13" t="s">
        <v>34</v>
      </c>
      <c r="AX765" s="13" t="s">
        <v>79</v>
      </c>
      <c r="AY765" s="220" t="s">
        <v>173</v>
      </c>
    </row>
    <row r="766" spans="1:65" s="15" customFormat="1">
      <c r="B766" s="231"/>
      <c r="C766" s="232"/>
      <c r="D766" s="200" t="s">
        <v>247</v>
      </c>
      <c r="E766" s="233" t="s">
        <v>1</v>
      </c>
      <c r="F766" s="234" t="s">
        <v>260</v>
      </c>
      <c r="G766" s="232"/>
      <c r="H766" s="235">
        <v>21.925999999999998</v>
      </c>
      <c r="I766" s="236"/>
      <c r="J766" s="232"/>
      <c r="K766" s="232"/>
      <c r="L766" s="237"/>
      <c r="M766" s="238"/>
      <c r="N766" s="239"/>
      <c r="O766" s="239"/>
      <c r="P766" s="239"/>
      <c r="Q766" s="239"/>
      <c r="R766" s="239"/>
      <c r="S766" s="239"/>
      <c r="T766" s="240"/>
      <c r="AT766" s="241" t="s">
        <v>247</v>
      </c>
      <c r="AU766" s="241" t="s">
        <v>89</v>
      </c>
      <c r="AV766" s="15" t="s">
        <v>191</v>
      </c>
      <c r="AW766" s="15" t="s">
        <v>34</v>
      </c>
      <c r="AX766" s="15" t="s">
        <v>87</v>
      </c>
      <c r="AY766" s="241" t="s">
        <v>173</v>
      </c>
    </row>
    <row r="767" spans="1:65" s="2" customFormat="1" ht="16.5" customHeight="1">
      <c r="A767" s="35"/>
      <c r="B767" s="36"/>
      <c r="C767" s="187" t="s">
        <v>1442</v>
      </c>
      <c r="D767" s="187" t="s">
        <v>176</v>
      </c>
      <c r="E767" s="188" t="s">
        <v>1443</v>
      </c>
      <c r="F767" s="189" t="s">
        <v>1444</v>
      </c>
      <c r="G767" s="190" t="s">
        <v>339</v>
      </c>
      <c r="H767" s="191">
        <v>2.4500000000000002</v>
      </c>
      <c r="I767" s="192"/>
      <c r="J767" s="193">
        <f>ROUND(I767*H767,2)</f>
        <v>0</v>
      </c>
      <c r="K767" s="189" t="s">
        <v>263</v>
      </c>
      <c r="L767" s="40"/>
      <c r="M767" s="194" t="s">
        <v>1</v>
      </c>
      <c r="N767" s="195" t="s">
        <v>44</v>
      </c>
      <c r="O767" s="72"/>
      <c r="P767" s="196">
        <f>O767*H767</f>
        <v>0</v>
      </c>
      <c r="Q767" s="196">
        <v>1.306E-2</v>
      </c>
      <c r="R767" s="196">
        <f>Q767*H767</f>
        <v>3.1997000000000005E-2</v>
      </c>
      <c r="S767" s="196">
        <v>0</v>
      </c>
      <c r="T767" s="197">
        <f>S767*H767</f>
        <v>0</v>
      </c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  <c r="AR767" s="198" t="s">
        <v>131</v>
      </c>
      <c r="AT767" s="198" t="s">
        <v>176</v>
      </c>
      <c r="AU767" s="198" t="s">
        <v>89</v>
      </c>
      <c r="AY767" s="18" t="s">
        <v>173</v>
      </c>
      <c r="BE767" s="199">
        <f>IF(N767="základní",J767,0)</f>
        <v>0</v>
      </c>
      <c r="BF767" s="199">
        <f>IF(N767="snížená",J767,0)</f>
        <v>0</v>
      </c>
      <c r="BG767" s="199">
        <f>IF(N767="zákl. přenesená",J767,0)</f>
        <v>0</v>
      </c>
      <c r="BH767" s="199">
        <f>IF(N767="sníž. přenesená",J767,0)</f>
        <v>0</v>
      </c>
      <c r="BI767" s="199">
        <f>IF(N767="nulová",J767,0)</f>
        <v>0</v>
      </c>
      <c r="BJ767" s="18" t="s">
        <v>87</v>
      </c>
      <c r="BK767" s="199">
        <f>ROUND(I767*H767,2)</f>
        <v>0</v>
      </c>
      <c r="BL767" s="18" t="s">
        <v>131</v>
      </c>
      <c r="BM767" s="198" t="s">
        <v>1445</v>
      </c>
    </row>
    <row r="768" spans="1:65" s="13" customFormat="1">
      <c r="B768" s="210"/>
      <c r="C768" s="211"/>
      <c r="D768" s="200" t="s">
        <v>247</v>
      </c>
      <c r="E768" s="212" t="s">
        <v>1</v>
      </c>
      <c r="F768" s="213" t="s">
        <v>1446</v>
      </c>
      <c r="G768" s="211"/>
      <c r="H768" s="214">
        <v>2.4500000000000002</v>
      </c>
      <c r="I768" s="215"/>
      <c r="J768" s="211"/>
      <c r="K768" s="211"/>
      <c r="L768" s="216"/>
      <c r="M768" s="217"/>
      <c r="N768" s="218"/>
      <c r="O768" s="218"/>
      <c r="P768" s="218"/>
      <c r="Q768" s="218"/>
      <c r="R768" s="218"/>
      <c r="S768" s="218"/>
      <c r="T768" s="219"/>
      <c r="AT768" s="220" t="s">
        <v>247</v>
      </c>
      <c r="AU768" s="220" t="s">
        <v>89</v>
      </c>
      <c r="AV768" s="13" t="s">
        <v>89</v>
      </c>
      <c r="AW768" s="13" t="s">
        <v>34</v>
      </c>
      <c r="AX768" s="13" t="s">
        <v>87</v>
      </c>
      <c r="AY768" s="220" t="s">
        <v>173</v>
      </c>
    </row>
    <row r="769" spans="1:65" s="2" customFormat="1" ht="16.5" customHeight="1">
      <c r="A769" s="35"/>
      <c r="B769" s="36"/>
      <c r="C769" s="187" t="s">
        <v>1447</v>
      </c>
      <c r="D769" s="187" t="s">
        <v>176</v>
      </c>
      <c r="E769" s="188" t="s">
        <v>1448</v>
      </c>
      <c r="F769" s="189" t="s">
        <v>1449</v>
      </c>
      <c r="G769" s="190" t="s">
        <v>245</v>
      </c>
      <c r="H769" s="191">
        <v>6.4880000000000004</v>
      </c>
      <c r="I769" s="192"/>
      <c r="J769" s="193">
        <f>ROUND(I769*H769,2)</f>
        <v>0</v>
      </c>
      <c r="K769" s="189" t="s">
        <v>263</v>
      </c>
      <c r="L769" s="40"/>
      <c r="M769" s="194" t="s">
        <v>1</v>
      </c>
      <c r="N769" s="195" t="s">
        <v>44</v>
      </c>
      <c r="O769" s="72"/>
      <c r="P769" s="196">
        <f>O769*H769</f>
        <v>0</v>
      </c>
      <c r="Q769" s="196">
        <v>1.2109999999999999E-2</v>
      </c>
      <c r="R769" s="196">
        <f>Q769*H769</f>
        <v>7.8569680000000003E-2</v>
      </c>
      <c r="S769" s="196">
        <v>0</v>
      </c>
      <c r="T769" s="197">
        <f>S769*H769</f>
        <v>0</v>
      </c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R769" s="198" t="s">
        <v>131</v>
      </c>
      <c r="AT769" s="198" t="s">
        <v>176</v>
      </c>
      <c r="AU769" s="198" t="s">
        <v>89</v>
      </c>
      <c r="AY769" s="18" t="s">
        <v>173</v>
      </c>
      <c r="BE769" s="199">
        <f>IF(N769="základní",J769,0)</f>
        <v>0</v>
      </c>
      <c r="BF769" s="199">
        <f>IF(N769="snížená",J769,0)</f>
        <v>0</v>
      </c>
      <c r="BG769" s="199">
        <f>IF(N769="zákl. přenesená",J769,0)</f>
        <v>0</v>
      </c>
      <c r="BH769" s="199">
        <f>IF(N769="sníž. přenesená",J769,0)</f>
        <v>0</v>
      </c>
      <c r="BI769" s="199">
        <f>IF(N769="nulová",J769,0)</f>
        <v>0</v>
      </c>
      <c r="BJ769" s="18" t="s">
        <v>87</v>
      </c>
      <c r="BK769" s="199">
        <f>ROUND(I769*H769,2)</f>
        <v>0</v>
      </c>
      <c r="BL769" s="18" t="s">
        <v>131</v>
      </c>
      <c r="BM769" s="198" t="s">
        <v>1450</v>
      </c>
    </row>
    <row r="770" spans="1:65" s="14" customFormat="1">
      <c r="B770" s="221"/>
      <c r="C770" s="222"/>
      <c r="D770" s="200" t="s">
        <v>247</v>
      </c>
      <c r="E770" s="223" t="s">
        <v>1</v>
      </c>
      <c r="F770" s="224" t="s">
        <v>279</v>
      </c>
      <c r="G770" s="222"/>
      <c r="H770" s="223" t="s">
        <v>1</v>
      </c>
      <c r="I770" s="225"/>
      <c r="J770" s="222"/>
      <c r="K770" s="222"/>
      <c r="L770" s="226"/>
      <c r="M770" s="227"/>
      <c r="N770" s="228"/>
      <c r="O770" s="228"/>
      <c r="P770" s="228"/>
      <c r="Q770" s="228"/>
      <c r="R770" s="228"/>
      <c r="S770" s="228"/>
      <c r="T770" s="229"/>
      <c r="AT770" s="230" t="s">
        <v>247</v>
      </c>
      <c r="AU770" s="230" t="s">
        <v>89</v>
      </c>
      <c r="AV770" s="14" t="s">
        <v>87</v>
      </c>
      <c r="AW770" s="14" t="s">
        <v>34</v>
      </c>
      <c r="AX770" s="14" t="s">
        <v>79</v>
      </c>
      <c r="AY770" s="230" t="s">
        <v>173</v>
      </c>
    </row>
    <row r="771" spans="1:65" s="13" customFormat="1">
      <c r="B771" s="210"/>
      <c r="C771" s="211"/>
      <c r="D771" s="200" t="s">
        <v>247</v>
      </c>
      <c r="E771" s="212" t="s">
        <v>1</v>
      </c>
      <c r="F771" s="213" t="s">
        <v>1451</v>
      </c>
      <c r="G771" s="211"/>
      <c r="H771" s="214">
        <v>6.4880000000000004</v>
      </c>
      <c r="I771" s="215"/>
      <c r="J771" s="211"/>
      <c r="K771" s="211"/>
      <c r="L771" s="216"/>
      <c r="M771" s="217"/>
      <c r="N771" s="218"/>
      <c r="O771" s="218"/>
      <c r="P771" s="218"/>
      <c r="Q771" s="218"/>
      <c r="R771" s="218"/>
      <c r="S771" s="218"/>
      <c r="T771" s="219"/>
      <c r="AT771" s="220" t="s">
        <v>247</v>
      </c>
      <c r="AU771" s="220" t="s">
        <v>89</v>
      </c>
      <c r="AV771" s="13" t="s">
        <v>89</v>
      </c>
      <c r="AW771" s="13" t="s">
        <v>34</v>
      </c>
      <c r="AX771" s="13" t="s">
        <v>87</v>
      </c>
      <c r="AY771" s="220" t="s">
        <v>173</v>
      </c>
    </row>
    <row r="772" spans="1:65" s="2" customFormat="1" ht="16.5" customHeight="1">
      <c r="A772" s="35"/>
      <c r="B772" s="36"/>
      <c r="C772" s="187" t="s">
        <v>1452</v>
      </c>
      <c r="D772" s="187" t="s">
        <v>176</v>
      </c>
      <c r="E772" s="188" t="s">
        <v>1453</v>
      </c>
      <c r="F772" s="189" t="s">
        <v>1454</v>
      </c>
      <c r="G772" s="190" t="s">
        <v>330</v>
      </c>
      <c r="H772" s="191">
        <v>7</v>
      </c>
      <c r="I772" s="192"/>
      <c r="J772" s="193">
        <f>ROUND(I772*H772,2)</f>
        <v>0</v>
      </c>
      <c r="K772" s="189" t="s">
        <v>263</v>
      </c>
      <c r="L772" s="40"/>
      <c r="M772" s="194" t="s">
        <v>1</v>
      </c>
      <c r="N772" s="195" t="s">
        <v>44</v>
      </c>
      <c r="O772" s="72"/>
      <c r="P772" s="196">
        <f>O772*H772</f>
        <v>0</v>
      </c>
      <c r="Q772" s="196">
        <v>2.2000000000000001E-4</v>
      </c>
      <c r="R772" s="196">
        <f>Q772*H772</f>
        <v>1.5400000000000001E-3</v>
      </c>
      <c r="S772" s="196">
        <v>0</v>
      </c>
      <c r="T772" s="197">
        <f>S772*H772</f>
        <v>0</v>
      </c>
      <c r="U772" s="35"/>
      <c r="V772" s="35"/>
      <c r="W772" s="35"/>
      <c r="X772" s="35"/>
      <c r="Y772" s="35"/>
      <c r="Z772" s="35"/>
      <c r="AA772" s="35"/>
      <c r="AB772" s="35"/>
      <c r="AC772" s="35"/>
      <c r="AD772" s="35"/>
      <c r="AE772" s="35"/>
      <c r="AR772" s="198" t="s">
        <v>131</v>
      </c>
      <c r="AT772" s="198" t="s">
        <v>176</v>
      </c>
      <c r="AU772" s="198" t="s">
        <v>89</v>
      </c>
      <c r="AY772" s="18" t="s">
        <v>173</v>
      </c>
      <c r="BE772" s="199">
        <f>IF(N772="základní",J772,0)</f>
        <v>0</v>
      </c>
      <c r="BF772" s="199">
        <f>IF(N772="snížená",J772,0)</f>
        <v>0</v>
      </c>
      <c r="BG772" s="199">
        <f>IF(N772="zákl. přenesená",J772,0)</f>
        <v>0</v>
      </c>
      <c r="BH772" s="199">
        <f>IF(N772="sníž. přenesená",J772,0)</f>
        <v>0</v>
      </c>
      <c r="BI772" s="199">
        <f>IF(N772="nulová",J772,0)</f>
        <v>0</v>
      </c>
      <c r="BJ772" s="18" t="s">
        <v>87</v>
      </c>
      <c r="BK772" s="199">
        <f>ROUND(I772*H772,2)</f>
        <v>0</v>
      </c>
      <c r="BL772" s="18" t="s">
        <v>131</v>
      </c>
      <c r="BM772" s="198" t="s">
        <v>1455</v>
      </c>
    </row>
    <row r="773" spans="1:65" s="2" customFormat="1" ht="16.5" customHeight="1">
      <c r="A773" s="35"/>
      <c r="B773" s="36"/>
      <c r="C773" s="254" t="s">
        <v>1456</v>
      </c>
      <c r="D773" s="254" t="s">
        <v>730</v>
      </c>
      <c r="E773" s="255" t="s">
        <v>1457</v>
      </c>
      <c r="F773" s="256" t="s">
        <v>1458</v>
      </c>
      <c r="G773" s="257" t="s">
        <v>330</v>
      </c>
      <c r="H773" s="258">
        <v>3</v>
      </c>
      <c r="I773" s="259"/>
      <c r="J773" s="260">
        <f>ROUND(I773*H773,2)</f>
        <v>0</v>
      </c>
      <c r="K773" s="256" t="s">
        <v>263</v>
      </c>
      <c r="L773" s="261"/>
      <c r="M773" s="262" t="s">
        <v>1</v>
      </c>
      <c r="N773" s="263" t="s">
        <v>44</v>
      </c>
      <c r="O773" s="72"/>
      <c r="P773" s="196">
        <f>O773*H773</f>
        <v>0</v>
      </c>
      <c r="Q773" s="196">
        <v>1.225E-2</v>
      </c>
      <c r="R773" s="196">
        <f>Q773*H773</f>
        <v>3.6750000000000005E-2</v>
      </c>
      <c r="S773" s="196">
        <v>0</v>
      </c>
      <c r="T773" s="197">
        <f>S773*H773</f>
        <v>0</v>
      </c>
      <c r="U773" s="35"/>
      <c r="V773" s="35"/>
      <c r="W773" s="35"/>
      <c r="X773" s="35"/>
      <c r="Y773" s="35"/>
      <c r="Z773" s="35"/>
      <c r="AA773" s="35"/>
      <c r="AB773" s="35"/>
      <c r="AC773" s="35"/>
      <c r="AD773" s="35"/>
      <c r="AE773" s="35"/>
      <c r="AR773" s="198" t="s">
        <v>410</v>
      </c>
      <c r="AT773" s="198" t="s">
        <v>730</v>
      </c>
      <c r="AU773" s="198" t="s">
        <v>89</v>
      </c>
      <c r="AY773" s="18" t="s">
        <v>173</v>
      </c>
      <c r="BE773" s="199">
        <f>IF(N773="základní",J773,0)</f>
        <v>0</v>
      </c>
      <c r="BF773" s="199">
        <f>IF(N773="snížená",J773,0)</f>
        <v>0</v>
      </c>
      <c r="BG773" s="199">
        <f>IF(N773="zákl. přenesená",J773,0)</f>
        <v>0</v>
      </c>
      <c r="BH773" s="199">
        <f>IF(N773="sníž. přenesená",J773,0)</f>
        <v>0</v>
      </c>
      <c r="BI773" s="199">
        <f>IF(N773="nulová",J773,0)</f>
        <v>0</v>
      </c>
      <c r="BJ773" s="18" t="s">
        <v>87</v>
      </c>
      <c r="BK773" s="199">
        <f>ROUND(I773*H773,2)</f>
        <v>0</v>
      </c>
      <c r="BL773" s="18" t="s">
        <v>131</v>
      </c>
      <c r="BM773" s="198" t="s">
        <v>1459</v>
      </c>
    </row>
    <row r="774" spans="1:65" s="2" customFormat="1" ht="16.5" customHeight="1">
      <c r="A774" s="35"/>
      <c r="B774" s="36"/>
      <c r="C774" s="254" t="s">
        <v>1460</v>
      </c>
      <c r="D774" s="254" t="s">
        <v>730</v>
      </c>
      <c r="E774" s="255" t="s">
        <v>1461</v>
      </c>
      <c r="F774" s="256" t="s">
        <v>1462</v>
      </c>
      <c r="G774" s="257" t="s">
        <v>330</v>
      </c>
      <c r="H774" s="258">
        <v>4</v>
      </c>
      <c r="I774" s="259"/>
      <c r="J774" s="260">
        <f>ROUND(I774*H774,2)</f>
        <v>0</v>
      </c>
      <c r="K774" s="256" t="s">
        <v>263</v>
      </c>
      <c r="L774" s="261"/>
      <c r="M774" s="262" t="s">
        <v>1</v>
      </c>
      <c r="N774" s="263" t="s">
        <v>44</v>
      </c>
      <c r="O774" s="72"/>
      <c r="P774" s="196">
        <f>O774*H774</f>
        <v>0</v>
      </c>
      <c r="Q774" s="196">
        <v>1.2489999999999999E-2</v>
      </c>
      <c r="R774" s="196">
        <f>Q774*H774</f>
        <v>4.9959999999999997E-2</v>
      </c>
      <c r="S774" s="196">
        <v>0</v>
      </c>
      <c r="T774" s="197">
        <f>S774*H774</f>
        <v>0</v>
      </c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  <c r="AE774" s="35"/>
      <c r="AR774" s="198" t="s">
        <v>410</v>
      </c>
      <c r="AT774" s="198" t="s">
        <v>730</v>
      </c>
      <c r="AU774" s="198" t="s">
        <v>89</v>
      </c>
      <c r="AY774" s="18" t="s">
        <v>173</v>
      </c>
      <c r="BE774" s="199">
        <f>IF(N774="základní",J774,0)</f>
        <v>0</v>
      </c>
      <c r="BF774" s="199">
        <f>IF(N774="snížená",J774,0)</f>
        <v>0</v>
      </c>
      <c r="BG774" s="199">
        <f>IF(N774="zákl. přenesená",J774,0)</f>
        <v>0</v>
      </c>
      <c r="BH774" s="199">
        <f>IF(N774="sníž. přenesená",J774,0)</f>
        <v>0</v>
      </c>
      <c r="BI774" s="199">
        <f>IF(N774="nulová",J774,0)</f>
        <v>0</v>
      </c>
      <c r="BJ774" s="18" t="s">
        <v>87</v>
      </c>
      <c r="BK774" s="199">
        <f>ROUND(I774*H774,2)</f>
        <v>0</v>
      </c>
      <c r="BL774" s="18" t="s">
        <v>131</v>
      </c>
      <c r="BM774" s="198" t="s">
        <v>1463</v>
      </c>
    </row>
    <row r="775" spans="1:65" s="2" customFormat="1" ht="16.5" customHeight="1">
      <c r="A775" s="35"/>
      <c r="B775" s="36"/>
      <c r="C775" s="187" t="s">
        <v>1464</v>
      </c>
      <c r="D775" s="187" t="s">
        <v>176</v>
      </c>
      <c r="E775" s="188" t="s">
        <v>1465</v>
      </c>
      <c r="F775" s="189" t="s">
        <v>1466</v>
      </c>
      <c r="G775" s="190" t="s">
        <v>330</v>
      </c>
      <c r="H775" s="191">
        <v>7</v>
      </c>
      <c r="I775" s="192"/>
      <c r="J775" s="193">
        <f>ROUND(I775*H775,2)</f>
        <v>0</v>
      </c>
      <c r="K775" s="189" t="s">
        <v>263</v>
      </c>
      <c r="L775" s="40"/>
      <c r="M775" s="194" t="s">
        <v>1</v>
      </c>
      <c r="N775" s="195" t="s">
        <v>44</v>
      </c>
      <c r="O775" s="72"/>
      <c r="P775" s="196">
        <f>O775*H775</f>
        <v>0</v>
      </c>
      <c r="Q775" s="196">
        <v>5.28E-3</v>
      </c>
      <c r="R775" s="196">
        <f>Q775*H775</f>
        <v>3.696E-2</v>
      </c>
      <c r="S775" s="196">
        <v>0</v>
      </c>
      <c r="T775" s="197">
        <f>S775*H775</f>
        <v>0</v>
      </c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/>
      <c r="AR775" s="198" t="s">
        <v>131</v>
      </c>
      <c r="AT775" s="198" t="s">
        <v>176</v>
      </c>
      <c r="AU775" s="198" t="s">
        <v>89</v>
      </c>
      <c r="AY775" s="18" t="s">
        <v>173</v>
      </c>
      <c r="BE775" s="199">
        <f>IF(N775="základní",J775,0)</f>
        <v>0</v>
      </c>
      <c r="BF775" s="199">
        <f>IF(N775="snížená",J775,0)</f>
        <v>0</v>
      </c>
      <c r="BG775" s="199">
        <f>IF(N775="zákl. přenesená",J775,0)</f>
        <v>0</v>
      </c>
      <c r="BH775" s="199">
        <f>IF(N775="sníž. přenesená",J775,0)</f>
        <v>0</v>
      </c>
      <c r="BI775" s="199">
        <f>IF(N775="nulová",J775,0)</f>
        <v>0</v>
      </c>
      <c r="BJ775" s="18" t="s">
        <v>87</v>
      </c>
      <c r="BK775" s="199">
        <f>ROUND(I775*H775,2)</f>
        <v>0</v>
      </c>
      <c r="BL775" s="18" t="s">
        <v>131</v>
      </c>
      <c r="BM775" s="198" t="s">
        <v>1467</v>
      </c>
    </row>
    <row r="776" spans="1:65" s="2" customFormat="1" ht="24.2" customHeight="1">
      <c r="A776" s="35"/>
      <c r="B776" s="36"/>
      <c r="C776" s="187" t="s">
        <v>1468</v>
      </c>
      <c r="D776" s="187" t="s">
        <v>176</v>
      </c>
      <c r="E776" s="188" t="s">
        <v>1469</v>
      </c>
      <c r="F776" s="189" t="s">
        <v>1470</v>
      </c>
      <c r="G776" s="190" t="s">
        <v>245</v>
      </c>
      <c r="H776" s="191">
        <v>530.54</v>
      </c>
      <c r="I776" s="192"/>
      <c r="J776" s="193">
        <f>ROUND(I776*H776,2)</f>
        <v>0</v>
      </c>
      <c r="K776" s="189" t="s">
        <v>263</v>
      </c>
      <c r="L776" s="40"/>
      <c r="M776" s="194" t="s">
        <v>1</v>
      </c>
      <c r="N776" s="195" t="s">
        <v>44</v>
      </c>
      <c r="O776" s="72"/>
      <c r="P776" s="196">
        <f>O776*H776</f>
        <v>0</v>
      </c>
      <c r="Q776" s="196">
        <v>4.3360000000000003E-2</v>
      </c>
      <c r="R776" s="196">
        <f>Q776*H776</f>
        <v>23.004214399999999</v>
      </c>
      <c r="S776" s="196">
        <v>0</v>
      </c>
      <c r="T776" s="197">
        <f>S776*H776</f>
        <v>0</v>
      </c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  <c r="AR776" s="198" t="s">
        <v>131</v>
      </c>
      <c r="AT776" s="198" t="s">
        <v>176</v>
      </c>
      <c r="AU776" s="198" t="s">
        <v>89</v>
      </c>
      <c r="AY776" s="18" t="s">
        <v>173</v>
      </c>
      <c r="BE776" s="199">
        <f>IF(N776="základní",J776,0)</f>
        <v>0</v>
      </c>
      <c r="BF776" s="199">
        <f>IF(N776="snížená",J776,0)</f>
        <v>0</v>
      </c>
      <c r="BG776" s="199">
        <f>IF(N776="zákl. přenesená",J776,0)</f>
        <v>0</v>
      </c>
      <c r="BH776" s="199">
        <f>IF(N776="sníž. přenesená",J776,0)</f>
        <v>0</v>
      </c>
      <c r="BI776" s="199">
        <f>IF(N776="nulová",J776,0)</f>
        <v>0</v>
      </c>
      <c r="BJ776" s="18" t="s">
        <v>87</v>
      </c>
      <c r="BK776" s="199">
        <f>ROUND(I776*H776,2)</f>
        <v>0</v>
      </c>
      <c r="BL776" s="18" t="s">
        <v>131</v>
      </c>
      <c r="BM776" s="198" t="s">
        <v>1471</v>
      </c>
    </row>
    <row r="777" spans="1:65" s="13" customFormat="1">
      <c r="B777" s="210"/>
      <c r="C777" s="211"/>
      <c r="D777" s="200" t="s">
        <v>247</v>
      </c>
      <c r="E777" s="212" t="s">
        <v>1</v>
      </c>
      <c r="F777" s="213" t="s">
        <v>611</v>
      </c>
      <c r="G777" s="211"/>
      <c r="H777" s="214">
        <v>530.54</v>
      </c>
      <c r="I777" s="215"/>
      <c r="J777" s="211"/>
      <c r="K777" s="211"/>
      <c r="L777" s="216"/>
      <c r="M777" s="217"/>
      <c r="N777" s="218"/>
      <c r="O777" s="218"/>
      <c r="P777" s="218"/>
      <c r="Q777" s="218"/>
      <c r="R777" s="218"/>
      <c r="S777" s="218"/>
      <c r="T777" s="219"/>
      <c r="AT777" s="220" t="s">
        <v>247</v>
      </c>
      <c r="AU777" s="220" t="s">
        <v>89</v>
      </c>
      <c r="AV777" s="13" t="s">
        <v>89</v>
      </c>
      <c r="AW777" s="13" t="s">
        <v>34</v>
      </c>
      <c r="AX777" s="13" t="s">
        <v>87</v>
      </c>
      <c r="AY777" s="220" t="s">
        <v>173</v>
      </c>
    </row>
    <row r="778" spans="1:65" s="2" customFormat="1" ht="16.5" customHeight="1">
      <c r="A778" s="35"/>
      <c r="B778" s="36"/>
      <c r="C778" s="187" t="s">
        <v>1472</v>
      </c>
      <c r="D778" s="187" t="s">
        <v>176</v>
      </c>
      <c r="E778" s="188" t="s">
        <v>1473</v>
      </c>
      <c r="F778" s="189" t="s">
        <v>1474</v>
      </c>
      <c r="G778" s="190" t="s">
        <v>1138</v>
      </c>
      <c r="H778" s="264"/>
      <c r="I778" s="192"/>
      <c r="J778" s="193">
        <f>ROUND(I778*H778,2)</f>
        <v>0</v>
      </c>
      <c r="K778" s="189" t="s">
        <v>263</v>
      </c>
      <c r="L778" s="40"/>
      <c r="M778" s="194" t="s">
        <v>1</v>
      </c>
      <c r="N778" s="195" t="s">
        <v>44</v>
      </c>
      <c r="O778" s="72"/>
      <c r="P778" s="196">
        <f>O778*H778</f>
        <v>0</v>
      </c>
      <c r="Q778" s="196">
        <v>0</v>
      </c>
      <c r="R778" s="196">
        <f>Q778*H778</f>
        <v>0</v>
      </c>
      <c r="S778" s="196">
        <v>0</v>
      </c>
      <c r="T778" s="197">
        <f>S778*H778</f>
        <v>0</v>
      </c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  <c r="AR778" s="198" t="s">
        <v>131</v>
      </c>
      <c r="AT778" s="198" t="s">
        <v>176</v>
      </c>
      <c r="AU778" s="198" t="s">
        <v>89</v>
      </c>
      <c r="AY778" s="18" t="s">
        <v>173</v>
      </c>
      <c r="BE778" s="199">
        <f>IF(N778="základní",J778,0)</f>
        <v>0</v>
      </c>
      <c r="BF778" s="199">
        <f>IF(N778="snížená",J778,0)</f>
        <v>0</v>
      </c>
      <c r="BG778" s="199">
        <f>IF(N778="zákl. přenesená",J778,0)</f>
        <v>0</v>
      </c>
      <c r="BH778" s="199">
        <f>IF(N778="sníž. přenesená",J778,0)</f>
        <v>0</v>
      </c>
      <c r="BI778" s="199">
        <f>IF(N778="nulová",J778,0)</f>
        <v>0</v>
      </c>
      <c r="BJ778" s="18" t="s">
        <v>87</v>
      </c>
      <c r="BK778" s="199">
        <f>ROUND(I778*H778,2)</f>
        <v>0</v>
      </c>
      <c r="BL778" s="18" t="s">
        <v>131</v>
      </c>
      <c r="BM778" s="198" t="s">
        <v>1475</v>
      </c>
    </row>
    <row r="779" spans="1:65" s="12" customFormat="1" ht="22.9" customHeight="1">
      <c r="B779" s="171"/>
      <c r="C779" s="172"/>
      <c r="D779" s="173" t="s">
        <v>78</v>
      </c>
      <c r="E779" s="185" t="s">
        <v>1476</v>
      </c>
      <c r="F779" s="185" t="s">
        <v>1477</v>
      </c>
      <c r="G779" s="172"/>
      <c r="H779" s="172"/>
      <c r="I779" s="175"/>
      <c r="J779" s="186">
        <f>BK779</f>
        <v>0</v>
      </c>
      <c r="K779" s="172"/>
      <c r="L779" s="177"/>
      <c r="M779" s="178"/>
      <c r="N779" s="179"/>
      <c r="O779" s="179"/>
      <c r="P779" s="180">
        <f>SUM(P780:P791)</f>
        <v>0</v>
      </c>
      <c r="Q779" s="179"/>
      <c r="R779" s="180">
        <f>SUM(R780:R791)</f>
        <v>0</v>
      </c>
      <c r="S779" s="179"/>
      <c r="T779" s="181">
        <f>SUM(T780:T791)</f>
        <v>0</v>
      </c>
      <c r="AR779" s="182" t="s">
        <v>89</v>
      </c>
      <c r="AT779" s="183" t="s">
        <v>78</v>
      </c>
      <c r="AU779" s="183" t="s">
        <v>87</v>
      </c>
      <c r="AY779" s="182" t="s">
        <v>173</v>
      </c>
      <c r="BK779" s="184">
        <f>SUM(BK780:BK791)</f>
        <v>0</v>
      </c>
    </row>
    <row r="780" spans="1:65" s="2" customFormat="1" ht="33" customHeight="1">
      <c r="A780" s="35"/>
      <c r="B780" s="36"/>
      <c r="C780" s="187" t="s">
        <v>1478</v>
      </c>
      <c r="D780" s="187" t="s">
        <v>176</v>
      </c>
      <c r="E780" s="188" t="s">
        <v>1479</v>
      </c>
      <c r="F780" s="189" t="s">
        <v>1480</v>
      </c>
      <c r="G780" s="190" t="s">
        <v>330</v>
      </c>
      <c r="H780" s="191">
        <v>5</v>
      </c>
      <c r="I780" s="192"/>
      <c r="J780" s="193">
        <f t="shared" ref="J780:J791" si="10">ROUND(I780*H780,2)</f>
        <v>0</v>
      </c>
      <c r="K780" s="189" t="s">
        <v>1</v>
      </c>
      <c r="L780" s="40"/>
      <c r="M780" s="194" t="s">
        <v>1</v>
      </c>
      <c r="N780" s="195" t="s">
        <v>44</v>
      </c>
      <c r="O780" s="72"/>
      <c r="P780" s="196">
        <f t="shared" ref="P780:P791" si="11">O780*H780</f>
        <v>0</v>
      </c>
      <c r="Q780" s="196">
        <v>0</v>
      </c>
      <c r="R780" s="196">
        <f t="shared" ref="R780:R791" si="12">Q780*H780</f>
        <v>0</v>
      </c>
      <c r="S780" s="196">
        <v>0</v>
      </c>
      <c r="T780" s="197">
        <f t="shared" ref="T780:T791" si="13">S780*H780</f>
        <v>0</v>
      </c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/>
      <c r="AR780" s="198" t="s">
        <v>131</v>
      </c>
      <c r="AT780" s="198" t="s">
        <v>176</v>
      </c>
      <c r="AU780" s="198" t="s">
        <v>89</v>
      </c>
      <c r="AY780" s="18" t="s">
        <v>173</v>
      </c>
      <c r="BE780" s="199">
        <f t="shared" ref="BE780:BE791" si="14">IF(N780="základní",J780,0)</f>
        <v>0</v>
      </c>
      <c r="BF780" s="199">
        <f t="shared" ref="BF780:BF791" si="15">IF(N780="snížená",J780,0)</f>
        <v>0</v>
      </c>
      <c r="BG780" s="199">
        <f t="shared" ref="BG780:BG791" si="16">IF(N780="zákl. přenesená",J780,0)</f>
        <v>0</v>
      </c>
      <c r="BH780" s="199">
        <f t="shared" ref="BH780:BH791" si="17">IF(N780="sníž. přenesená",J780,0)</f>
        <v>0</v>
      </c>
      <c r="BI780" s="199">
        <f t="shared" ref="BI780:BI791" si="18">IF(N780="nulová",J780,0)</f>
        <v>0</v>
      </c>
      <c r="BJ780" s="18" t="s">
        <v>87</v>
      </c>
      <c r="BK780" s="199">
        <f t="shared" ref="BK780:BK791" si="19">ROUND(I780*H780,2)</f>
        <v>0</v>
      </c>
      <c r="BL780" s="18" t="s">
        <v>131</v>
      </c>
      <c r="BM780" s="198" t="s">
        <v>1481</v>
      </c>
    </row>
    <row r="781" spans="1:65" s="2" customFormat="1" ht="33" customHeight="1">
      <c r="A781" s="35"/>
      <c r="B781" s="36"/>
      <c r="C781" s="187" t="s">
        <v>1482</v>
      </c>
      <c r="D781" s="187" t="s">
        <v>176</v>
      </c>
      <c r="E781" s="188" t="s">
        <v>1483</v>
      </c>
      <c r="F781" s="189" t="s">
        <v>1484</v>
      </c>
      <c r="G781" s="190" t="s">
        <v>330</v>
      </c>
      <c r="H781" s="191">
        <v>1</v>
      </c>
      <c r="I781" s="192"/>
      <c r="J781" s="193">
        <f t="shared" si="10"/>
        <v>0</v>
      </c>
      <c r="K781" s="189" t="s">
        <v>1</v>
      </c>
      <c r="L781" s="40"/>
      <c r="M781" s="194" t="s">
        <v>1</v>
      </c>
      <c r="N781" s="195" t="s">
        <v>44</v>
      </c>
      <c r="O781" s="72"/>
      <c r="P781" s="196">
        <f t="shared" si="11"/>
        <v>0</v>
      </c>
      <c r="Q781" s="196">
        <v>0</v>
      </c>
      <c r="R781" s="196">
        <f t="shared" si="12"/>
        <v>0</v>
      </c>
      <c r="S781" s="196">
        <v>0</v>
      </c>
      <c r="T781" s="197">
        <f t="shared" si="13"/>
        <v>0</v>
      </c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R781" s="198" t="s">
        <v>131</v>
      </c>
      <c r="AT781" s="198" t="s">
        <v>176</v>
      </c>
      <c r="AU781" s="198" t="s">
        <v>89</v>
      </c>
      <c r="AY781" s="18" t="s">
        <v>173</v>
      </c>
      <c r="BE781" s="199">
        <f t="shared" si="14"/>
        <v>0</v>
      </c>
      <c r="BF781" s="199">
        <f t="shared" si="15"/>
        <v>0</v>
      </c>
      <c r="BG781" s="199">
        <f t="shared" si="16"/>
        <v>0</v>
      </c>
      <c r="BH781" s="199">
        <f t="shared" si="17"/>
        <v>0</v>
      </c>
      <c r="BI781" s="199">
        <f t="shared" si="18"/>
        <v>0</v>
      </c>
      <c r="BJ781" s="18" t="s">
        <v>87</v>
      </c>
      <c r="BK781" s="199">
        <f t="shared" si="19"/>
        <v>0</v>
      </c>
      <c r="BL781" s="18" t="s">
        <v>131</v>
      </c>
      <c r="BM781" s="198" t="s">
        <v>1485</v>
      </c>
    </row>
    <row r="782" spans="1:65" s="2" customFormat="1" ht="33" customHeight="1">
      <c r="A782" s="35"/>
      <c r="B782" s="36"/>
      <c r="C782" s="187" t="s">
        <v>1486</v>
      </c>
      <c r="D782" s="187" t="s">
        <v>176</v>
      </c>
      <c r="E782" s="188" t="s">
        <v>1487</v>
      </c>
      <c r="F782" s="189" t="s">
        <v>1488</v>
      </c>
      <c r="G782" s="190" t="s">
        <v>330</v>
      </c>
      <c r="H782" s="191">
        <v>2</v>
      </c>
      <c r="I782" s="192"/>
      <c r="J782" s="193">
        <f t="shared" si="10"/>
        <v>0</v>
      </c>
      <c r="K782" s="189" t="s">
        <v>1</v>
      </c>
      <c r="L782" s="40"/>
      <c r="M782" s="194" t="s">
        <v>1</v>
      </c>
      <c r="N782" s="195" t="s">
        <v>44</v>
      </c>
      <c r="O782" s="72"/>
      <c r="P782" s="196">
        <f t="shared" si="11"/>
        <v>0</v>
      </c>
      <c r="Q782" s="196">
        <v>0</v>
      </c>
      <c r="R782" s="196">
        <f t="shared" si="12"/>
        <v>0</v>
      </c>
      <c r="S782" s="196">
        <v>0</v>
      </c>
      <c r="T782" s="197">
        <f t="shared" si="13"/>
        <v>0</v>
      </c>
      <c r="U782" s="35"/>
      <c r="V782" s="35"/>
      <c r="W782" s="35"/>
      <c r="X782" s="35"/>
      <c r="Y782" s="35"/>
      <c r="Z782" s="35"/>
      <c r="AA782" s="35"/>
      <c r="AB782" s="35"/>
      <c r="AC782" s="35"/>
      <c r="AD782" s="35"/>
      <c r="AE782" s="35"/>
      <c r="AR782" s="198" t="s">
        <v>131</v>
      </c>
      <c r="AT782" s="198" t="s">
        <v>176</v>
      </c>
      <c r="AU782" s="198" t="s">
        <v>89</v>
      </c>
      <c r="AY782" s="18" t="s">
        <v>173</v>
      </c>
      <c r="BE782" s="199">
        <f t="shared" si="14"/>
        <v>0</v>
      </c>
      <c r="BF782" s="199">
        <f t="shared" si="15"/>
        <v>0</v>
      </c>
      <c r="BG782" s="199">
        <f t="shared" si="16"/>
        <v>0</v>
      </c>
      <c r="BH782" s="199">
        <f t="shared" si="17"/>
        <v>0</v>
      </c>
      <c r="BI782" s="199">
        <f t="shared" si="18"/>
        <v>0</v>
      </c>
      <c r="BJ782" s="18" t="s">
        <v>87</v>
      </c>
      <c r="BK782" s="199">
        <f t="shared" si="19"/>
        <v>0</v>
      </c>
      <c r="BL782" s="18" t="s">
        <v>131</v>
      </c>
      <c r="BM782" s="198" t="s">
        <v>1489</v>
      </c>
    </row>
    <row r="783" spans="1:65" s="2" customFormat="1" ht="33" customHeight="1">
      <c r="A783" s="35"/>
      <c r="B783" s="36"/>
      <c r="C783" s="187" t="s">
        <v>1490</v>
      </c>
      <c r="D783" s="187" t="s">
        <v>176</v>
      </c>
      <c r="E783" s="188" t="s">
        <v>1491</v>
      </c>
      <c r="F783" s="189" t="s">
        <v>1492</v>
      </c>
      <c r="G783" s="190" t="s">
        <v>330</v>
      </c>
      <c r="H783" s="191">
        <v>28</v>
      </c>
      <c r="I783" s="192"/>
      <c r="J783" s="193">
        <f t="shared" si="10"/>
        <v>0</v>
      </c>
      <c r="K783" s="189" t="s">
        <v>1</v>
      </c>
      <c r="L783" s="40"/>
      <c r="M783" s="194" t="s">
        <v>1</v>
      </c>
      <c r="N783" s="195" t="s">
        <v>44</v>
      </c>
      <c r="O783" s="72"/>
      <c r="P783" s="196">
        <f t="shared" si="11"/>
        <v>0</v>
      </c>
      <c r="Q783" s="196">
        <v>0</v>
      </c>
      <c r="R783" s="196">
        <f t="shared" si="12"/>
        <v>0</v>
      </c>
      <c r="S783" s="196">
        <v>0</v>
      </c>
      <c r="T783" s="197">
        <f t="shared" si="13"/>
        <v>0</v>
      </c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/>
      <c r="AR783" s="198" t="s">
        <v>131</v>
      </c>
      <c r="AT783" s="198" t="s">
        <v>176</v>
      </c>
      <c r="AU783" s="198" t="s">
        <v>89</v>
      </c>
      <c r="AY783" s="18" t="s">
        <v>173</v>
      </c>
      <c r="BE783" s="199">
        <f t="shared" si="14"/>
        <v>0</v>
      </c>
      <c r="BF783" s="199">
        <f t="shared" si="15"/>
        <v>0</v>
      </c>
      <c r="BG783" s="199">
        <f t="shared" si="16"/>
        <v>0</v>
      </c>
      <c r="BH783" s="199">
        <f t="shared" si="17"/>
        <v>0</v>
      </c>
      <c r="BI783" s="199">
        <f t="shared" si="18"/>
        <v>0</v>
      </c>
      <c r="BJ783" s="18" t="s">
        <v>87</v>
      </c>
      <c r="BK783" s="199">
        <f t="shared" si="19"/>
        <v>0</v>
      </c>
      <c r="BL783" s="18" t="s">
        <v>131</v>
      </c>
      <c r="BM783" s="198" t="s">
        <v>1493</v>
      </c>
    </row>
    <row r="784" spans="1:65" s="2" customFormat="1" ht="33" customHeight="1">
      <c r="A784" s="35"/>
      <c r="B784" s="36"/>
      <c r="C784" s="187" t="s">
        <v>1494</v>
      </c>
      <c r="D784" s="187" t="s">
        <v>176</v>
      </c>
      <c r="E784" s="188" t="s">
        <v>1495</v>
      </c>
      <c r="F784" s="189" t="s">
        <v>1496</v>
      </c>
      <c r="G784" s="190" t="s">
        <v>339</v>
      </c>
      <c r="H784" s="191">
        <v>29</v>
      </c>
      <c r="I784" s="192"/>
      <c r="J784" s="193">
        <f t="shared" si="10"/>
        <v>0</v>
      </c>
      <c r="K784" s="189" t="s">
        <v>1</v>
      </c>
      <c r="L784" s="40"/>
      <c r="M784" s="194" t="s">
        <v>1</v>
      </c>
      <c r="N784" s="195" t="s">
        <v>44</v>
      </c>
      <c r="O784" s="72"/>
      <c r="P784" s="196">
        <f t="shared" si="11"/>
        <v>0</v>
      </c>
      <c r="Q784" s="196">
        <v>0</v>
      </c>
      <c r="R784" s="196">
        <f t="shared" si="12"/>
        <v>0</v>
      </c>
      <c r="S784" s="196">
        <v>0</v>
      </c>
      <c r="T784" s="197">
        <f t="shared" si="13"/>
        <v>0</v>
      </c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  <c r="AE784" s="35"/>
      <c r="AR784" s="198" t="s">
        <v>131</v>
      </c>
      <c r="AT784" s="198" t="s">
        <v>176</v>
      </c>
      <c r="AU784" s="198" t="s">
        <v>89</v>
      </c>
      <c r="AY784" s="18" t="s">
        <v>173</v>
      </c>
      <c r="BE784" s="199">
        <f t="shared" si="14"/>
        <v>0</v>
      </c>
      <c r="BF784" s="199">
        <f t="shared" si="15"/>
        <v>0</v>
      </c>
      <c r="BG784" s="199">
        <f t="shared" si="16"/>
        <v>0</v>
      </c>
      <c r="BH784" s="199">
        <f t="shared" si="17"/>
        <v>0</v>
      </c>
      <c r="BI784" s="199">
        <f t="shared" si="18"/>
        <v>0</v>
      </c>
      <c r="BJ784" s="18" t="s">
        <v>87</v>
      </c>
      <c r="BK784" s="199">
        <f t="shared" si="19"/>
        <v>0</v>
      </c>
      <c r="BL784" s="18" t="s">
        <v>131</v>
      </c>
      <c r="BM784" s="198" t="s">
        <v>1497</v>
      </c>
    </row>
    <row r="785" spans="1:65" s="2" customFormat="1" ht="24.2" customHeight="1">
      <c r="A785" s="35"/>
      <c r="B785" s="36"/>
      <c r="C785" s="187" t="s">
        <v>1498</v>
      </c>
      <c r="D785" s="187" t="s">
        <v>176</v>
      </c>
      <c r="E785" s="188" t="s">
        <v>1499</v>
      </c>
      <c r="F785" s="189" t="s">
        <v>1500</v>
      </c>
      <c r="G785" s="190" t="s">
        <v>339</v>
      </c>
      <c r="H785" s="191">
        <v>133</v>
      </c>
      <c r="I785" s="192"/>
      <c r="J785" s="193">
        <f t="shared" si="10"/>
        <v>0</v>
      </c>
      <c r="K785" s="189" t="s">
        <v>1</v>
      </c>
      <c r="L785" s="40"/>
      <c r="M785" s="194" t="s">
        <v>1</v>
      </c>
      <c r="N785" s="195" t="s">
        <v>44</v>
      </c>
      <c r="O785" s="72"/>
      <c r="P785" s="196">
        <f t="shared" si="11"/>
        <v>0</v>
      </c>
      <c r="Q785" s="196">
        <v>0</v>
      </c>
      <c r="R785" s="196">
        <f t="shared" si="12"/>
        <v>0</v>
      </c>
      <c r="S785" s="196">
        <v>0</v>
      </c>
      <c r="T785" s="197">
        <f t="shared" si="13"/>
        <v>0</v>
      </c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  <c r="AE785" s="35"/>
      <c r="AR785" s="198" t="s">
        <v>131</v>
      </c>
      <c r="AT785" s="198" t="s">
        <v>176</v>
      </c>
      <c r="AU785" s="198" t="s">
        <v>89</v>
      </c>
      <c r="AY785" s="18" t="s">
        <v>173</v>
      </c>
      <c r="BE785" s="199">
        <f t="shared" si="14"/>
        <v>0</v>
      </c>
      <c r="BF785" s="199">
        <f t="shared" si="15"/>
        <v>0</v>
      </c>
      <c r="BG785" s="199">
        <f t="shared" si="16"/>
        <v>0</v>
      </c>
      <c r="BH785" s="199">
        <f t="shared" si="17"/>
        <v>0</v>
      </c>
      <c r="BI785" s="199">
        <f t="shared" si="18"/>
        <v>0</v>
      </c>
      <c r="BJ785" s="18" t="s">
        <v>87</v>
      </c>
      <c r="BK785" s="199">
        <f t="shared" si="19"/>
        <v>0</v>
      </c>
      <c r="BL785" s="18" t="s">
        <v>131</v>
      </c>
      <c r="BM785" s="198" t="s">
        <v>1501</v>
      </c>
    </row>
    <row r="786" spans="1:65" s="2" customFormat="1" ht="24.2" customHeight="1">
      <c r="A786" s="35"/>
      <c r="B786" s="36"/>
      <c r="C786" s="187" t="s">
        <v>1502</v>
      </c>
      <c r="D786" s="187" t="s">
        <v>176</v>
      </c>
      <c r="E786" s="188" t="s">
        <v>1503</v>
      </c>
      <c r="F786" s="189" t="s">
        <v>1504</v>
      </c>
      <c r="G786" s="190" t="s">
        <v>339</v>
      </c>
      <c r="H786" s="191">
        <v>25</v>
      </c>
      <c r="I786" s="192"/>
      <c r="J786" s="193">
        <f t="shared" si="10"/>
        <v>0</v>
      </c>
      <c r="K786" s="189" t="s">
        <v>1</v>
      </c>
      <c r="L786" s="40"/>
      <c r="M786" s="194" t="s">
        <v>1</v>
      </c>
      <c r="N786" s="195" t="s">
        <v>44</v>
      </c>
      <c r="O786" s="72"/>
      <c r="P786" s="196">
        <f t="shared" si="11"/>
        <v>0</v>
      </c>
      <c r="Q786" s="196">
        <v>0</v>
      </c>
      <c r="R786" s="196">
        <f t="shared" si="12"/>
        <v>0</v>
      </c>
      <c r="S786" s="196">
        <v>0</v>
      </c>
      <c r="T786" s="197">
        <f t="shared" si="13"/>
        <v>0</v>
      </c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  <c r="AE786" s="35"/>
      <c r="AR786" s="198" t="s">
        <v>131</v>
      </c>
      <c r="AT786" s="198" t="s">
        <v>176</v>
      </c>
      <c r="AU786" s="198" t="s">
        <v>89</v>
      </c>
      <c r="AY786" s="18" t="s">
        <v>173</v>
      </c>
      <c r="BE786" s="199">
        <f t="shared" si="14"/>
        <v>0</v>
      </c>
      <c r="BF786" s="199">
        <f t="shared" si="15"/>
        <v>0</v>
      </c>
      <c r="BG786" s="199">
        <f t="shared" si="16"/>
        <v>0</v>
      </c>
      <c r="BH786" s="199">
        <f t="shared" si="17"/>
        <v>0</v>
      </c>
      <c r="BI786" s="199">
        <f t="shared" si="18"/>
        <v>0</v>
      </c>
      <c r="BJ786" s="18" t="s">
        <v>87</v>
      </c>
      <c r="BK786" s="199">
        <f t="shared" si="19"/>
        <v>0</v>
      </c>
      <c r="BL786" s="18" t="s">
        <v>131</v>
      </c>
      <c r="BM786" s="198" t="s">
        <v>1505</v>
      </c>
    </row>
    <row r="787" spans="1:65" s="2" customFormat="1" ht="24.2" customHeight="1">
      <c r="A787" s="35"/>
      <c r="B787" s="36"/>
      <c r="C787" s="187" t="s">
        <v>1506</v>
      </c>
      <c r="D787" s="187" t="s">
        <v>176</v>
      </c>
      <c r="E787" s="188" t="s">
        <v>1507</v>
      </c>
      <c r="F787" s="189" t="s">
        <v>1508</v>
      </c>
      <c r="G787" s="190" t="s">
        <v>339</v>
      </c>
      <c r="H787" s="191">
        <v>126</v>
      </c>
      <c r="I787" s="192"/>
      <c r="J787" s="193">
        <f t="shared" si="10"/>
        <v>0</v>
      </c>
      <c r="K787" s="189" t="s">
        <v>1</v>
      </c>
      <c r="L787" s="40"/>
      <c r="M787" s="194" t="s">
        <v>1</v>
      </c>
      <c r="N787" s="195" t="s">
        <v>44</v>
      </c>
      <c r="O787" s="72"/>
      <c r="P787" s="196">
        <f t="shared" si="11"/>
        <v>0</v>
      </c>
      <c r="Q787" s="196">
        <v>0</v>
      </c>
      <c r="R787" s="196">
        <f t="shared" si="12"/>
        <v>0</v>
      </c>
      <c r="S787" s="196">
        <v>0</v>
      </c>
      <c r="T787" s="197">
        <f t="shared" si="13"/>
        <v>0</v>
      </c>
      <c r="U787" s="35"/>
      <c r="V787" s="35"/>
      <c r="W787" s="35"/>
      <c r="X787" s="35"/>
      <c r="Y787" s="35"/>
      <c r="Z787" s="35"/>
      <c r="AA787" s="35"/>
      <c r="AB787" s="35"/>
      <c r="AC787" s="35"/>
      <c r="AD787" s="35"/>
      <c r="AE787" s="35"/>
      <c r="AR787" s="198" t="s">
        <v>131</v>
      </c>
      <c r="AT787" s="198" t="s">
        <v>176</v>
      </c>
      <c r="AU787" s="198" t="s">
        <v>89</v>
      </c>
      <c r="AY787" s="18" t="s">
        <v>173</v>
      </c>
      <c r="BE787" s="199">
        <f t="shared" si="14"/>
        <v>0</v>
      </c>
      <c r="BF787" s="199">
        <f t="shared" si="15"/>
        <v>0</v>
      </c>
      <c r="BG787" s="199">
        <f t="shared" si="16"/>
        <v>0</v>
      </c>
      <c r="BH787" s="199">
        <f t="shared" si="17"/>
        <v>0</v>
      </c>
      <c r="BI787" s="199">
        <f t="shared" si="18"/>
        <v>0</v>
      </c>
      <c r="BJ787" s="18" t="s">
        <v>87</v>
      </c>
      <c r="BK787" s="199">
        <f t="shared" si="19"/>
        <v>0</v>
      </c>
      <c r="BL787" s="18" t="s">
        <v>131</v>
      </c>
      <c r="BM787" s="198" t="s">
        <v>1509</v>
      </c>
    </row>
    <row r="788" spans="1:65" s="2" customFormat="1" ht="33" customHeight="1">
      <c r="A788" s="35"/>
      <c r="B788" s="36"/>
      <c r="C788" s="187" t="s">
        <v>1510</v>
      </c>
      <c r="D788" s="187" t="s">
        <v>176</v>
      </c>
      <c r="E788" s="188" t="s">
        <v>1511</v>
      </c>
      <c r="F788" s="189" t="s">
        <v>1512</v>
      </c>
      <c r="G788" s="190" t="s">
        <v>330</v>
      </c>
      <c r="H788" s="191">
        <v>25</v>
      </c>
      <c r="I788" s="192"/>
      <c r="J788" s="193">
        <f t="shared" si="10"/>
        <v>0</v>
      </c>
      <c r="K788" s="189" t="s">
        <v>1</v>
      </c>
      <c r="L788" s="40"/>
      <c r="M788" s="194" t="s">
        <v>1</v>
      </c>
      <c r="N788" s="195" t="s">
        <v>44</v>
      </c>
      <c r="O788" s="72"/>
      <c r="P788" s="196">
        <f t="shared" si="11"/>
        <v>0</v>
      </c>
      <c r="Q788" s="196">
        <v>0</v>
      </c>
      <c r="R788" s="196">
        <f t="shared" si="12"/>
        <v>0</v>
      </c>
      <c r="S788" s="196">
        <v>0</v>
      </c>
      <c r="T788" s="197">
        <f t="shared" si="13"/>
        <v>0</v>
      </c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  <c r="AE788" s="35"/>
      <c r="AR788" s="198" t="s">
        <v>131</v>
      </c>
      <c r="AT788" s="198" t="s">
        <v>176</v>
      </c>
      <c r="AU788" s="198" t="s">
        <v>89</v>
      </c>
      <c r="AY788" s="18" t="s">
        <v>173</v>
      </c>
      <c r="BE788" s="199">
        <f t="shared" si="14"/>
        <v>0</v>
      </c>
      <c r="BF788" s="199">
        <f t="shared" si="15"/>
        <v>0</v>
      </c>
      <c r="BG788" s="199">
        <f t="shared" si="16"/>
        <v>0</v>
      </c>
      <c r="BH788" s="199">
        <f t="shared" si="17"/>
        <v>0</v>
      </c>
      <c r="BI788" s="199">
        <f t="shared" si="18"/>
        <v>0</v>
      </c>
      <c r="BJ788" s="18" t="s">
        <v>87</v>
      </c>
      <c r="BK788" s="199">
        <f t="shared" si="19"/>
        <v>0</v>
      </c>
      <c r="BL788" s="18" t="s">
        <v>131</v>
      </c>
      <c r="BM788" s="198" t="s">
        <v>1513</v>
      </c>
    </row>
    <row r="789" spans="1:65" s="2" customFormat="1" ht="33" customHeight="1">
      <c r="A789" s="35"/>
      <c r="B789" s="36"/>
      <c r="C789" s="187" t="s">
        <v>1514</v>
      </c>
      <c r="D789" s="187" t="s">
        <v>176</v>
      </c>
      <c r="E789" s="188" t="s">
        <v>1515</v>
      </c>
      <c r="F789" s="189" t="s">
        <v>1516</v>
      </c>
      <c r="G789" s="190" t="s">
        <v>330</v>
      </c>
      <c r="H789" s="191">
        <v>3</v>
      </c>
      <c r="I789" s="192"/>
      <c r="J789" s="193">
        <f t="shared" si="10"/>
        <v>0</v>
      </c>
      <c r="K789" s="189" t="s">
        <v>1</v>
      </c>
      <c r="L789" s="40"/>
      <c r="M789" s="194" t="s">
        <v>1</v>
      </c>
      <c r="N789" s="195" t="s">
        <v>44</v>
      </c>
      <c r="O789" s="72"/>
      <c r="P789" s="196">
        <f t="shared" si="11"/>
        <v>0</v>
      </c>
      <c r="Q789" s="196">
        <v>0</v>
      </c>
      <c r="R789" s="196">
        <f t="shared" si="12"/>
        <v>0</v>
      </c>
      <c r="S789" s="196">
        <v>0</v>
      </c>
      <c r="T789" s="197">
        <f t="shared" si="13"/>
        <v>0</v>
      </c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  <c r="AR789" s="198" t="s">
        <v>131</v>
      </c>
      <c r="AT789" s="198" t="s">
        <v>176</v>
      </c>
      <c r="AU789" s="198" t="s">
        <v>89</v>
      </c>
      <c r="AY789" s="18" t="s">
        <v>173</v>
      </c>
      <c r="BE789" s="199">
        <f t="shared" si="14"/>
        <v>0</v>
      </c>
      <c r="BF789" s="199">
        <f t="shared" si="15"/>
        <v>0</v>
      </c>
      <c r="BG789" s="199">
        <f t="shared" si="16"/>
        <v>0</v>
      </c>
      <c r="BH789" s="199">
        <f t="shared" si="17"/>
        <v>0</v>
      </c>
      <c r="BI789" s="199">
        <f t="shared" si="18"/>
        <v>0</v>
      </c>
      <c r="BJ789" s="18" t="s">
        <v>87</v>
      </c>
      <c r="BK789" s="199">
        <f t="shared" si="19"/>
        <v>0</v>
      </c>
      <c r="BL789" s="18" t="s">
        <v>131</v>
      </c>
      <c r="BM789" s="198" t="s">
        <v>1517</v>
      </c>
    </row>
    <row r="790" spans="1:65" s="2" customFormat="1" ht="24.2" customHeight="1">
      <c r="A790" s="35"/>
      <c r="B790" s="36"/>
      <c r="C790" s="187" t="s">
        <v>1518</v>
      </c>
      <c r="D790" s="187" t="s">
        <v>176</v>
      </c>
      <c r="E790" s="188" t="s">
        <v>1519</v>
      </c>
      <c r="F790" s="189" t="s">
        <v>1520</v>
      </c>
      <c r="G790" s="190" t="s">
        <v>339</v>
      </c>
      <c r="H790" s="191">
        <v>22</v>
      </c>
      <c r="I790" s="192"/>
      <c r="J790" s="193">
        <f t="shared" si="10"/>
        <v>0</v>
      </c>
      <c r="K790" s="189" t="s">
        <v>1</v>
      </c>
      <c r="L790" s="40"/>
      <c r="M790" s="194" t="s">
        <v>1</v>
      </c>
      <c r="N790" s="195" t="s">
        <v>44</v>
      </c>
      <c r="O790" s="72"/>
      <c r="P790" s="196">
        <f t="shared" si="11"/>
        <v>0</v>
      </c>
      <c r="Q790" s="196">
        <v>0</v>
      </c>
      <c r="R790" s="196">
        <f t="shared" si="12"/>
        <v>0</v>
      </c>
      <c r="S790" s="196">
        <v>0</v>
      </c>
      <c r="T790" s="197">
        <f t="shared" si="13"/>
        <v>0</v>
      </c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/>
      <c r="AR790" s="198" t="s">
        <v>131</v>
      </c>
      <c r="AT790" s="198" t="s">
        <v>176</v>
      </c>
      <c r="AU790" s="198" t="s">
        <v>89</v>
      </c>
      <c r="AY790" s="18" t="s">
        <v>173</v>
      </c>
      <c r="BE790" s="199">
        <f t="shared" si="14"/>
        <v>0</v>
      </c>
      <c r="BF790" s="199">
        <f t="shared" si="15"/>
        <v>0</v>
      </c>
      <c r="BG790" s="199">
        <f t="shared" si="16"/>
        <v>0</v>
      </c>
      <c r="BH790" s="199">
        <f t="shared" si="17"/>
        <v>0</v>
      </c>
      <c r="BI790" s="199">
        <f t="shared" si="18"/>
        <v>0</v>
      </c>
      <c r="BJ790" s="18" t="s">
        <v>87</v>
      </c>
      <c r="BK790" s="199">
        <f t="shared" si="19"/>
        <v>0</v>
      </c>
      <c r="BL790" s="18" t="s">
        <v>131</v>
      </c>
      <c r="BM790" s="198" t="s">
        <v>1521</v>
      </c>
    </row>
    <row r="791" spans="1:65" s="2" customFormat="1" ht="16.5" customHeight="1">
      <c r="A791" s="35"/>
      <c r="B791" s="36"/>
      <c r="C791" s="187" t="s">
        <v>1522</v>
      </c>
      <c r="D791" s="187" t="s">
        <v>176</v>
      </c>
      <c r="E791" s="188" t="s">
        <v>1523</v>
      </c>
      <c r="F791" s="189" t="s">
        <v>1524</v>
      </c>
      <c r="G791" s="190" t="s">
        <v>1138</v>
      </c>
      <c r="H791" s="264"/>
      <c r="I791" s="192"/>
      <c r="J791" s="193">
        <f t="shared" si="10"/>
        <v>0</v>
      </c>
      <c r="K791" s="189" t="s">
        <v>263</v>
      </c>
      <c r="L791" s="40"/>
      <c r="M791" s="194" t="s">
        <v>1</v>
      </c>
      <c r="N791" s="195" t="s">
        <v>44</v>
      </c>
      <c r="O791" s="72"/>
      <c r="P791" s="196">
        <f t="shared" si="11"/>
        <v>0</v>
      </c>
      <c r="Q791" s="196">
        <v>0</v>
      </c>
      <c r="R791" s="196">
        <f t="shared" si="12"/>
        <v>0</v>
      </c>
      <c r="S791" s="196">
        <v>0</v>
      </c>
      <c r="T791" s="197">
        <f t="shared" si="13"/>
        <v>0</v>
      </c>
      <c r="U791" s="35"/>
      <c r="V791" s="35"/>
      <c r="W791" s="35"/>
      <c r="X791" s="35"/>
      <c r="Y791" s="35"/>
      <c r="Z791" s="35"/>
      <c r="AA791" s="35"/>
      <c r="AB791" s="35"/>
      <c r="AC791" s="35"/>
      <c r="AD791" s="35"/>
      <c r="AE791" s="35"/>
      <c r="AR791" s="198" t="s">
        <v>131</v>
      </c>
      <c r="AT791" s="198" t="s">
        <v>176</v>
      </c>
      <c r="AU791" s="198" t="s">
        <v>89</v>
      </c>
      <c r="AY791" s="18" t="s">
        <v>173</v>
      </c>
      <c r="BE791" s="199">
        <f t="shared" si="14"/>
        <v>0</v>
      </c>
      <c r="BF791" s="199">
        <f t="shared" si="15"/>
        <v>0</v>
      </c>
      <c r="BG791" s="199">
        <f t="shared" si="16"/>
        <v>0</v>
      </c>
      <c r="BH791" s="199">
        <f t="shared" si="17"/>
        <v>0</v>
      </c>
      <c r="BI791" s="199">
        <f t="shared" si="18"/>
        <v>0</v>
      </c>
      <c r="BJ791" s="18" t="s">
        <v>87</v>
      </c>
      <c r="BK791" s="199">
        <f t="shared" si="19"/>
        <v>0</v>
      </c>
      <c r="BL791" s="18" t="s">
        <v>131</v>
      </c>
      <c r="BM791" s="198" t="s">
        <v>1525</v>
      </c>
    </row>
    <row r="792" spans="1:65" s="12" customFormat="1" ht="22.9" customHeight="1">
      <c r="B792" s="171"/>
      <c r="C792" s="172"/>
      <c r="D792" s="173" t="s">
        <v>78</v>
      </c>
      <c r="E792" s="185" t="s">
        <v>1526</v>
      </c>
      <c r="F792" s="185" t="s">
        <v>1527</v>
      </c>
      <c r="G792" s="172"/>
      <c r="H792" s="172"/>
      <c r="I792" s="175"/>
      <c r="J792" s="186">
        <f>BK792</f>
        <v>0</v>
      </c>
      <c r="K792" s="172"/>
      <c r="L792" s="177"/>
      <c r="M792" s="178"/>
      <c r="N792" s="179"/>
      <c r="O792" s="179"/>
      <c r="P792" s="180">
        <f>SUM(P793:P806)</f>
        <v>0</v>
      </c>
      <c r="Q792" s="179"/>
      <c r="R792" s="180">
        <f>SUM(R793:R806)</f>
        <v>0</v>
      </c>
      <c r="S792" s="179"/>
      <c r="T792" s="181">
        <f>SUM(T793:T806)</f>
        <v>0</v>
      </c>
      <c r="AR792" s="182" t="s">
        <v>89</v>
      </c>
      <c r="AT792" s="183" t="s">
        <v>78</v>
      </c>
      <c r="AU792" s="183" t="s">
        <v>87</v>
      </c>
      <c r="AY792" s="182" t="s">
        <v>173</v>
      </c>
      <c r="BK792" s="184">
        <f>SUM(BK793:BK806)</f>
        <v>0</v>
      </c>
    </row>
    <row r="793" spans="1:65" s="2" customFormat="1" ht="33" customHeight="1">
      <c r="A793" s="35"/>
      <c r="B793" s="36"/>
      <c r="C793" s="187" t="s">
        <v>1528</v>
      </c>
      <c r="D793" s="187" t="s">
        <v>176</v>
      </c>
      <c r="E793" s="188" t="s">
        <v>1529</v>
      </c>
      <c r="F793" s="189" t="s">
        <v>1530</v>
      </c>
      <c r="G793" s="190" t="s">
        <v>330</v>
      </c>
      <c r="H793" s="191">
        <v>1</v>
      </c>
      <c r="I793" s="192"/>
      <c r="J793" s="193">
        <f t="shared" ref="J793:J800" si="20">ROUND(I793*H793,2)</f>
        <v>0</v>
      </c>
      <c r="K793" s="189" t="s">
        <v>1</v>
      </c>
      <c r="L793" s="40"/>
      <c r="M793" s="194" t="s">
        <v>1</v>
      </c>
      <c r="N793" s="195" t="s">
        <v>44</v>
      </c>
      <c r="O793" s="72"/>
      <c r="P793" s="196">
        <f t="shared" ref="P793:P800" si="21">O793*H793</f>
        <v>0</v>
      </c>
      <c r="Q793" s="196">
        <v>0</v>
      </c>
      <c r="R793" s="196">
        <f t="shared" ref="R793:R800" si="22">Q793*H793</f>
        <v>0</v>
      </c>
      <c r="S793" s="196">
        <v>0</v>
      </c>
      <c r="T793" s="197">
        <f t="shared" ref="T793:T800" si="23">S793*H793</f>
        <v>0</v>
      </c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  <c r="AR793" s="198" t="s">
        <v>131</v>
      </c>
      <c r="AT793" s="198" t="s">
        <v>176</v>
      </c>
      <c r="AU793" s="198" t="s">
        <v>89</v>
      </c>
      <c r="AY793" s="18" t="s">
        <v>173</v>
      </c>
      <c r="BE793" s="199">
        <f t="shared" ref="BE793:BE800" si="24">IF(N793="základní",J793,0)</f>
        <v>0</v>
      </c>
      <c r="BF793" s="199">
        <f t="shared" ref="BF793:BF800" si="25">IF(N793="snížená",J793,0)</f>
        <v>0</v>
      </c>
      <c r="BG793" s="199">
        <f t="shared" ref="BG793:BG800" si="26">IF(N793="zákl. přenesená",J793,0)</f>
        <v>0</v>
      </c>
      <c r="BH793" s="199">
        <f t="shared" ref="BH793:BH800" si="27">IF(N793="sníž. přenesená",J793,0)</f>
        <v>0</v>
      </c>
      <c r="BI793" s="199">
        <f t="shared" ref="BI793:BI800" si="28">IF(N793="nulová",J793,0)</f>
        <v>0</v>
      </c>
      <c r="BJ793" s="18" t="s">
        <v>87</v>
      </c>
      <c r="BK793" s="199">
        <f t="shared" ref="BK793:BK800" si="29">ROUND(I793*H793,2)</f>
        <v>0</v>
      </c>
      <c r="BL793" s="18" t="s">
        <v>131</v>
      </c>
      <c r="BM793" s="198" t="s">
        <v>1531</v>
      </c>
    </row>
    <row r="794" spans="1:65" s="2" customFormat="1" ht="24.2" customHeight="1">
      <c r="A794" s="35"/>
      <c r="B794" s="36"/>
      <c r="C794" s="187" t="s">
        <v>1532</v>
      </c>
      <c r="D794" s="187" t="s">
        <v>176</v>
      </c>
      <c r="E794" s="188" t="s">
        <v>1533</v>
      </c>
      <c r="F794" s="189" t="s">
        <v>1534</v>
      </c>
      <c r="G794" s="190" t="s">
        <v>330</v>
      </c>
      <c r="H794" s="191">
        <v>2</v>
      </c>
      <c r="I794" s="192"/>
      <c r="J794" s="193">
        <f t="shared" si="20"/>
        <v>0</v>
      </c>
      <c r="K794" s="189" t="s">
        <v>1</v>
      </c>
      <c r="L794" s="40"/>
      <c r="M794" s="194" t="s">
        <v>1</v>
      </c>
      <c r="N794" s="195" t="s">
        <v>44</v>
      </c>
      <c r="O794" s="72"/>
      <c r="P794" s="196">
        <f t="shared" si="21"/>
        <v>0</v>
      </c>
      <c r="Q794" s="196">
        <v>0</v>
      </c>
      <c r="R794" s="196">
        <f t="shared" si="22"/>
        <v>0</v>
      </c>
      <c r="S794" s="196">
        <v>0</v>
      </c>
      <c r="T794" s="197">
        <f t="shared" si="23"/>
        <v>0</v>
      </c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/>
      <c r="AR794" s="198" t="s">
        <v>131</v>
      </c>
      <c r="AT794" s="198" t="s">
        <v>176</v>
      </c>
      <c r="AU794" s="198" t="s">
        <v>89</v>
      </c>
      <c r="AY794" s="18" t="s">
        <v>173</v>
      </c>
      <c r="BE794" s="199">
        <f t="shared" si="24"/>
        <v>0</v>
      </c>
      <c r="BF794" s="199">
        <f t="shared" si="25"/>
        <v>0</v>
      </c>
      <c r="BG794" s="199">
        <f t="shared" si="26"/>
        <v>0</v>
      </c>
      <c r="BH794" s="199">
        <f t="shared" si="27"/>
        <v>0</v>
      </c>
      <c r="BI794" s="199">
        <f t="shared" si="28"/>
        <v>0</v>
      </c>
      <c r="BJ794" s="18" t="s">
        <v>87</v>
      </c>
      <c r="BK794" s="199">
        <f t="shared" si="29"/>
        <v>0</v>
      </c>
      <c r="BL794" s="18" t="s">
        <v>131</v>
      </c>
      <c r="BM794" s="198" t="s">
        <v>1535</v>
      </c>
    </row>
    <row r="795" spans="1:65" s="2" customFormat="1" ht="24.2" customHeight="1">
      <c r="A795" s="35"/>
      <c r="B795" s="36"/>
      <c r="C795" s="187" t="s">
        <v>1536</v>
      </c>
      <c r="D795" s="187" t="s">
        <v>176</v>
      </c>
      <c r="E795" s="188" t="s">
        <v>1537</v>
      </c>
      <c r="F795" s="189" t="s">
        <v>1538</v>
      </c>
      <c r="G795" s="190" t="s">
        <v>330</v>
      </c>
      <c r="H795" s="191">
        <v>12</v>
      </c>
      <c r="I795" s="192"/>
      <c r="J795" s="193">
        <f t="shared" si="20"/>
        <v>0</v>
      </c>
      <c r="K795" s="189" t="s">
        <v>1</v>
      </c>
      <c r="L795" s="40"/>
      <c r="M795" s="194" t="s">
        <v>1</v>
      </c>
      <c r="N795" s="195" t="s">
        <v>44</v>
      </c>
      <c r="O795" s="72"/>
      <c r="P795" s="196">
        <f t="shared" si="21"/>
        <v>0</v>
      </c>
      <c r="Q795" s="196">
        <v>0</v>
      </c>
      <c r="R795" s="196">
        <f t="shared" si="22"/>
        <v>0</v>
      </c>
      <c r="S795" s="196">
        <v>0</v>
      </c>
      <c r="T795" s="197">
        <f t="shared" si="23"/>
        <v>0</v>
      </c>
      <c r="U795" s="35"/>
      <c r="V795" s="35"/>
      <c r="W795" s="35"/>
      <c r="X795" s="35"/>
      <c r="Y795" s="35"/>
      <c r="Z795" s="35"/>
      <c r="AA795" s="35"/>
      <c r="AB795" s="35"/>
      <c r="AC795" s="35"/>
      <c r="AD795" s="35"/>
      <c r="AE795" s="35"/>
      <c r="AR795" s="198" t="s">
        <v>131</v>
      </c>
      <c r="AT795" s="198" t="s">
        <v>176</v>
      </c>
      <c r="AU795" s="198" t="s">
        <v>89</v>
      </c>
      <c r="AY795" s="18" t="s">
        <v>173</v>
      </c>
      <c r="BE795" s="199">
        <f t="shared" si="24"/>
        <v>0</v>
      </c>
      <c r="BF795" s="199">
        <f t="shared" si="25"/>
        <v>0</v>
      </c>
      <c r="BG795" s="199">
        <f t="shared" si="26"/>
        <v>0</v>
      </c>
      <c r="BH795" s="199">
        <f t="shared" si="27"/>
        <v>0</v>
      </c>
      <c r="BI795" s="199">
        <f t="shared" si="28"/>
        <v>0</v>
      </c>
      <c r="BJ795" s="18" t="s">
        <v>87</v>
      </c>
      <c r="BK795" s="199">
        <f t="shared" si="29"/>
        <v>0</v>
      </c>
      <c r="BL795" s="18" t="s">
        <v>131</v>
      </c>
      <c r="BM795" s="198" t="s">
        <v>1539</v>
      </c>
    </row>
    <row r="796" spans="1:65" s="2" customFormat="1" ht="24.2" customHeight="1">
      <c r="A796" s="35"/>
      <c r="B796" s="36"/>
      <c r="C796" s="187" t="s">
        <v>1540</v>
      </c>
      <c r="D796" s="187" t="s">
        <v>176</v>
      </c>
      <c r="E796" s="188" t="s">
        <v>1541</v>
      </c>
      <c r="F796" s="189" t="s">
        <v>1542</v>
      </c>
      <c r="G796" s="190" t="s">
        <v>330</v>
      </c>
      <c r="H796" s="191">
        <v>15</v>
      </c>
      <c r="I796" s="192"/>
      <c r="J796" s="193">
        <f t="shared" si="20"/>
        <v>0</v>
      </c>
      <c r="K796" s="189" t="s">
        <v>1</v>
      </c>
      <c r="L796" s="40"/>
      <c r="M796" s="194" t="s">
        <v>1</v>
      </c>
      <c r="N796" s="195" t="s">
        <v>44</v>
      </c>
      <c r="O796" s="72"/>
      <c r="P796" s="196">
        <f t="shared" si="21"/>
        <v>0</v>
      </c>
      <c r="Q796" s="196">
        <v>0</v>
      </c>
      <c r="R796" s="196">
        <f t="shared" si="22"/>
        <v>0</v>
      </c>
      <c r="S796" s="196">
        <v>0</v>
      </c>
      <c r="T796" s="197">
        <f t="shared" si="23"/>
        <v>0</v>
      </c>
      <c r="U796" s="35"/>
      <c r="V796" s="35"/>
      <c r="W796" s="35"/>
      <c r="X796" s="35"/>
      <c r="Y796" s="35"/>
      <c r="Z796" s="35"/>
      <c r="AA796" s="35"/>
      <c r="AB796" s="35"/>
      <c r="AC796" s="35"/>
      <c r="AD796" s="35"/>
      <c r="AE796" s="35"/>
      <c r="AR796" s="198" t="s">
        <v>131</v>
      </c>
      <c r="AT796" s="198" t="s">
        <v>176</v>
      </c>
      <c r="AU796" s="198" t="s">
        <v>89</v>
      </c>
      <c r="AY796" s="18" t="s">
        <v>173</v>
      </c>
      <c r="BE796" s="199">
        <f t="shared" si="24"/>
        <v>0</v>
      </c>
      <c r="BF796" s="199">
        <f t="shared" si="25"/>
        <v>0</v>
      </c>
      <c r="BG796" s="199">
        <f t="shared" si="26"/>
        <v>0</v>
      </c>
      <c r="BH796" s="199">
        <f t="shared" si="27"/>
        <v>0</v>
      </c>
      <c r="BI796" s="199">
        <f t="shared" si="28"/>
        <v>0</v>
      </c>
      <c r="BJ796" s="18" t="s">
        <v>87</v>
      </c>
      <c r="BK796" s="199">
        <f t="shared" si="29"/>
        <v>0</v>
      </c>
      <c r="BL796" s="18" t="s">
        <v>131</v>
      </c>
      <c r="BM796" s="198" t="s">
        <v>1543</v>
      </c>
    </row>
    <row r="797" spans="1:65" s="2" customFormat="1" ht="33" customHeight="1">
      <c r="A797" s="35"/>
      <c r="B797" s="36"/>
      <c r="C797" s="187" t="s">
        <v>1544</v>
      </c>
      <c r="D797" s="187" t="s">
        <v>176</v>
      </c>
      <c r="E797" s="188" t="s">
        <v>1545</v>
      </c>
      <c r="F797" s="189" t="s">
        <v>1546</v>
      </c>
      <c r="G797" s="190" t="s">
        <v>330</v>
      </c>
      <c r="H797" s="191">
        <v>28</v>
      </c>
      <c r="I797" s="192"/>
      <c r="J797" s="193">
        <f t="shared" si="20"/>
        <v>0</v>
      </c>
      <c r="K797" s="189" t="s">
        <v>1</v>
      </c>
      <c r="L797" s="40"/>
      <c r="M797" s="194" t="s">
        <v>1</v>
      </c>
      <c r="N797" s="195" t="s">
        <v>44</v>
      </c>
      <c r="O797" s="72"/>
      <c r="P797" s="196">
        <f t="shared" si="21"/>
        <v>0</v>
      </c>
      <c r="Q797" s="196">
        <v>0</v>
      </c>
      <c r="R797" s="196">
        <f t="shared" si="22"/>
        <v>0</v>
      </c>
      <c r="S797" s="196">
        <v>0</v>
      </c>
      <c r="T797" s="197">
        <f t="shared" si="23"/>
        <v>0</v>
      </c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  <c r="AR797" s="198" t="s">
        <v>131</v>
      </c>
      <c r="AT797" s="198" t="s">
        <v>176</v>
      </c>
      <c r="AU797" s="198" t="s">
        <v>89</v>
      </c>
      <c r="AY797" s="18" t="s">
        <v>173</v>
      </c>
      <c r="BE797" s="199">
        <f t="shared" si="24"/>
        <v>0</v>
      </c>
      <c r="BF797" s="199">
        <f t="shared" si="25"/>
        <v>0</v>
      </c>
      <c r="BG797" s="199">
        <f t="shared" si="26"/>
        <v>0</v>
      </c>
      <c r="BH797" s="199">
        <f t="shared" si="27"/>
        <v>0</v>
      </c>
      <c r="BI797" s="199">
        <f t="shared" si="28"/>
        <v>0</v>
      </c>
      <c r="BJ797" s="18" t="s">
        <v>87</v>
      </c>
      <c r="BK797" s="199">
        <f t="shared" si="29"/>
        <v>0</v>
      </c>
      <c r="BL797" s="18" t="s">
        <v>131</v>
      </c>
      <c r="BM797" s="198" t="s">
        <v>1547</v>
      </c>
    </row>
    <row r="798" spans="1:65" s="2" customFormat="1" ht="33" customHeight="1">
      <c r="A798" s="35"/>
      <c r="B798" s="36"/>
      <c r="C798" s="187" t="s">
        <v>1548</v>
      </c>
      <c r="D798" s="187" t="s">
        <v>176</v>
      </c>
      <c r="E798" s="188" t="s">
        <v>1549</v>
      </c>
      <c r="F798" s="189" t="s">
        <v>1550</v>
      </c>
      <c r="G798" s="190" t="s">
        <v>330</v>
      </c>
      <c r="H798" s="191">
        <v>2</v>
      </c>
      <c r="I798" s="192"/>
      <c r="J798" s="193">
        <f t="shared" si="20"/>
        <v>0</v>
      </c>
      <c r="K798" s="189" t="s">
        <v>1</v>
      </c>
      <c r="L798" s="40"/>
      <c r="M798" s="194" t="s">
        <v>1</v>
      </c>
      <c r="N798" s="195" t="s">
        <v>44</v>
      </c>
      <c r="O798" s="72"/>
      <c r="P798" s="196">
        <f t="shared" si="21"/>
        <v>0</v>
      </c>
      <c r="Q798" s="196">
        <v>0</v>
      </c>
      <c r="R798" s="196">
        <f t="shared" si="22"/>
        <v>0</v>
      </c>
      <c r="S798" s="196">
        <v>0</v>
      </c>
      <c r="T798" s="197">
        <f t="shared" si="23"/>
        <v>0</v>
      </c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/>
      <c r="AR798" s="198" t="s">
        <v>131</v>
      </c>
      <c r="AT798" s="198" t="s">
        <v>176</v>
      </c>
      <c r="AU798" s="198" t="s">
        <v>89</v>
      </c>
      <c r="AY798" s="18" t="s">
        <v>173</v>
      </c>
      <c r="BE798" s="199">
        <f t="shared" si="24"/>
        <v>0</v>
      </c>
      <c r="BF798" s="199">
        <f t="shared" si="25"/>
        <v>0</v>
      </c>
      <c r="BG798" s="199">
        <f t="shared" si="26"/>
        <v>0</v>
      </c>
      <c r="BH798" s="199">
        <f t="shared" si="27"/>
        <v>0</v>
      </c>
      <c r="BI798" s="199">
        <f t="shared" si="28"/>
        <v>0</v>
      </c>
      <c r="BJ798" s="18" t="s">
        <v>87</v>
      </c>
      <c r="BK798" s="199">
        <f t="shared" si="29"/>
        <v>0</v>
      </c>
      <c r="BL798" s="18" t="s">
        <v>131</v>
      </c>
      <c r="BM798" s="198" t="s">
        <v>1551</v>
      </c>
    </row>
    <row r="799" spans="1:65" s="2" customFormat="1" ht="24.2" customHeight="1">
      <c r="A799" s="35"/>
      <c r="B799" s="36"/>
      <c r="C799" s="187" t="s">
        <v>1552</v>
      </c>
      <c r="D799" s="187" t="s">
        <v>176</v>
      </c>
      <c r="E799" s="188" t="s">
        <v>1553</v>
      </c>
      <c r="F799" s="189" t="s">
        <v>1554</v>
      </c>
      <c r="G799" s="190" t="s">
        <v>339</v>
      </c>
      <c r="H799" s="191">
        <v>24.5</v>
      </c>
      <c r="I799" s="192"/>
      <c r="J799" s="193">
        <f t="shared" si="20"/>
        <v>0</v>
      </c>
      <c r="K799" s="189" t="s">
        <v>1</v>
      </c>
      <c r="L799" s="40"/>
      <c r="M799" s="194" t="s">
        <v>1</v>
      </c>
      <c r="N799" s="195" t="s">
        <v>44</v>
      </c>
      <c r="O799" s="72"/>
      <c r="P799" s="196">
        <f t="shared" si="21"/>
        <v>0</v>
      </c>
      <c r="Q799" s="196">
        <v>0</v>
      </c>
      <c r="R799" s="196">
        <f t="shared" si="22"/>
        <v>0</v>
      </c>
      <c r="S799" s="196">
        <v>0</v>
      </c>
      <c r="T799" s="197">
        <f t="shared" si="23"/>
        <v>0</v>
      </c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R799" s="198" t="s">
        <v>131</v>
      </c>
      <c r="AT799" s="198" t="s">
        <v>176</v>
      </c>
      <c r="AU799" s="198" t="s">
        <v>89</v>
      </c>
      <c r="AY799" s="18" t="s">
        <v>173</v>
      </c>
      <c r="BE799" s="199">
        <f t="shared" si="24"/>
        <v>0</v>
      </c>
      <c r="BF799" s="199">
        <f t="shared" si="25"/>
        <v>0</v>
      </c>
      <c r="BG799" s="199">
        <f t="shared" si="26"/>
        <v>0</v>
      </c>
      <c r="BH799" s="199">
        <f t="shared" si="27"/>
        <v>0</v>
      </c>
      <c r="BI799" s="199">
        <f t="shared" si="28"/>
        <v>0</v>
      </c>
      <c r="BJ799" s="18" t="s">
        <v>87</v>
      </c>
      <c r="BK799" s="199">
        <f t="shared" si="29"/>
        <v>0</v>
      </c>
      <c r="BL799" s="18" t="s">
        <v>131</v>
      </c>
      <c r="BM799" s="198" t="s">
        <v>1555</v>
      </c>
    </row>
    <row r="800" spans="1:65" s="2" customFormat="1" ht="24.2" customHeight="1">
      <c r="A800" s="35"/>
      <c r="B800" s="36"/>
      <c r="C800" s="187" t="s">
        <v>1556</v>
      </c>
      <c r="D800" s="187" t="s">
        <v>176</v>
      </c>
      <c r="E800" s="188" t="s">
        <v>1557</v>
      </c>
      <c r="F800" s="189" t="s">
        <v>1558</v>
      </c>
      <c r="G800" s="190" t="s">
        <v>330</v>
      </c>
      <c r="H800" s="191">
        <v>2</v>
      </c>
      <c r="I800" s="192"/>
      <c r="J800" s="193">
        <f t="shared" si="20"/>
        <v>0</v>
      </c>
      <c r="K800" s="189" t="s">
        <v>1</v>
      </c>
      <c r="L800" s="40"/>
      <c r="M800" s="194" t="s">
        <v>1</v>
      </c>
      <c r="N800" s="195" t="s">
        <v>44</v>
      </c>
      <c r="O800" s="72"/>
      <c r="P800" s="196">
        <f t="shared" si="21"/>
        <v>0</v>
      </c>
      <c r="Q800" s="196">
        <v>0</v>
      </c>
      <c r="R800" s="196">
        <f t="shared" si="22"/>
        <v>0</v>
      </c>
      <c r="S800" s="196">
        <v>0</v>
      </c>
      <c r="T800" s="197">
        <f t="shared" si="23"/>
        <v>0</v>
      </c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  <c r="AR800" s="198" t="s">
        <v>131</v>
      </c>
      <c r="AT800" s="198" t="s">
        <v>176</v>
      </c>
      <c r="AU800" s="198" t="s">
        <v>89</v>
      </c>
      <c r="AY800" s="18" t="s">
        <v>173</v>
      </c>
      <c r="BE800" s="199">
        <f t="shared" si="24"/>
        <v>0</v>
      </c>
      <c r="BF800" s="199">
        <f t="shared" si="25"/>
        <v>0</v>
      </c>
      <c r="BG800" s="199">
        <f t="shared" si="26"/>
        <v>0</v>
      </c>
      <c r="BH800" s="199">
        <f t="shared" si="27"/>
        <v>0</v>
      </c>
      <c r="BI800" s="199">
        <f t="shared" si="28"/>
        <v>0</v>
      </c>
      <c r="BJ800" s="18" t="s">
        <v>87</v>
      </c>
      <c r="BK800" s="199">
        <f t="shared" si="29"/>
        <v>0</v>
      </c>
      <c r="BL800" s="18" t="s">
        <v>131</v>
      </c>
      <c r="BM800" s="198" t="s">
        <v>1559</v>
      </c>
    </row>
    <row r="801" spans="1:65" s="2" customFormat="1" ht="39">
      <c r="A801" s="35"/>
      <c r="B801" s="36"/>
      <c r="C801" s="37"/>
      <c r="D801" s="200" t="s">
        <v>194</v>
      </c>
      <c r="E801" s="37"/>
      <c r="F801" s="201" t="s">
        <v>1560</v>
      </c>
      <c r="G801" s="37"/>
      <c r="H801" s="37"/>
      <c r="I801" s="202"/>
      <c r="J801" s="37"/>
      <c r="K801" s="37"/>
      <c r="L801" s="40"/>
      <c r="M801" s="203"/>
      <c r="N801" s="204"/>
      <c r="O801" s="72"/>
      <c r="P801" s="72"/>
      <c r="Q801" s="72"/>
      <c r="R801" s="72"/>
      <c r="S801" s="72"/>
      <c r="T801" s="73"/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T801" s="18" t="s">
        <v>194</v>
      </c>
      <c r="AU801" s="18" t="s">
        <v>89</v>
      </c>
    </row>
    <row r="802" spans="1:65" s="2" customFormat="1" ht="24.2" customHeight="1">
      <c r="A802" s="35"/>
      <c r="B802" s="36"/>
      <c r="C802" s="187" t="s">
        <v>1561</v>
      </c>
      <c r="D802" s="187" t="s">
        <v>176</v>
      </c>
      <c r="E802" s="188" t="s">
        <v>1562</v>
      </c>
      <c r="F802" s="189" t="s">
        <v>1563</v>
      </c>
      <c r="G802" s="190" t="s">
        <v>330</v>
      </c>
      <c r="H802" s="191">
        <v>2</v>
      </c>
      <c r="I802" s="192"/>
      <c r="J802" s="193">
        <f>ROUND(I802*H802,2)</f>
        <v>0</v>
      </c>
      <c r="K802" s="189" t="s">
        <v>1</v>
      </c>
      <c r="L802" s="40"/>
      <c r="M802" s="194" t="s">
        <v>1</v>
      </c>
      <c r="N802" s="195" t="s">
        <v>44</v>
      </c>
      <c r="O802" s="72"/>
      <c r="P802" s="196">
        <f>O802*H802</f>
        <v>0</v>
      </c>
      <c r="Q802" s="196">
        <v>0</v>
      </c>
      <c r="R802" s="196">
        <f>Q802*H802</f>
        <v>0</v>
      </c>
      <c r="S802" s="196">
        <v>0</v>
      </c>
      <c r="T802" s="197">
        <f>S802*H802</f>
        <v>0</v>
      </c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  <c r="AE802" s="35"/>
      <c r="AR802" s="198" t="s">
        <v>131</v>
      </c>
      <c r="AT802" s="198" t="s">
        <v>176</v>
      </c>
      <c r="AU802" s="198" t="s">
        <v>89</v>
      </c>
      <c r="AY802" s="18" t="s">
        <v>173</v>
      </c>
      <c r="BE802" s="199">
        <f>IF(N802="základní",J802,0)</f>
        <v>0</v>
      </c>
      <c r="BF802" s="199">
        <f>IF(N802="snížená",J802,0)</f>
        <v>0</v>
      </c>
      <c r="BG802" s="199">
        <f>IF(N802="zákl. přenesená",J802,0)</f>
        <v>0</v>
      </c>
      <c r="BH802" s="199">
        <f>IF(N802="sníž. přenesená",J802,0)</f>
        <v>0</v>
      </c>
      <c r="BI802" s="199">
        <f>IF(N802="nulová",J802,0)</f>
        <v>0</v>
      </c>
      <c r="BJ802" s="18" t="s">
        <v>87</v>
      </c>
      <c r="BK802" s="199">
        <f>ROUND(I802*H802,2)</f>
        <v>0</v>
      </c>
      <c r="BL802" s="18" t="s">
        <v>131</v>
      </c>
      <c r="BM802" s="198" t="s">
        <v>1564</v>
      </c>
    </row>
    <row r="803" spans="1:65" s="2" customFormat="1" ht="29.25">
      <c r="A803" s="35"/>
      <c r="B803" s="36"/>
      <c r="C803" s="37"/>
      <c r="D803" s="200" t="s">
        <v>194</v>
      </c>
      <c r="E803" s="37"/>
      <c r="F803" s="201" t="s">
        <v>1565</v>
      </c>
      <c r="G803" s="37"/>
      <c r="H803" s="37"/>
      <c r="I803" s="202"/>
      <c r="J803" s="37"/>
      <c r="K803" s="37"/>
      <c r="L803" s="40"/>
      <c r="M803" s="203"/>
      <c r="N803" s="204"/>
      <c r="O803" s="72"/>
      <c r="P803" s="72"/>
      <c r="Q803" s="72"/>
      <c r="R803" s="72"/>
      <c r="S803" s="72"/>
      <c r="T803" s="73"/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/>
      <c r="AT803" s="18" t="s">
        <v>194</v>
      </c>
      <c r="AU803" s="18" t="s">
        <v>89</v>
      </c>
    </row>
    <row r="804" spans="1:65" s="2" customFormat="1" ht="24.2" customHeight="1">
      <c r="A804" s="35"/>
      <c r="B804" s="36"/>
      <c r="C804" s="187" t="s">
        <v>1566</v>
      </c>
      <c r="D804" s="187" t="s">
        <v>176</v>
      </c>
      <c r="E804" s="188" t="s">
        <v>1567</v>
      </c>
      <c r="F804" s="189" t="s">
        <v>1568</v>
      </c>
      <c r="G804" s="190" t="s">
        <v>330</v>
      </c>
      <c r="H804" s="191">
        <v>3</v>
      </c>
      <c r="I804" s="192"/>
      <c r="J804" s="193">
        <f>ROUND(I804*H804,2)</f>
        <v>0</v>
      </c>
      <c r="K804" s="189" t="s">
        <v>1</v>
      </c>
      <c r="L804" s="40"/>
      <c r="M804" s="194" t="s">
        <v>1</v>
      </c>
      <c r="N804" s="195" t="s">
        <v>44</v>
      </c>
      <c r="O804" s="72"/>
      <c r="P804" s="196">
        <f>O804*H804</f>
        <v>0</v>
      </c>
      <c r="Q804" s="196">
        <v>0</v>
      </c>
      <c r="R804" s="196">
        <f>Q804*H804</f>
        <v>0</v>
      </c>
      <c r="S804" s="196">
        <v>0</v>
      </c>
      <c r="T804" s="197">
        <f>S804*H804</f>
        <v>0</v>
      </c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  <c r="AR804" s="198" t="s">
        <v>131</v>
      </c>
      <c r="AT804" s="198" t="s">
        <v>176</v>
      </c>
      <c r="AU804" s="198" t="s">
        <v>89</v>
      </c>
      <c r="AY804" s="18" t="s">
        <v>173</v>
      </c>
      <c r="BE804" s="199">
        <f>IF(N804="základní",J804,0)</f>
        <v>0</v>
      </c>
      <c r="BF804" s="199">
        <f>IF(N804="snížená",J804,0)</f>
        <v>0</v>
      </c>
      <c r="BG804" s="199">
        <f>IF(N804="zákl. přenesená",J804,0)</f>
        <v>0</v>
      </c>
      <c r="BH804" s="199">
        <f>IF(N804="sníž. přenesená",J804,0)</f>
        <v>0</v>
      </c>
      <c r="BI804" s="199">
        <f>IF(N804="nulová",J804,0)</f>
        <v>0</v>
      </c>
      <c r="BJ804" s="18" t="s">
        <v>87</v>
      </c>
      <c r="BK804" s="199">
        <f>ROUND(I804*H804,2)</f>
        <v>0</v>
      </c>
      <c r="BL804" s="18" t="s">
        <v>131</v>
      </c>
      <c r="BM804" s="198" t="s">
        <v>1569</v>
      </c>
    </row>
    <row r="805" spans="1:65" s="2" customFormat="1" ht="29.25">
      <c r="A805" s="35"/>
      <c r="B805" s="36"/>
      <c r="C805" s="37"/>
      <c r="D805" s="200" t="s">
        <v>194</v>
      </c>
      <c r="E805" s="37"/>
      <c r="F805" s="201" t="s">
        <v>1570</v>
      </c>
      <c r="G805" s="37"/>
      <c r="H805" s="37"/>
      <c r="I805" s="202"/>
      <c r="J805" s="37"/>
      <c r="K805" s="37"/>
      <c r="L805" s="40"/>
      <c r="M805" s="203"/>
      <c r="N805" s="204"/>
      <c r="O805" s="72"/>
      <c r="P805" s="72"/>
      <c r="Q805" s="72"/>
      <c r="R805" s="72"/>
      <c r="S805" s="72"/>
      <c r="T805" s="73"/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  <c r="AE805" s="35"/>
      <c r="AT805" s="18" t="s">
        <v>194</v>
      </c>
      <c r="AU805" s="18" t="s">
        <v>89</v>
      </c>
    </row>
    <row r="806" spans="1:65" s="2" customFormat="1" ht="16.5" customHeight="1">
      <c r="A806" s="35"/>
      <c r="B806" s="36"/>
      <c r="C806" s="187" t="s">
        <v>1571</v>
      </c>
      <c r="D806" s="187" t="s">
        <v>176</v>
      </c>
      <c r="E806" s="188" t="s">
        <v>1572</v>
      </c>
      <c r="F806" s="189" t="s">
        <v>1573</v>
      </c>
      <c r="G806" s="190" t="s">
        <v>1138</v>
      </c>
      <c r="H806" s="264"/>
      <c r="I806" s="192"/>
      <c r="J806" s="193">
        <f>ROUND(I806*H806,2)</f>
        <v>0</v>
      </c>
      <c r="K806" s="189" t="s">
        <v>263</v>
      </c>
      <c r="L806" s="40"/>
      <c r="M806" s="194" t="s">
        <v>1</v>
      </c>
      <c r="N806" s="195" t="s">
        <v>44</v>
      </c>
      <c r="O806" s="72"/>
      <c r="P806" s="196">
        <f>O806*H806</f>
        <v>0</v>
      </c>
      <c r="Q806" s="196">
        <v>0</v>
      </c>
      <c r="R806" s="196">
        <f>Q806*H806</f>
        <v>0</v>
      </c>
      <c r="S806" s="196">
        <v>0</v>
      </c>
      <c r="T806" s="197">
        <f>S806*H806</f>
        <v>0</v>
      </c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R806" s="198" t="s">
        <v>131</v>
      </c>
      <c r="AT806" s="198" t="s">
        <v>176</v>
      </c>
      <c r="AU806" s="198" t="s">
        <v>89</v>
      </c>
      <c r="AY806" s="18" t="s">
        <v>173</v>
      </c>
      <c r="BE806" s="199">
        <f>IF(N806="základní",J806,0)</f>
        <v>0</v>
      </c>
      <c r="BF806" s="199">
        <f>IF(N806="snížená",J806,0)</f>
        <v>0</v>
      </c>
      <c r="BG806" s="199">
        <f>IF(N806="zákl. přenesená",J806,0)</f>
        <v>0</v>
      </c>
      <c r="BH806" s="199">
        <f>IF(N806="sníž. přenesená",J806,0)</f>
        <v>0</v>
      </c>
      <c r="BI806" s="199">
        <f>IF(N806="nulová",J806,0)</f>
        <v>0</v>
      </c>
      <c r="BJ806" s="18" t="s">
        <v>87</v>
      </c>
      <c r="BK806" s="199">
        <f>ROUND(I806*H806,2)</f>
        <v>0</v>
      </c>
      <c r="BL806" s="18" t="s">
        <v>131</v>
      </c>
      <c r="BM806" s="198" t="s">
        <v>1574</v>
      </c>
    </row>
    <row r="807" spans="1:65" s="12" customFormat="1" ht="22.9" customHeight="1">
      <c r="B807" s="171"/>
      <c r="C807" s="172"/>
      <c r="D807" s="173" t="s">
        <v>78</v>
      </c>
      <c r="E807" s="185" t="s">
        <v>1575</v>
      </c>
      <c r="F807" s="185" t="s">
        <v>1576</v>
      </c>
      <c r="G807" s="172"/>
      <c r="H807" s="172"/>
      <c r="I807" s="175"/>
      <c r="J807" s="186">
        <f>BK807</f>
        <v>0</v>
      </c>
      <c r="K807" s="172"/>
      <c r="L807" s="177"/>
      <c r="M807" s="178"/>
      <c r="N807" s="179"/>
      <c r="O807" s="179"/>
      <c r="P807" s="180">
        <f>SUM(P808:P859)</f>
        <v>0</v>
      </c>
      <c r="Q807" s="179"/>
      <c r="R807" s="180">
        <f>SUM(R808:R859)</f>
        <v>5.9674763999999936</v>
      </c>
      <c r="S807" s="179"/>
      <c r="T807" s="181">
        <f>SUM(T808:T859)</f>
        <v>0</v>
      </c>
      <c r="AR807" s="182" t="s">
        <v>89</v>
      </c>
      <c r="AT807" s="183" t="s">
        <v>78</v>
      </c>
      <c r="AU807" s="183" t="s">
        <v>87</v>
      </c>
      <c r="AY807" s="182" t="s">
        <v>173</v>
      </c>
      <c r="BK807" s="184">
        <f>SUM(BK808:BK859)</f>
        <v>0</v>
      </c>
    </row>
    <row r="808" spans="1:65" s="2" customFormat="1" ht="21.75" customHeight="1">
      <c r="A808" s="35"/>
      <c r="B808" s="36"/>
      <c r="C808" s="187" t="s">
        <v>1577</v>
      </c>
      <c r="D808" s="187" t="s">
        <v>176</v>
      </c>
      <c r="E808" s="188" t="s">
        <v>1578</v>
      </c>
      <c r="F808" s="189" t="s">
        <v>1579</v>
      </c>
      <c r="G808" s="190" t="s">
        <v>1580</v>
      </c>
      <c r="H808" s="191">
        <v>864.75599999999997</v>
      </c>
      <c r="I808" s="192"/>
      <c r="J808" s="193">
        <f>ROUND(I808*H808,2)</f>
        <v>0</v>
      </c>
      <c r="K808" s="189" t="s">
        <v>1</v>
      </c>
      <c r="L808" s="40"/>
      <c r="M808" s="194" t="s">
        <v>1</v>
      </c>
      <c r="N808" s="195" t="s">
        <v>44</v>
      </c>
      <c r="O808" s="72"/>
      <c r="P808" s="196">
        <f>O808*H808</f>
        <v>0</v>
      </c>
      <c r="Q808" s="196">
        <v>1.4999999999999999E-4</v>
      </c>
      <c r="R808" s="196">
        <f>Q808*H808</f>
        <v>0.12971339999999998</v>
      </c>
      <c r="S808" s="196">
        <v>0</v>
      </c>
      <c r="T808" s="197">
        <f>S808*H808</f>
        <v>0</v>
      </c>
      <c r="U808" s="35"/>
      <c r="V808" s="35"/>
      <c r="W808" s="35"/>
      <c r="X808" s="35"/>
      <c r="Y808" s="35"/>
      <c r="Z808" s="35"/>
      <c r="AA808" s="35"/>
      <c r="AB808" s="35"/>
      <c r="AC808" s="35"/>
      <c r="AD808" s="35"/>
      <c r="AE808" s="35"/>
      <c r="AR808" s="198" t="s">
        <v>131</v>
      </c>
      <c r="AT808" s="198" t="s">
        <v>176</v>
      </c>
      <c r="AU808" s="198" t="s">
        <v>89</v>
      </c>
      <c r="AY808" s="18" t="s">
        <v>173</v>
      </c>
      <c r="BE808" s="199">
        <f>IF(N808="základní",J808,0)</f>
        <v>0</v>
      </c>
      <c r="BF808" s="199">
        <f>IF(N808="snížená",J808,0)</f>
        <v>0</v>
      </c>
      <c r="BG808" s="199">
        <f>IF(N808="zákl. přenesená",J808,0)</f>
        <v>0</v>
      </c>
      <c r="BH808" s="199">
        <f>IF(N808="sníž. přenesená",J808,0)</f>
        <v>0</v>
      </c>
      <c r="BI808" s="199">
        <f>IF(N808="nulová",J808,0)</f>
        <v>0</v>
      </c>
      <c r="BJ808" s="18" t="s">
        <v>87</v>
      </c>
      <c r="BK808" s="199">
        <f>ROUND(I808*H808,2)</f>
        <v>0</v>
      </c>
      <c r="BL808" s="18" t="s">
        <v>131</v>
      </c>
      <c r="BM808" s="198" t="s">
        <v>1581</v>
      </c>
    </row>
    <row r="809" spans="1:65" s="13" customFormat="1">
      <c r="B809" s="210"/>
      <c r="C809" s="211"/>
      <c r="D809" s="200" t="s">
        <v>247</v>
      </c>
      <c r="E809" s="212" t="s">
        <v>1</v>
      </c>
      <c r="F809" s="213" t="s">
        <v>1582</v>
      </c>
      <c r="G809" s="211"/>
      <c r="H809" s="214">
        <v>864.75599999999997</v>
      </c>
      <c r="I809" s="215"/>
      <c r="J809" s="211"/>
      <c r="K809" s="211"/>
      <c r="L809" s="216"/>
      <c r="M809" s="217"/>
      <c r="N809" s="218"/>
      <c r="O809" s="218"/>
      <c r="P809" s="218"/>
      <c r="Q809" s="218"/>
      <c r="R809" s="218"/>
      <c r="S809" s="218"/>
      <c r="T809" s="219"/>
      <c r="AT809" s="220" t="s">
        <v>247</v>
      </c>
      <c r="AU809" s="220" t="s">
        <v>89</v>
      </c>
      <c r="AV809" s="13" t="s">
        <v>89</v>
      </c>
      <c r="AW809" s="13" t="s">
        <v>34</v>
      </c>
      <c r="AX809" s="13" t="s">
        <v>87</v>
      </c>
      <c r="AY809" s="220" t="s">
        <v>173</v>
      </c>
    </row>
    <row r="810" spans="1:65" s="2" customFormat="1" ht="21.75" customHeight="1">
      <c r="A810" s="35"/>
      <c r="B810" s="36"/>
      <c r="C810" s="187" t="s">
        <v>1583</v>
      </c>
      <c r="D810" s="187" t="s">
        <v>176</v>
      </c>
      <c r="E810" s="188" t="s">
        <v>1584</v>
      </c>
      <c r="F810" s="189" t="s">
        <v>1585</v>
      </c>
      <c r="G810" s="190" t="s">
        <v>1580</v>
      </c>
      <c r="H810" s="191">
        <v>15.156000000000001</v>
      </c>
      <c r="I810" s="192"/>
      <c r="J810" s="193">
        <f>ROUND(I810*H810,2)</f>
        <v>0</v>
      </c>
      <c r="K810" s="189" t="s">
        <v>1</v>
      </c>
      <c r="L810" s="40"/>
      <c r="M810" s="194" t="s">
        <v>1</v>
      </c>
      <c r="N810" s="195" t="s">
        <v>44</v>
      </c>
      <c r="O810" s="72"/>
      <c r="P810" s="196">
        <f>O810*H810</f>
        <v>0</v>
      </c>
      <c r="Q810" s="196">
        <v>1.4999999999999999E-4</v>
      </c>
      <c r="R810" s="196">
        <f>Q810*H810</f>
        <v>2.2734000000000001E-3</v>
      </c>
      <c r="S810" s="196">
        <v>0</v>
      </c>
      <c r="T810" s="197">
        <f>S810*H810</f>
        <v>0</v>
      </c>
      <c r="U810" s="35"/>
      <c r="V810" s="35"/>
      <c r="W810" s="35"/>
      <c r="X810" s="35"/>
      <c r="Y810" s="35"/>
      <c r="Z810" s="35"/>
      <c r="AA810" s="35"/>
      <c r="AB810" s="35"/>
      <c r="AC810" s="35"/>
      <c r="AD810" s="35"/>
      <c r="AE810" s="35"/>
      <c r="AR810" s="198" t="s">
        <v>131</v>
      </c>
      <c r="AT810" s="198" t="s">
        <v>176</v>
      </c>
      <c r="AU810" s="198" t="s">
        <v>89</v>
      </c>
      <c r="AY810" s="18" t="s">
        <v>173</v>
      </c>
      <c r="BE810" s="199">
        <f>IF(N810="základní",J810,0)</f>
        <v>0</v>
      </c>
      <c r="BF810" s="199">
        <f>IF(N810="snížená",J810,0)</f>
        <v>0</v>
      </c>
      <c r="BG810" s="199">
        <f>IF(N810="zákl. přenesená",J810,0)</f>
        <v>0</v>
      </c>
      <c r="BH810" s="199">
        <f>IF(N810="sníž. přenesená",J810,0)</f>
        <v>0</v>
      </c>
      <c r="BI810" s="199">
        <f>IF(N810="nulová",J810,0)</f>
        <v>0</v>
      </c>
      <c r="BJ810" s="18" t="s">
        <v>87</v>
      </c>
      <c r="BK810" s="199">
        <f>ROUND(I810*H810,2)</f>
        <v>0</v>
      </c>
      <c r="BL810" s="18" t="s">
        <v>131</v>
      </c>
      <c r="BM810" s="198" t="s">
        <v>1586</v>
      </c>
    </row>
    <row r="811" spans="1:65" s="13" customFormat="1">
      <c r="B811" s="210"/>
      <c r="C811" s="211"/>
      <c r="D811" s="200" t="s">
        <v>247</v>
      </c>
      <c r="E811" s="212" t="s">
        <v>1</v>
      </c>
      <c r="F811" s="213" t="s">
        <v>1587</v>
      </c>
      <c r="G811" s="211"/>
      <c r="H811" s="214">
        <v>15.156000000000001</v>
      </c>
      <c r="I811" s="215"/>
      <c r="J811" s="211"/>
      <c r="K811" s="211"/>
      <c r="L811" s="216"/>
      <c r="M811" s="217"/>
      <c r="N811" s="218"/>
      <c r="O811" s="218"/>
      <c r="P811" s="218"/>
      <c r="Q811" s="218"/>
      <c r="R811" s="218"/>
      <c r="S811" s="218"/>
      <c r="T811" s="219"/>
      <c r="AT811" s="220" t="s">
        <v>247</v>
      </c>
      <c r="AU811" s="220" t="s">
        <v>89</v>
      </c>
      <c r="AV811" s="13" t="s">
        <v>89</v>
      </c>
      <c r="AW811" s="13" t="s">
        <v>34</v>
      </c>
      <c r="AX811" s="13" t="s">
        <v>87</v>
      </c>
      <c r="AY811" s="220" t="s">
        <v>173</v>
      </c>
    </row>
    <row r="812" spans="1:65" s="2" customFormat="1" ht="16.5" customHeight="1">
      <c r="A812" s="35"/>
      <c r="B812" s="36"/>
      <c r="C812" s="187" t="s">
        <v>1588</v>
      </c>
      <c r="D812" s="187" t="s">
        <v>176</v>
      </c>
      <c r="E812" s="188" t="s">
        <v>1589</v>
      </c>
      <c r="F812" s="189" t="s">
        <v>1590</v>
      </c>
      <c r="G812" s="190" t="s">
        <v>179</v>
      </c>
      <c r="H812" s="191">
        <v>1</v>
      </c>
      <c r="I812" s="192"/>
      <c r="J812" s="193">
        <f>ROUND(I812*H812,2)</f>
        <v>0</v>
      </c>
      <c r="K812" s="189" t="s">
        <v>1</v>
      </c>
      <c r="L812" s="40"/>
      <c r="M812" s="194" t="s">
        <v>1</v>
      </c>
      <c r="N812" s="195" t="s">
        <v>44</v>
      </c>
      <c r="O812" s="72"/>
      <c r="P812" s="196">
        <f>O812*H812</f>
        <v>0</v>
      </c>
      <c r="Q812" s="196">
        <v>1.4999999999999999E-4</v>
      </c>
      <c r="R812" s="196">
        <f>Q812*H812</f>
        <v>1.4999999999999999E-4</v>
      </c>
      <c r="S812" s="196">
        <v>0</v>
      </c>
      <c r="T812" s="197">
        <f>S812*H812</f>
        <v>0</v>
      </c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  <c r="AE812" s="35"/>
      <c r="AR812" s="198" t="s">
        <v>131</v>
      </c>
      <c r="AT812" s="198" t="s">
        <v>176</v>
      </c>
      <c r="AU812" s="198" t="s">
        <v>89</v>
      </c>
      <c r="AY812" s="18" t="s">
        <v>173</v>
      </c>
      <c r="BE812" s="199">
        <f>IF(N812="základní",J812,0)</f>
        <v>0</v>
      </c>
      <c r="BF812" s="199">
        <f>IF(N812="snížená",J812,0)</f>
        <v>0</v>
      </c>
      <c r="BG812" s="199">
        <f>IF(N812="zákl. přenesená",J812,0)</f>
        <v>0</v>
      </c>
      <c r="BH812" s="199">
        <f>IF(N812="sníž. přenesená",J812,0)</f>
        <v>0</v>
      </c>
      <c r="BI812" s="199">
        <f>IF(N812="nulová",J812,0)</f>
        <v>0</v>
      </c>
      <c r="BJ812" s="18" t="s">
        <v>87</v>
      </c>
      <c r="BK812" s="199">
        <f>ROUND(I812*H812,2)</f>
        <v>0</v>
      </c>
      <c r="BL812" s="18" t="s">
        <v>131</v>
      </c>
      <c r="BM812" s="198" t="s">
        <v>1591</v>
      </c>
    </row>
    <row r="813" spans="1:65" s="2" customFormat="1" ht="21.75" customHeight="1">
      <c r="A813" s="35"/>
      <c r="B813" s="36"/>
      <c r="C813" s="187" t="s">
        <v>1592</v>
      </c>
      <c r="D813" s="187" t="s">
        <v>176</v>
      </c>
      <c r="E813" s="188" t="s">
        <v>1593</v>
      </c>
      <c r="F813" s="189" t="s">
        <v>1594</v>
      </c>
      <c r="G813" s="190" t="s">
        <v>1580</v>
      </c>
      <c r="H813" s="191">
        <v>33232.343999999997</v>
      </c>
      <c r="I813" s="192"/>
      <c r="J813" s="193">
        <f>ROUND(I813*H813,2)</f>
        <v>0</v>
      </c>
      <c r="K813" s="189" t="s">
        <v>1</v>
      </c>
      <c r="L813" s="40"/>
      <c r="M813" s="194" t="s">
        <v>1</v>
      </c>
      <c r="N813" s="195" t="s">
        <v>44</v>
      </c>
      <c r="O813" s="72"/>
      <c r="P813" s="196">
        <f>O813*H813</f>
        <v>0</v>
      </c>
      <c r="Q813" s="196">
        <v>1.4999999999999999E-4</v>
      </c>
      <c r="R813" s="196">
        <f>Q813*H813</f>
        <v>4.9848515999999989</v>
      </c>
      <c r="S813" s="196">
        <v>0</v>
      </c>
      <c r="T813" s="197">
        <f>S813*H813</f>
        <v>0</v>
      </c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  <c r="AE813" s="35"/>
      <c r="AR813" s="198" t="s">
        <v>131</v>
      </c>
      <c r="AT813" s="198" t="s">
        <v>176</v>
      </c>
      <c r="AU813" s="198" t="s">
        <v>89</v>
      </c>
      <c r="AY813" s="18" t="s">
        <v>173</v>
      </c>
      <c r="BE813" s="199">
        <f>IF(N813="základní",J813,0)</f>
        <v>0</v>
      </c>
      <c r="BF813" s="199">
        <f>IF(N813="snížená",J813,0)</f>
        <v>0</v>
      </c>
      <c r="BG813" s="199">
        <f>IF(N813="zákl. přenesená",J813,0)</f>
        <v>0</v>
      </c>
      <c r="BH813" s="199">
        <f>IF(N813="sníž. přenesená",J813,0)</f>
        <v>0</v>
      </c>
      <c r="BI813" s="199">
        <f>IF(N813="nulová",J813,0)</f>
        <v>0</v>
      </c>
      <c r="BJ813" s="18" t="s">
        <v>87</v>
      </c>
      <c r="BK813" s="199">
        <f>ROUND(I813*H813,2)</f>
        <v>0</v>
      </c>
      <c r="BL813" s="18" t="s">
        <v>131</v>
      </c>
      <c r="BM813" s="198" t="s">
        <v>1595</v>
      </c>
    </row>
    <row r="814" spans="1:65" s="13" customFormat="1">
      <c r="B814" s="210"/>
      <c r="C814" s="211"/>
      <c r="D814" s="200" t="s">
        <v>247</v>
      </c>
      <c r="E814" s="212" t="s">
        <v>1</v>
      </c>
      <c r="F814" s="213" t="s">
        <v>1596</v>
      </c>
      <c r="G814" s="211"/>
      <c r="H814" s="214">
        <v>33232.343999999997</v>
      </c>
      <c r="I814" s="215"/>
      <c r="J814" s="211"/>
      <c r="K814" s="211"/>
      <c r="L814" s="216"/>
      <c r="M814" s="217"/>
      <c r="N814" s="218"/>
      <c r="O814" s="218"/>
      <c r="P814" s="218"/>
      <c r="Q814" s="218"/>
      <c r="R814" s="218"/>
      <c r="S814" s="218"/>
      <c r="T814" s="219"/>
      <c r="AT814" s="220" t="s">
        <v>247</v>
      </c>
      <c r="AU814" s="220" t="s">
        <v>89</v>
      </c>
      <c r="AV814" s="13" t="s">
        <v>89</v>
      </c>
      <c r="AW814" s="13" t="s">
        <v>34</v>
      </c>
      <c r="AX814" s="13" t="s">
        <v>87</v>
      </c>
      <c r="AY814" s="220" t="s">
        <v>173</v>
      </c>
    </row>
    <row r="815" spans="1:65" s="2" customFormat="1" ht="21.75" customHeight="1">
      <c r="A815" s="35"/>
      <c r="B815" s="36"/>
      <c r="C815" s="187" t="s">
        <v>1597</v>
      </c>
      <c r="D815" s="187" t="s">
        <v>176</v>
      </c>
      <c r="E815" s="188" t="s">
        <v>1598</v>
      </c>
      <c r="F815" s="189" t="s">
        <v>1599</v>
      </c>
      <c r="G815" s="190" t="s">
        <v>1580</v>
      </c>
      <c r="H815" s="191">
        <v>945.9</v>
      </c>
      <c r="I815" s="192"/>
      <c r="J815" s="193">
        <f>ROUND(I815*H815,2)</f>
        <v>0</v>
      </c>
      <c r="K815" s="189" t="s">
        <v>1</v>
      </c>
      <c r="L815" s="40"/>
      <c r="M815" s="194" t="s">
        <v>1</v>
      </c>
      <c r="N815" s="195" t="s">
        <v>44</v>
      </c>
      <c r="O815" s="72"/>
      <c r="P815" s="196">
        <f>O815*H815</f>
        <v>0</v>
      </c>
      <c r="Q815" s="196">
        <v>1.4999999999999999E-4</v>
      </c>
      <c r="R815" s="196">
        <f>Q815*H815</f>
        <v>0.14188499999999998</v>
      </c>
      <c r="S815" s="196">
        <v>0</v>
      </c>
      <c r="T815" s="197">
        <f>S815*H815</f>
        <v>0</v>
      </c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  <c r="AR815" s="198" t="s">
        <v>131</v>
      </c>
      <c r="AT815" s="198" t="s">
        <v>176</v>
      </c>
      <c r="AU815" s="198" t="s">
        <v>89</v>
      </c>
      <c r="AY815" s="18" t="s">
        <v>173</v>
      </c>
      <c r="BE815" s="199">
        <f>IF(N815="základní",J815,0)</f>
        <v>0</v>
      </c>
      <c r="BF815" s="199">
        <f>IF(N815="snížená",J815,0)</f>
        <v>0</v>
      </c>
      <c r="BG815" s="199">
        <f>IF(N815="zákl. přenesená",J815,0)</f>
        <v>0</v>
      </c>
      <c r="BH815" s="199">
        <f>IF(N815="sníž. přenesená",J815,0)</f>
        <v>0</v>
      </c>
      <c r="BI815" s="199">
        <f>IF(N815="nulová",J815,0)</f>
        <v>0</v>
      </c>
      <c r="BJ815" s="18" t="s">
        <v>87</v>
      </c>
      <c r="BK815" s="199">
        <f>ROUND(I815*H815,2)</f>
        <v>0</v>
      </c>
      <c r="BL815" s="18" t="s">
        <v>131</v>
      </c>
      <c r="BM815" s="198" t="s">
        <v>1600</v>
      </c>
    </row>
    <row r="816" spans="1:65" s="13" customFormat="1">
      <c r="B816" s="210"/>
      <c r="C816" s="211"/>
      <c r="D816" s="200" t="s">
        <v>247</v>
      </c>
      <c r="E816" s="212" t="s">
        <v>1</v>
      </c>
      <c r="F816" s="213" t="s">
        <v>1601</v>
      </c>
      <c r="G816" s="211"/>
      <c r="H816" s="214">
        <v>945.9</v>
      </c>
      <c r="I816" s="215"/>
      <c r="J816" s="211"/>
      <c r="K816" s="211"/>
      <c r="L816" s="216"/>
      <c r="M816" s="217"/>
      <c r="N816" s="218"/>
      <c r="O816" s="218"/>
      <c r="P816" s="218"/>
      <c r="Q816" s="218"/>
      <c r="R816" s="218"/>
      <c r="S816" s="218"/>
      <c r="T816" s="219"/>
      <c r="AT816" s="220" t="s">
        <v>247</v>
      </c>
      <c r="AU816" s="220" t="s">
        <v>89</v>
      </c>
      <c r="AV816" s="13" t="s">
        <v>89</v>
      </c>
      <c r="AW816" s="13" t="s">
        <v>34</v>
      </c>
      <c r="AX816" s="13" t="s">
        <v>87</v>
      </c>
      <c r="AY816" s="220" t="s">
        <v>173</v>
      </c>
    </row>
    <row r="817" spans="1:65" s="2" customFormat="1" ht="24.2" customHeight="1">
      <c r="A817" s="35"/>
      <c r="B817" s="36"/>
      <c r="C817" s="187" t="s">
        <v>1602</v>
      </c>
      <c r="D817" s="187" t="s">
        <v>176</v>
      </c>
      <c r="E817" s="188" t="s">
        <v>1603</v>
      </c>
      <c r="F817" s="189" t="s">
        <v>1604</v>
      </c>
      <c r="G817" s="190" t="s">
        <v>245</v>
      </c>
      <c r="H817" s="191">
        <v>747.84</v>
      </c>
      <c r="I817" s="192"/>
      <c r="J817" s="193">
        <f>ROUND(I817*H817,2)</f>
        <v>0</v>
      </c>
      <c r="K817" s="189" t="s">
        <v>1</v>
      </c>
      <c r="L817" s="40"/>
      <c r="M817" s="194" t="s">
        <v>1</v>
      </c>
      <c r="N817" s="195" t="s">
        <v>44</v>
      </c>
      <c r="O817" s="72"/>
      <c r="P817" s="196">
        <f>O817*H817</f>
        <v>0</v>
      </c>
      <c r="Q817" s="196">
        <v>1.4999999999999999E-4</v>
      </c>
      <c r="R817" s="196">
        <f>Q817*H817</f>
        <v>0.112176</v>
      </c>
      <c r="S817" s="196">
        <v>0</v>
      </c>
      <c r="T817" s="197">
        <f>S817*H817</f>
        <v>0</v>
      </c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  <c r="AR817" s="198" t="s">
        <v>131</v>
      </c>
      <c r="AT817" s="198" t="s">
        <v>176</v>
      </c>
      <c r="AU817" s="198" t="s">
        <v>89</v>
      </c>
      <c r="AY817" s="18" t="s">
        <v>173</v>
      </c>
      <c r="BE817" s="199">
        <f>IF(N817="základní",J817,0)</f>
        <v>0</v>
      </c>
      <c r="BF817" s="199">
        <f>IF(N817="snížená",J817,0)</f>
        <v>0</v>
      </c>
      <c r="BG817" s="199">
        <f>IF(N817="zákl. přenesená",J817,0)</f>
        <v>0</v>
      </c>
      <c r="BH817" s="199">
        <f>IF(N817="sníž. přenesená",J817,0)</f>
        <v>0</v>
      </c>
      <c r="BI817" s="199">
        <f>IF(N817="nulová",J817,0)</f>
        <v>0</v>
      </c>
      <c r="BJ817" s="18" t="s">
        <v>87</v>
      </c>
      <c r="BK817" s="199">
        <f>ROUND(I817*H817,2)</f>
        <v>0</v>
      </c>
      <c r="BL817" s="18" t="s">
        <v>131</v>
      </c>
      <c r="BM817" s="198" t="s">
        <v>1605</v>
      </c>
    </row>
    <row r="818" spans="1:65" s="13" customFormat="1">
      <c r="B818" s="210"/>
      <c r="C818" s="211"/>
      <c r="D818" s="200" t="s">
        <v>247</v>
      </c>
      <c r="E818" s="212" t="s">
        <v>1</v>
      </c>
      <c r="F818" s="213" t="s">
        <v>1606</v>
      </c>
      <c r="G818" s="211"/>
      <c r="H818" s="214">
        <v>747.84</v>
      </c>
      <c r="I818" s="215"/>
      <c r="J818" s="211"/>
      <c r="K818" s="211"/>
      <c r="L818" s="216"/>
      <c r="M818" s="217"/>
      <c r="N818" s="218"/>
      <c r="O818" s="218"/>
      <c r="P818" s="218"/>
      <c r="Q818" s="218"/>
      <c r="R818" s="218"/>
      <c r="S818" s="218"/>
      <c r="T818" s="219"/>
      <c r="AT818" s="220" t="s">
        <v>247</v>
      </c>
      <c r="AU818" s="220" t="s">
        <v>89</v>
      </c>
      <c r="AV818" s="13" t="s">
        <v>89</v>
      </c>
      <c r="AW818" s="13" t="s">
        <v>34</v>
      </c>
      <c r="AX818" s="13" t="s">
        <v>87</v>
      </c>
      <c r="AY818" s="220" t="s">
        <v>173</v>
      </c>
    </row>
    <row r="819" spans="1:65" s="2" customFormat="1" ht="16.5" customHeight="1">
      <c r="A819" s="35"/>
      <c r="B819" s="36"/>
      <c r="C819" s="187" t="s">
        <v>1607</v>
      </c>
      <c r="D819" s="187" t="s">
        <v>176</v>
      </c>
      <c r="E819" s="188" t="s">
        <v>1608</v>
      </c>
      <c r="F819" s="189" t="s">
        <v>1609</v>
      </c>
      <c r="G819" s="190" t="s">
        <v>179</v>
      </c>
      <c r="H819" s="191">
        <v>1</v>
      </c>
      <c r="I819" s="192"/>
      <c r="J819" s="193">
        <f>ROUND(I819*H819,2)</f>
        <v>0</v>
      </c>
      <c r="K819" s="189" t="s">
        <v>1</v>
      </c>
      <c r="L819" s="40"/>
      <c r="M819" s="194" t="s">
        <v>1</v>
      </c>
      <c r="N819" s="195" t="s">
        <v>44</v>
      </c>
      <c r="O819" s="72"/>
      <c r="P819" s="196">
        <f>O819*H819</f>
        <v>0</v>
      </c>
      <c r="Q819" s="196">
        <v>1.4999999999999999E-4</v>
      </c>
      <c r="R819" s="196">
        <f>Q819*H819</f>
        <v>1.4999999999999999E-4</v>
      </c>
      <c r="S819" s="196">
        <v>0</v>
      </c>
      <c r="T819" s="197">
        <f>S819*H819</f>
        <v>0</v>
      </c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  <c r="AE819" s="35"/>
      <c r="AR819" s="198" t="s">
        <v>131</v>
      </c>
      <c r="AT819" s="198" t="s">
        <v>176</v>
      </c>
      <c r="AU819" s="198" t="s">
        <v>89</v>
      </c>
      <c r="AY819" s="18" t="s">
        <v>173</v>
      </c>
      <c r="BE819" s="199">
        <f>IF(N819="základní",J819,0)</f>
        <v>0</v>
      </c>
      <c r="BF819" s="199">
        <f>IF(N819="snížená",J819,0)</f>
        <v>0</v>
      </c>
      <c r="BG819" s="199">
        <f>IF(N819="zákl. přenesená",J819,0)</f>
        <v>0</v>
      </c>
      <c r="BH819" s="199">
        <f>IF(N819="sníž. přenesená",J819,0)</f>
        <v>0</v>
      </c>
      <c r="BI819" s="199">
        <f>IF(N819="nulová",J819,0)</f>
        <v>0</v>
      </c>
      <c r="BJ819" s="18" t="s">
        <v>87</v>
      </c>
      <c r="BK819" s="199">
        <f>ROUND(I819*H819,2)</f>
        <v>0</v>
      </c>
      <c r="BL819" s="18" t="s">
        <v>131</v>
      </c>
      <c r="BM819" s="198" t="s">
        <v>1610</v>
      </c>
    </row>
    <row r="820" spans="1:65" s="2" customFormat="1" ht="21.75" customHeight="1">
      <c r="A820" s="35"/>
      <c r="B820" s="36"/>
      <c r="C820" s="187" t="s">
        <v>1611</v>
      </c>
      <c r="D820" s="187" t="s">
        <v>176</v>
      </c>
      <c r="E820" s="188" t="s">
        <v>1612</v>
      </c>
      <c r="F820" s="189" t="s">
        <v>1613</v>
      </c>
      <c r="G820" s="190" t="s">
        <v>1580</v>
      </c>
      <c r="H820" s="191">
        <v>3210.84</v>
      </c>
      <c r="I820" s="192"/>
      <c r="J820" s="193">
        <f>ROUND(I820*H820,2)</f>
        <v>0</v>
      </c>
      <c r="K820" s="189" t="s">
        <v>1</v>
      </c>
      <c r="L820" s="40"/>
      <c r="M820" s="194" t="s">
        <v>1</v>
      </c>
      <c r="N820" s="195" t="s">
        <v>44</v>
      </c>
      <c r="O820" s="72"/>
      <c r="P820" s="196">
        <f>O820*H820</f>
        <v>0</v>
      </c>
      <c r="Q820" s="196">
        <v>1.4999999999999999E-4</v>
      </c>
      <c r="R820" s="196">
        <f>Q820*H820</f>
        <v>0.481626</v>
      </c>
      <c r="S820" s="196">
        <v>0</v>
      </c>
      <c r="T820" s="197">
        <f>S820*H820</f>
        <v>0</v>
      </c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/>
      <c r="AR820" s="198" t="s">
        <v>131</v>
      </c>
      <c r="AT820" s="198" t="s">
        <v>176</v>
      </c>
      <c r="AU820" s="198" t="s">
        <v>89</v>
      </c>
      <c r="AY820" s="18" t="s">
        <v>173</v>
      </c>
      <c r="BE820" s="199">
        <f>IF(N820="základní",J820,0)</f>
        <v>0</v>
      </c>
      <c r="BF820" s="199">
        <f>IF(N820="snížená",J820,0)</f>
        <v>0</v>
      </c>
      <c r="BG820" s="199">
        <f>IF(N820="zákl. přenesená",J820,0)</f>
        <v>0</v>
      </c>
      <c r="BH820" s="199">
        <f>IF(N820="sníž. přenesená",J820,0)</f>
        <v>0</v>
      </c>
      <c r="BI820" s="199">
        <f>IF(N820="nulová",J820,0)</f>
        <v>0</v>
      </c>
      <c r="BJ820" s="18" t="s">
        <v>87</v>
      </c>
      <c r="BK820" s="199">
        <f>ROUND(I820*H820,2)</f>
        <v>0</v>
      </c>
      <c r="BL820" s="18" t="s">
        <v>131</v>
      </c>
      <c r="BM820" s="198" t="s">
        <v>1614</v>
      </c>
    </row>
    <row r="821" spans="1:65" s="13" customFormat="1">
      <c r="B821" s="210"/>
      <c r="C821" s="211"/>
      <c r="D821" s="200" t="s">
        <v>247</v>
      </c>
      <c r="E821" s="212" t="s">
        <v>1</v>
      </c>
      <c r="F821" s="213" t="s">
        <v>1615</v>
      </c>
      <c r="G821" s="211"/>
      <c r="H821" s="214">
        <v>3210.84</v>
      </c>
      <c r="I821" s="215"/>
      <c r="J821" s="211"/>
      <c r="K821" s="211"/>
      <c r="L821" s="216"/>
      <c r="M821" s="217"/>
      <c r="N821" s="218"/>
      <c r="O821" s="218"/>
      <c r="P821" s="218"/>
      <c r="Q821" s="218"/>
      <c r="R821" s="218"/>
      <c r="S821" s="218"/>
      <c r="T821" s="219"/>
      <c r="AT821" s="220" t="s">
        <v>247</v>
      </c>
      <c r="AU821" s="220" t="s">
        <v>89</v>
      </c>
      <c r="AV821" s="13" t="s">
        <v>89</v>
      </c>
      <c r="AW821" s="13" t="s">
        <v>34</v>
      </c>
      <c r="AX821" s="13" t="s">
        <v>87</v>
      </c>
      <c r="AY821" s="220" t="s">
        <v>173</v>
      </c>
    </row>
    <row r="822" spans="1:65" s="2" customFormat="1" ht="21.75" customHeight="1">
      <c r="A822" s="35"/>
      <c r="B822" s="36"/>
      <c r="C822" s="187" t="s">
        <v>1616</v>
      </c>
      <c r="D822" s="187" t="s">
        <v>176</v>
      </c>
      <c r="E822" s="188" t="s">
        <v>1617</v>
      </c>
      <c r="F822" s="189" t="s">
        <v>1618</v>
      </c>
      <c r="G822" s="190" t="s">
        <v>1580</v>
      </c>
      <c r="H822" s="191">
        <v>668.94</v>
      </c>
      <c r="I822" s="192"/>
      <c r="J822" s="193">
        <f>ROUND(I822*H822,2)</f>
        <v>0</v>
      </c>
      <c r="K822" s="189" t="s">
        <v>1</v>
      </c>
      <c r="L822" s="40"/>
      <c r="M822" s="194" t="s">
        <v>1</v>
      </c>
      <c r="N822" s="195" t="s">
        <v>44</v>
      </c>
      <c r="O822" s="72"/>
      <c r="P822" s="196">
        <f>O822*H822</f>
        <v>0</v>
      </c>
      <c r="Q822" s="196">
        <v>1.4999999999999999E-4</v>
      </c>
      <c r="R822" s="196">
        <f>Q822*H822</f>
        <v>0.100341</v>
      </c>
      <c r="S822" s="196">
        <v>0</v>
      </c>
      <c r="T822" s="197">
        <f>S822*H822</f>
        <v>0</v>
      </c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/>
      <c r="AR822" s="198" t="s">
        <v>131</v>
      </c>
      <c r="AT822" s="198" t="s">
        <v>176</v>
      </c>
      <c r="AU822" s="198" t="s">
        <v>89</v>
      </c>
      <c r="AY822" s="18" t="s">
        <v>173</v>
      </c>
      <c r="BE822" s="199">
        <f>IF(N822="základní",J822,0)</f>
        <v>0</v>
      </c>
      <c r="BF822" s="199">
        <f>IF(N822="snížená",J822,0)</f>
        <v>0</v>
      </c>
      <c r="BG822" s="199">
        <f>IF(N822="zákl. přenesená",J822,0)</f>
        <v>0</v>
      </c>
      <c r="BH822" s="199">
        <f>IF(N822="sníž. přenesená",J822,0)</f>
        <v>0</v>
      </c>
      <c r="BI822" s="199">
        <f>IF(N822="nulová",J822,0)</f>
        <v>0</v>
      </c>
      <c r="BJ822" s="18" t="s">
        <v>87</v>
      </c>
      <c r="BK822" s="199">
        <f>ROUND(I822*H822,2)</f>
        <v>0</v>
      </c>
      <c r="BL822" s="18" t="s">
        <v>131</v>
      </c>
      <c r="BM822" s="198" t="s">
        <v>1619</v>
      </c>
    </row>
    <row r="823" spans="1:65" s="13" customFormat="1">
      <c r="B823" s="210"/>
      <c r="C823" s="211"/>
      <c r="D823" s="200" t="s">
        <v>247</v>
      </c>
      <c r="E823" s="212" t="s">
        <v>1</v>
      </c>
      <c r="F823" s="213" t="s">
        <v>1620</v>
      </c>
      <c r="G823" s="211"/>
      <c r="H823" s="214">
        <v>668.94</v>
      </c>
      <c r="I823" s="215"/>
      <c r="J823" s="211"/>
      <c r="K823" s="211"/>
      <c r="L823" s="216"/>
      <c r="M823" s="217"/>
      <c r="N823" s="218"/>
      <c r="O823" s="218"/>
      <c r="P823" s="218"/>
      <c r="Q823" s="218"/>
      <c r="R823" s="218"/>
      <c r="S823" s="218"/>
      <c r="T823" s="219"/>
      <c r="AT823" s="220" t="s">
        <v>247</v>
      </c>
      <c r="AU823" s="220" t="s">
        <v>89</v>
      </c>
      <c r="AV823" s="13" t="s">
        <v>89</v>
      </c>
      <c r="AW823" s="13" t="s">
        <v>34</v>
      </c>
      <c r="AX823" s="13" t="s">
        <v>87</v>
      </c>
      <c r="AY823" s="220" t="s">
        <v>173</v>
      </c>
    </row>
    <row r="824" spans="1:65" s="2" customFormat="1" ht="33" customHeight="1">
      <c r="A824" s="35"/>
      <c r="B824" s="36"/>
      <c r="C824" s="187" t="s">
        <v>1621</v>
      </c>
      <c r="D824" s="187" t="s">
        <v>176</v>
      </c>
      <c r="E824" s="188" t="s">
        <v>1622</v>
      </c>
      <c r="F824" s="189" t="s">
        <v>1623</v>
      </c>
      <c r="G824" s="190" t="s">
        <v>330</v>
      </c>
      <c r="H824" s="191">
        <v>6</v>
      </c>
      <c r="I824" s="192"/>
      <c r="J824" s="193">
        <f>ROUND(I824*H824,2)</f>
        <v>0</v>
      </c>
      <c r="K824" s="189" t="s">
        <v>1</v>
      </c>
      <c r="L824" s="40"/>
      <c r="M824" s="194" t="s">
        <v>1</v>
      </c>
      <c r="N824" s="195" t="s">
        <v>44</v>
      </c>
      <c r="O824" s="72"/>
      <c r="P824" s="196">
        <f>O824*H824</f>
        <v>0</v>
      </c>
      <c r="Q824" s="196">
        <v>1.4999999999999999E-4</v>
      </c>
      <c r="R824" s="196">
        <f>Q824*H824</f>
        <v>8.9999999999999998E-4</v>
      </c>
      <c r="S824" s="196">
        <v>0</v>
      </c>
      <c r="T824" s="197">
        <f>S824*H824</f>
        <v>0</v>
      </c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  <c r="AE824" s="35"/>
      <c r="AR824" s="198" t="s">
        <v>131</v>
      </c>
      <c r="AT824" s="198" t="s">
        <v>176</v>
      </c>
      <c r="AU824" s="198" t="s">
        <v>89</v>
      </c>
      <c r="AY824" s="18" t="s">
        <v>173</v>
      </c>
      <c r="BE824" s="199">
        <f>IF(N824="základní",J824,0)</f>
        <v>0</v>
      </c>
      <c r="BF824" s="199">
        <f>IF(N824="snížená",J824,0)</f>
        <v>0</v>
      </c>
      <c r="BG824" s="199">
        <f>IF(N824="zákl. přenesená",J824,0)</f>
        <v>0</v>
      </c>
      <c r="BH824" s="199">
        <f>IF(N824="sníž. přenesená",J824,0)</f>
        <v>0</v>
      </c>
      <c r="BI824" s="199">
        <f>IF(N824="nulová",J824,0)</f>
        <v>0</v>
      </c>
      <c r="BJ824" s="18" t="s">
        <v>87</v>
      </c>
      <c r="BK824" s="199">
        <f>ROUND(I824*H824,2)</f>
        <v>0</v>
      </c>
      <c r="BL824" s="18" t="s">
        <v>131</v>
      </c>
      <c r="BM824" s="198" t="s">
        <v>1624</v>
      </c>
    </row>
    <row r="825" spans="1:65" s="2" customFormat="1" ht="29.25">
      <c r="A825" s="35"/>
      <c r="B825" s="36"/>
      <c r="C825" s="37"/>
      <c r="D825" s="200" t="s">
        <v>194</v>
      </c>
      <c r="E825" s="37"/>
      <c r="F825" s="201" t="s">
        <v>1625</v>
      </c>
      <c r="G825" s="37"/>
      <c r="H825" s="37"/>
      <c r="I825" s="202"/>
      <c r="J825" s="37"/>
      <c r="K825" s="37"/>
      <c r="L825" s="40"/>
      <c r="M825" s="203"/>
      <c r="N825" s="204"/>
      <c r="O825" s="72"/>
      <c r="P825" s="72"/>
      <c r="Q825" s="72"/>
      <c r="R825" s="72"/>
      <c r="S825" s="72"/>
      <c r="T825" s="73"/>
      <c r="U825" s="35"/>
      <c r="V825" s="35"/>
      <c r="W825" s="35"/>
      <c r="X825" s="35"/>
      <c r="Y825" s="35"/>
      <c r="Z825" s="35"/>
      <c r="AA825" s="35"/>
      <c r="AB825" s="35"/>
      <c r="AC825" s="35"/>
      <c r="AD825" s="35"/>
      <c r="AE825" s="35"/>
      <c r="AT825" s="18" t="s">
        <v>194</v>
      </c>
      <c r="AU825" s="18" t="s">
        <v>89</v>
      </c>
    </row>
    <row r="826" spans="1:65" s="2" customFormat="1" ht="33" customHeight="1">
      <c r="A826" s="35"/>
      <c r="B826" s="36"/>
      <c r="C826" s="187" t="s">
        <v>1626</v>
      </c>
      <c r="D826" s="187" t="s">
        <v>176</v>
      </c>
      <c r="E826" s="188" t="s">
        <v>1627</v>
      </c>
      <c r="F826" s="189" t="s">
        <v>1628</v>
      </c>
      <c r="G826" s="190" t="s">
        <v>330</v>
      </c>
      <c r="H826" s="191">
        <v>2</v>
      </c>
      <c r="I826" s="192"/>
      <c r="J826" s="193">
        <f>ROUND(I826*H826,2)</f>
        <v>0</v>
      </c>
      <c r="K826" s="189" t="s">
        <v>1</v>
      </c>
      <c r="L826" s="40"/>
      <c r="M826" s="194" t="s">
        <v>1</v>
      </c>
      <c r="N826" s="195" t="s">
        <v>44</v>
      </c>
      <c r="O826" s="72"/>
      <c r="P826" s="196">
        <f>O826*H826</f>
        <v>0</v>
      </c>
      <c r="Q826" s="196">
        <v>1.4999999999999999E-4</v>
      </c>
      <c r="R826" s="196">
        <f>Q826*H826</f>
        <v>2.9999999999999997E-4</v>
      </c>
      <c r="S826" s="196">
        <v>0</v>
      </c>
      <c r="T826" s="197">
        <f>S826*H826</f>
        <v>0</v>
      </c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R826" s="198" t="s">
        <v>131</v>
      </c>
      <c r="AT826" s="198" t="s">
        <v>176</v>
      </c>
      <c r="AU826" s="198" t="s">
        <v>89</v>
      </c>
      <c r="AY826" s="18" t="s">
        <v>173</v>
      </c>
      <c r="BE826" s="199">
        <f>IF(N826="základní",J826,0)</f>
        <v>0</v>
      </c>
      <c r="BF826" s="199">
        <f>IF(N826="snížená",J826,0)</f>
        <v>0</v>
      </c>
      <c r="BG826" s="199">
        <f>IF(N826="zákl. přenesená",J826,0)</f>
        <v>0</v>
      </c>
      <c r="BH826" s="199">
        <f>IF(N826="sníž. přenesená",J826,0)</f>
        <v>0</v>
      </c>
      <c r="BI826" s="199">
        <f>IF(N826="nulová",J826,0)</f>
        <v>0</v>
      </c>
      <c r="BJ826" s="18" t="s">
        <v>87</v>
      </c>
      <c r="BK826" s="199">
        <f>ROUND(I826*H826,2)</f>
        <v>0</v>
      </c>
      <c r="BL826" s="18" t="s">
        <v>131</v>
      </c>
      <c r="BM826" s="198" t="s">
        <v>1629</v>
      </c>
    </row>
    <row r="827" spans="1:65" s="2" customFormat="1" ht="29.25">
      <c r="A827" s="35"/>
      <c r="B827" s="36"/>
      <c r="C827" s="37"/>
      <c r="D827" s="200" t="s">
        <v>194</v>
      </c>
      <c r="E827" s="37"/>
      <c r="F827" s="201" t="s">
        <v>1570</v>
      </c>
      <c r="G827" s="37"/>
      <c r="H827" s="37"/>
      <c r="I827" s="202"/>
      <c r="J827" s="37"/>
      <c r="K827" s="37"/>
      <c r="L827" s="40"/>
      <c r="M827" s="203"/>
      <c r="N827" s="204"/>
      <c r="O827" s="72"/>
      <c r="P827" s="72"/>
      <c r="Q827" s="72"/>
      <c r="R827" s="72"/>
      <c r="S827" s="72"/>
      <c r="T827" s="73"/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T827" s="18" t="s">
        <v>194</v>
      </c>
      <c r="AU827" s="18" t="s">
        <v>89</v>
      </c>
    </row>
    <row r="828" spans="1:65" s="2" customFormat="1" ht="33" customHeight="1">
      <c r="A828" s="35"/>
      <c r="B828" s="36"/>
      <c r="C828" s="187" t="s">
        <v>1630</v>
      </c>
      <c r="D828" s="187" t="s">
        <v>176</v>
      </c>
      <c r="E828" s="188" t="s">
        <v>1631</v>
      </c>
      <c r="F828" s="189" t="s">
        <v>1632</v>
      </c>
      <c r="G828" s="190" t="s">
        <v>330</v>
      </c>
      <c r="H828" s="191">
        <v>1</v>
      </c>
      <c r="I828" s="192"/>
      <c r="J828" s="193">
        <f>ROUND(I828*H828,2)</f>
        <v>0</v>
      </c>
      <c r="K828" s="189" t="s">
        <v>1</v>
      </c>
      <c r="L828" s="40"/>
      <c r="M828" s="194" t="s">
        <v>1</v>
      </c>
      <c r="N828" s="195" t="s">
        <v>44</v>
      </c>
      <c r="O828" s="72"/>
      <c r="P828" s="196">
        <f>O828*H828</f>
        <v>0</v>
      </c>
      <c r="Q828" s="196">
        <v>1.4999999999999999E-4</v>
      </c>
      <c r="R828" s="196">
        <f>Q828*H828</f>
        <v>1.4999999999999999E-4</v>
      </c>
      <c r="S828" s="196">
        <v>0</v>
      </c>
      <c r="T828" s="197">
        <f>S828*H828</f>
        <v>0</v>
      </c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R828" s="198" t="s">
        <v>131</v>
      </c>
      <c r="AT828" s="198" t="s">
        <v>176</v>
      </c>
      <c r="AU828" s="198" t="s">
        <v>89</v>
      </c>
      <c r="AY828" s="18" t="s">
        <v>173</v>
      </c>
      <c r="BE828" s="199">
        <f>IF(N828="základní",J828,0)</f>
        <v>0</v>
      </c>
      <c r="BF828" s="199">
        <f>IF(N828="snížená",J828,0)</f>
        <v>0</v>
      </c>
      <c r="BG828" s="199">
        <f>IF(N828="zákl. přenesená",J828,0)</f>
        <v>0</v>
      </c>
      <c r="BH828" s="199">
        <f>IF(N828="sníž. přenesená",J828,0)</f>
        <v>0</v>
      </c>
      <c r="BI828" s="199">
        <f>IF(N828="nulová",J828,0)</f>
        <v>0</v>
      </c>
      <c r="BJ828" s="18" t="s">
        <v>87</v>
      </c>
      <c r="BK828" s="199">
        <f>ROUND(I828*H828,2)</f>
        <v>0</v>
      </c>
      <c r="BL828" s="18" t="s">
        <v>131</v>
      </c>
      <c r="BM828" s="198" t="s">
        <v>1633</v>
      </c>
    </row>
    <row r="829" spans="1:65" s="2" customFormat="1" ht="29.25">
      <c r="A829" s="35"/>
      <c r="B829" s="36"/>
      <c r="C829" s="37"/>
      <c r="D829" s="200" t="s">
        <v>194</v>
      </c>
      <c r="E829" s="37"/>
      <c r="F829" s="201" t="s">
        <v>1570</v>
      </c>
      <c r="G829" s="37"/>
      <c r="H829" s="37"/>
      <c r="I829" s="202"/>
      <c r="J829" s="37"/>
      <c r="K829" s="37"/>
      <c r="L829" s="40"/>
      <c r="M829" s="203"/>
      <c r="N829" s="204"/>
      <c r="O829" s="72"/>
      <c r="P829" s="72"/>
      <c r="Q829" s="72"/>
      <c r="R829" s="72"/>
      <c r="S829" s="72"/>
      <c r="T829" s="73"/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/>
      <c r="AT829" s="18" t="s">
        <v>194</v>
      </c>
      <c r="AU829" s="18" t="s">
        <v>89</v>
      </c>
    </row>
    <row r="830" spans="1:65" s="2" customFormat="1" ht="33" customHeight="1">
      <c r="A830" s="35"/>
      <c r="B830" s="36"/>
      <c r="C830" s="187" t="s">
        <v>1634</v>
      </c>
      <c r="D830" s="187" t="s">
        <v>176</v>
      </c>
      <c r="E830" s="188" t="s">
        <v>1635</v>
      </c>
      <c r="F830" s="189" t="s">
        <v>1636</v>
      </c>
      <c r="G830" s="190" t="s">
        <v>330</v>
      </c>
      <c r="H830" s="191">
        <v>1</v>
      </c>
      <c r="I830" s="192"/>
      <c r="J830" s="193">
        <f>ROUND(I830*H830,2)</f>
        <v>0</v>
      </c>
      <c r="K830" s="189" t="s">
        <v>1</v>
      </c>
      <c r="L830" s="40"/>
      <c r="M830" s="194" t="s">
        <v>1</v>
      </c>
      <c r="N830" s="195" t="s">
        <v>44</v>
      </c>
      <c r="O830" s="72"/>
      <c r="P830" s="196">
        <f>O830*H830</f>
        <v>0</v>
      </c>
      <c r="Q830" s="196">
        <v>1.4999999999999999E-4</v>
      </c>
      <c r="R830" s="196">
        <f>Q830*H830</f>
        <v>1.4999999999999999E-4</v>
      </c>
      <c r="S830" s="196">
        <v>0</v>
      </c>
      <c r="T830" s="197">
        <f>S830*H830</f>
        <v>0</v>
      </c>
      <c r="U830" s="35"/>
      <c r="V830" s="35"/>
      <c r="W830" s="35"/>
      <c r="X830" s="35"/>
      <c r="Y830" s="35"/>
      <c r="Z830" s="35"/>
      <c r="AA830" s="35"/>
      <c r="AB830" s="35"/>
      <c r="AC830" s="35"/>
      <c r="AD830" s="35"/>
      <c r="AE830" s="35"/>
      <c r="AR830" s="198" t="s">
        <v>131</v>
      </c>
      <c r="AT830" s="198" t="s">
        <v>176</v>
      </c>
      <c r="AU830" s="198" t="s">
        <v>89</v>
      </c>
      <c r="AY830" s="18" t="s">
        <v>173</v>
      </c>
      <c r="BE830" s="199">
        <f>IF(N830="základní",J830,0)</f>
        <v>0</v>
      </c>
      <c r="BF830" s="199">
        <f>IF(N830="snížená",J830,0)</f>
        <v>0</v>
      </c>
      <c r="BG830" s="199">
        <f>IF(N830="zákl. přenesená",J830,0)</f>
        <v>0</v>
      </c>
      <c r="BH830" s="199">
        <f>IF(N830="sníž. přenesená",J830,0)</f>
        <v>0</v>
      </c>
      <c r="BI830" s="199">
        <f>IF(N830="nulová",J830,0)</f>
        <v>0</v>
      </c>
      <c r="BJ830" s="18" t="s">
        <v>87</v>
      </c>
      <c r="BK830" s="199">
        <f>ROUND(I830*H830,2)</f>
        <v>0</v>
      </c>
      <c r="BL830" s="18" t="s">
        <v>131</v>
      </c>
      <c r="BM830" s="198" t="s">
        <v>1637</v>
      </c>
    </row>
    <row r="831" spans="1:65" s="2" customFormat="1" ht="29.25">
      <c r="A831" s="35"/>
      <c r="B831" s="36"/>
      <c r="C831" s="37"/>
      <c r="D831" s="200" t="s">
        <v>194</v>
      </c>
      <c r="E831" s="37"/>
      <c r="F831" s="201" t="s">
        <v>1570</v>
      </c>
      <c r="G831" s="37"/>
      <c r="H831" s="37"/>
      <c r="I831" s="202"/>
      <c r="J831" s="37"/>
      <c r="K831" s="37"/>
      <c r="L831" s="40"/>
      <c r="M831" s="203"/>
      <c r="N831" s="204"/>
      <c r="O831" s="72"/>
      <c r="P831" s="72"/>
      <c r="Q831" s="72"/>
      <c r="R831" s="72"/>
      <c r="S831" s="72"/>
      <c r="T831" s="73"/>
      <c r="U831" s="35"/>
      <c r="V831" s="35"/>
      <c r="W831" s="35"/>
      <c r="X831" s="35"/>
      <c r="Y831" s="35"/>
      <c r="Z831" s="35"/>
      <c r="AA831" s="35"/>
      <c r="AB831" s="35"/>
      <c r="AC831" s="35"/>
      <c r="AD831" s="35"/>
      <c r="AE831" s="35"/>
      <c r="AT831" s="18" t="s">
        <v>194</v>
      </c>
      <c r="AU831" s="18" t="s">
        <v>89</v>
      </c>
    </row>
    <row r="832" spans="1:65" s="2" customFormat="1" ht="33" customHeight="1">
      <c r="A832" s="35"/>
      <c r="B832" s="36"/>
      <c r="C832" s="187" t="s">
        <v>1638</v>
      </c>
      <c r="D832" s="187" t="s">
        <v>176</v>
      </c>
      <c r="E832" s="188" t="s">
        <v>1639</v>
      </c>
      <c r="F832" s="189" t="s">
        <v>1640</v>
      </c>
      <c r="G832" s="190" t="s">
        <v>330</v>
      </c>
      <c r="H832" s="191">
        <v>1</v>
      </c>
      <c r="I832" s="192"/>
      <c r="J832" s="193">
        <f>ROUND(I832*H832,2)</f>
        <v>0</v>
      </c>
      <c r="K832" s="189" t="s">
        <v>1</v>
      </c>
      <c r="L832" s="40"/>
      <c r="M832" s="194" t="s">
        <v>1</v>
      </c>
      <c r="N832" s="195" t="s">
        <v>44</v>
      </c>
      <c r="O832" s="72"/>
      <c r="P832" s="196">
        <f>O832*H832</f>
        <v>0</v>
      </c>
      <c r="Q832" s="196">
        <v>1.4999999999999999E-4</v>
      </c>
      <c r="R832" s="196">
        <f>Q832*H832</f>
        <v>1.4999999999999999E-4</v>
      </c>
      <c r="S832" s="196">
        <v>0</v>
      </c>
      <c r="T832" s="197">
        <f>S832*H832</f>
        <v>0</v>
      </c>
      <c r="U832" s="35"/>
      <c r="V832" s="35"/>
      <c r="W832" s="35"/>
      <c r="X832" s="35"/>
      <c r="Y832" s="35"/>
      <c r="Z832" s="35"/>
      <c r="AA832" s="35"/>
      <c r="AB832" s="35"/>
      <c r="AC832" s="35"/>
      <c r="AD832" s="35"/>
      <c r="AE832" s="35"/>
      <c r="AR832" s="198" t="s">
        <v>131</v>
      </c>
      <c r="AT832" s="198" t="s">
        <v>176</v>
      </c>
      <c r="AU832" s="198" t="s">
        <v>89</v>
      </c>
      <c r="AY832" s="18" t="s">
        <v>173</v>
      </c>
      <c r="BE832" s="199">
        <f>IF(N832="základní",J832,0)</f>
        <v>0</v>
      </c>
      <c r="BF832" s="199">
        <f>IF(N832="snížená",J832,0)</f>
        <v>0</v>
      </c>
      <c r="BG832" s="199">
        <f>IF(N832="zákl. přenesená",J832,0)</f>
        <v>0</v>
      </c>
      <c r="BH832" s="199">
        <f>IF(N832="sníž. přenesená",J832,0)</f>
        <v>0</v>
      </c>
      <c r="BI832" s="199">
        <f>IF(N832="nulová",J832,0)</f>
        <v>0</v>
      </c>
      <c r="BJ832" s="18" t="s">
        <v>87</v>
      </c>
      <c r="BK832" s="199">
        <f>ROUND(I832*H832,2)</f>
        <v>0</v>
      </c>
      <c r="BL832" s="18" t="s">
        <v>131</v>
      </c>
      <c r="BM832" s="198" t="s">
        <v>1641</v>
      </c>
    </row>
    <row r="833" spans="1:65" s="2" customFormat="1" ht="19.5">
      <c r="A833" s="35"/>
      <c r="B833" s="36"/>
      <c r="C833" s="37"/>
      <c r="D833" s="200" t="s">
        <v>194</v>
      </c>
      <c r="E833" s="37"/>
      <c r="F833" s="201" t="s">
        <v>1642</v>
      </c>
      <c r="G833" s="37"/>
      <c r="H833" s="37"/>
      <c r="I833" s="202"/>
      <c r="J833" s="37"/>
      <c r="K833" s="37"/>
      <c r="L833" s="40"/>
      <c r="M833" s="203"/>
      <c r="N833" s="204"/>
      <c r="O833" s="72"/>
      <c r="P833" s="72"/>
      <c r="Q833" s="72"/>
      <c r="R833" s="72"/>
      <c r="S833" s="72"/>
      <c r="T833" s="73"/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/>
      <c r="AT833" s="18" t="s">
        <v>194</v>
      </c>
      <c r="AU833" s="18" t="s">
        <v>89</v>
      </c>
    </row>
    <row r="834" spans="1:65" s="2" customFormat="1" ht="33" customHeight="1">
      <c r="A834" s="35"/>
      <c r="B834" s="36"/>
      <c r="C834" s="187" t="s">
        <v>1643</v>
      </c>
      <c r="D834" s="187" t="s">
        <v>176</v>
      </c>
      <c r="E834" s="188" t="s">
        <v>1644</v>
      </c>
      <c r="F834" s="189" t="s">
        <v>1645</v>
      </c>
      <c r="G834" s="190" t="s">
        <v>330</v>
      </c>
      <c r="H834" s="191">
        <v>1</v>
      </c>
      <c r="I834" s="192"/>
      <c r="J834" s="193">
        <f>ROUND(I834*H834,2)</f>
        <v>0</v>
      </c>
      <c r="K834" s="189" t="s">
        <v>1</v>
      </c>
      <c r="L834" s="40"/>
      <c r="M834" s="194" t="s">
        <v>1</v>
      </c>
      <c r="N834" s="195" t="s">
        <v>44</v>
      </c>
      <c r="O834" s="72"/>
      <c r="P834" s="196">
        <f>O834*H834</f>
        <v>0</v>
      </c>
      <c r="Q834" s="196">
        <v>1.4999999999999999E-4</v>
      </c>
      <c r="R834" s="196">
        <f>Q834*H834</f>
        <v>1.4999999999999999E-4</v>
      </c>
      <c r="S834" s="196">
        <v>0</v>
      </c>
      <c r="T834" s="197">
        <f>S834*H834</f>
        <v>0</v>
      </c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R834" s="198" t="s">
        <v>131</v>
      </c>
      <c r="AT834" s="198" t="s">
        <v>176</v>
      </c>
      <c r="AU834" s="198" t="s">
        <v>89</v>
      </c>
      <c r="AY834" s="18" t="s">
        <v>173</v>
      </c>
      <c r="BE834" s="199">
        <f>IF(N834="základní",J834,0)</f>
        <v>0</v>
      </c>
      <c r="BF834" s="199">
        <f>IF(N834="snížená",J834,0)</f>
        <v>0</v>
      </c>
      <c r="BG834" s="199">
        <f>IF(N834="zákl. přenesená",J834,0)</f>
        <v>0</v>
      </c>
      <c r="BH834" s="199">
        <f>IF(N834="sníž. přenesená",J834,0)</f>
        <v>0</v>
      </c>
      <c r="BI834" s="199">
        <f>IF(N834="nulová",J834,0)</f>
        <v>0</v>
      </c>
      <c r="BJ834" s="18" t="s">
        <v>87</v>
      </c>
      <c r="BK834" s="199">
        <f>ROUND(I834*H834,2)</f>
        <v>0</v>
      </c>
      <c r="BL834" s="18" t="s">
        <v>131</v>
      </c>
      <c r="BM834" s="198" t="s">
        <v>1646</v>
      </c>
    </row>
    <row r="835" spans="1:65" s="2" customFormat="1" ht="19.5">
      <c r="A835" s="35"/>
      <c r="B835" s="36"/>
      <c r="C835" s="37"/>
      <c r="D835" s="200" t="s">
        <v>194</v>
      </c>
      <c r="E835" s="37"/>
      <c r="F835" s="201" t="s">
        <v>1642</v>
      </c>
      <c r="G835" s="37"/>
      <c r="H835" s="37"/>
      <c r="I835" s="202"/>
      <c r="J835" s="37"/>
      <c r="K835" s="37"/>
      <c r="L835" s="40"/>
      <c r="M835" s="203"/>
      <c r="N835" s="204"/>
      <c r="O835" s="72"/>
      <c r="P835" s="72"/>
      <c r="Q835" s="72"/>
      <c r="R835" s="72"/>
      <c r="S835" s="72"/>
      <c r="T835" s="73"/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  <c r="AE835" s="35"/>
      <c r="AT835" s="18" t="s">
        <v>194</v>
      </c>
      <c r="AU835" s="18" t="s">
        <v>89</v>
      </c>
    </row>
    <row r="836" spans="1:65" s="2" customFormat="1" ht="33" customHeight="1">
      <c r="A836" s="35"/>
      <c r="B836" s="36"/>
      <c r="C836" s="187" t="s">
        <v>1647</v>
      </c>
      <c r="D836" s="187" t="s">
        <v>176</v>
      </c>
      <c r="E836" s="188" t="s">
        <v>1648</v>
      </c>
      <c r="F836" s="189" t="s">
        <v>1649</v>
      </c>
      <c r="G836" s="190" t="s">
        <v>330</v>
      </c>
      <c r="H836" s="191">
        <v>1</v>
      </c>
      <c r="I836" s="192"/>
      <c r="J836" s="193">
        <f>ROUND(I836*H836,2)</f>
        <v>0</v>
      </c>
      <c r="K836" s="189" t="s">
        <v>1</v>
      </c>
      <c r="L836" s="40"/>
      <c r="M836" s="194" t="s">
        <v>1</v>
      </c>
      <c r="N836" s="195" t="s">
        <v>44</v>
      </c>
      <c r="O836" s="72"/>
      <c r="P836" s="196">
        <f>O836*H836</f>
        <v>0</v>
      </c>
      <c r="Q836" s="196">
        <v>1.4999999999999999E-4</v>
      </c>
      <c r="R836" s="196">
        <f>Q836*H836</f>
        <v>1.4999999999999999E-4</v>
      </c>
      <c r="S836" s="196">
        <v>0</v>
      </c>
      <c r="T836" s="197">
        <f>S836*H836</f>
        <v>0</v>
      </c>
      <c r="U836" s="35"/>
      <c r="V836" s="35"/>
      <c r="W836" s="35"/>
      <c r="X836" s="35"/>
      <c r="Y836" s="35"/>
      <c r="Z836" s="35"/>
      <c r="AA836" s="35"/>
      <c r="AB836" s="35"/>
      <c r="AC836" s="35"/>
      <c r="AD836" s="35"/>
      <c r="AE836" s="35"/>
      <c r="AR836" s="198" t="s">
        <v>131</v>
      </c>
      <c r="AT836" s="198" t="s">
        <v>176</v>
      </c>
      <c r="AU836" s="198" t="s">
        <v>89</v>
      </c>
      <c r="AY836" s="18" t="s">
        <v>173</v>
      </c>
      <c r="BE836" s="199">
        <f>IF(N836="základní",J836,0)</f>
        <v>0</v>
      </c>
      <c r="BF836" s="199">
        <f>IF(N836="snížená",J836,0)</f>
        <v>0</v>
      </c>
      <c r="BG836" s="199">
        <f>IF(N836="zákl. přenesená",J836,0)</f>
        <v>0</v>
      </c>
      <c r="BH836" s="199">
        <f>IF(N836="sníž. přenesená",J836,0)</f>
        <v>0</v>
      </c>
      <c r="BI836" s="199">
        <f>IF(N836="nulová",J836,0)</f>
        <v>0</v>
      </c>
      <c r="BJ836" s="18" t="s">
        <v>87</v>
      </c>
      <c r="BK836" s="199">
        <f>ROUND(I836*H836,2)</f>
        <v>0</v>
      </c>
      <c r="BL836" s="18" t="s">
        <v>131</v>
      </c>
      <c r="BM836" s="198" t="s">
        <v>1650</v>
      </c>
    </row>
    <row r="837" spans="1:65" s="2" customFormat="1" ht="19.5">
      <c r="A837" s="35"/>
      <c r="B837" s="36"/>
      <c r="C837" s="37"/>
      <c r="D837" s="200" t="s">
        <v>194</v>
      </c>
      <c r="E837" s="37"/>
      <c r="F837" s="201" t="s">
        <v>1642</v>
      </c>
      <c r="G837" s="37"/>
      <c r="H837" s="37"/>
      <c r="I837" s="202"/>
      <c r="J837" s="37"/>
      <c r="K837" s="37"/>
      <c r="L837" s="40"/>
      <c r="M837" s="203"/>
      <c r="N837" s="204"/>
      <c r="O837" s="72"/>
      <c r="P837" s="72"/>
      <c r="Q837" s="72"/>
      <c r="R837" s="72"/>
      <c r="S837" s="72"/>
      <c r="T837" s="73"/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  <c r="AE837" s="35"/>
      <c r="AT837" s="18" t="s">
        <v>194</v>
      </c>
      <c r="AU837" s="18" t="s">
        <v>89</v>
      </c>
    </row>
    <row r="838" spans="1:65" s="2" customFormat="1" ht="33" customHeight="1">
      <c r="A838" s="35"/>
      <c r="B838" s="36"/>
      <c r="C838" s="187" t="s">
        <v>1651</v>
      </c>
      <c r="D838" s="187" t="s">
        <v>176</v>
      </c>
      <c r="E838" s="188" t="s">
        <v>1652</v>
      </c>
      <c r="F838" s="189" t="s">
        <v>1653</v>
      </c>
      <c r="G838" s="190" t="s">
        <v>330</v>
      </c>
      <c r="H838" s="191">
        <v>1</v>
      </c>
      <c r="I838" s="192"/>
      <c r="J838" s="193">
        <f>ROUND(I838*H838,2)</f>
        <v>0</v>
      </c>
      <c r="K838" s="189" t="s">
        <v>1</v>
      </c>
      <c r="L838" s="40"/>
      <c r="M838" s="194" t="s">
        <v>1</v>
      </c>
      <c r="N838" s="195" t="s">
        <v>44</v>
      </c>
      <c r="O838" s="72"/>
      <c r="P838" s="196">
        <f>O838*H838</f>
        <v>0</v>
      </c>
      <c r="Q838" s="196">
        <v>1.4999999999999999E-4</v>
      </c>
      <c r="R838" s="196">
        <f>Q838*H838</f>
        <v>1.4999999999999999E-4</v>
      </c>
      <c r="S838" s="196">
        <v>0</v>
      </c>
      <c r="T838" s="197">
        <f>S838*H838</f>
        <v>0</v>
      </c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  <c r="AE838" s="35"/>
      <c r="AR838" s="198" t="s">
        <v>131</v>
      </c>
      <c r="AT838" s="198" t="s">
        <v>176</v>
      </c>
      <c r="AU838" s="198" t="s">
        <v>89</v>
      </c>
      <c r="AY838" s="18" t="s">
        <v>173</v>
      </c>
      <c r="BE838" s="199">
        <f>IF(N838="základní",J838,0)</f>
        <v>0</v>
      </c>
      <c r="BF838" s="199">
        <f>IF(N838="snížená",J838,0)</f>
        <v>0</v>
      </c>
      <c r="BG838" s="199">
        <f>IF(N838="zákl. přenesená",J838,0)</f>
        <v>0</v>
      </c>
      <c r="BH838" s="199">
        <f>IF(N838="sníž. přenesená",J838,0)</f>
        <v>0</v>
      </c>
      <c r="BI838" s="199">
        <f>IF(N838="nulová",J838,0)</f>
        <v>0</v>
      </c>
      <c r="BJ838" s="18" t="s">
        <v>87</v>
      </c>
      <c r="BK838" s="199">
        <f>ROUND(I838*H838,2)</f>
        <v>0</v>
      </c>
      <c r="BL838" s="18" t="s">
        <v>131</v>
      </c>
      <c r="BM838" s="198" t="s">
        <v>1654</v>
      </c>
    </row>
    <row r="839" spans="1:65" s="2" customFormat="1" ht="29.25">
      <c r="A839" s="35"/>
      <c r="B839" s="36"/>
      <c r="C839" s="37"/>
      <c r="D839" s="200" t="s">
        <v>194</v>
      </c>
      <c r="E839" s="37"/>
      <c r="F839" s="201" t="s">
        <v>1565</v>
      </c>
      <c r="G839" s="37"/>
      <c r="H839" s="37"/>
      <c r="I839" s="202"/>
      <c r="J839" s="37"/>
      <c r="K839" s="37"/>
      <c r="L839" s="40"/>
      <c r="M839" s="203"/>
      <c r="N839" s="204"/>
      <c r="O839" s="72"/>
      <c r="P839" s="72"/>
      <c r="Q839" s="72"/>
      <c r="R839" s="72"/>
      <c r="S839" s="72"/>
      <c r="T839" s="73"/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  <c r="AE839" s="35"/>
      <c r="AT839" s="18" t="s">
        <v>194</v>
      </c>
      <c r="AU839" s="18" t="s">
        <v>89</v>
      </c>
    </row>
    <row r="840" spans="1:65" s="2" customFormat="1" ht="33" customHeight="1">
      <c r="A840" s="35"/>
      <c r="B840" s="36"/>
      <c r="C840" s="187" t="s">
        <v>1655</v>
      </c>
      <c r="D840" s="187" t="s">
        <v>176</v>
      </c>
      <c r="E840" s="188" t="s">
        <v>1656</v>
      </c>
      <c r="F840" s="189" t="s">
        <v>1657</v>
      </c>
      <c r="G840" s="190" t="s">
        <v>330</v>
      </c>
      <c r="H840" s="191">
        <v>1</v>
      </c>
      <c r="I840" s="192"/>
      <c r="J840" s="193">
        <f>ROUND(I840*H840,2)</f>
        <v>0</v>
      </c>
      <c r="K840" s="189" t="s">
        <v>1</v>
      </c>
      <c r="L840" s="40"/>
      <c r="M840" s="194" t="s">
        <v>1</v>
      </c>
      <c r="N840" s="195" t="s">
        <v>44</v>
      </c>
      <c r="O840" s="72"/>
      <c r="P840" s="196">
        <f>O840*H840</f>
        <v>0</v>
      </c>
      <c r="Q840" s="196">
        <v>1.4999999999999999E-4</v>
      </c>
      <c r="R840" s="196">
        <f>Q840*H840</f>
        <v>1.4999999999999999E-4</v>
      </c>
      <c r="S840" s="196">
        <v>0</v>
      </c>
      <c r="T840" s="197">
        <f>S840*H840</f>
        <v>0</v>
      </c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  <c r="AE840" s="35"/>
      <c r="AR840" s="198" t="s">
        <v>131</v>
      </c>
      <c r="AT840" s="198" t="s">
        <v>176</v>
      </c>
      <c r="AU840" s="198" t="s">
        <v>89</v>
      </c>
      <c r="AY840" s="18" t="s">
        <v>173</v>
      </c>
      <c r="BE840" s="199">
        <f>IF(N840="základní",J840,0)</f>
        <v>0</v>
      </c>
      <c r="BF840" s="199">
        <f>IF(N840="snížená",J840,0)</f>
        <v>0</v>
      </c>
      <c r="BG840" s="199">
        <f>IF(N840="zákl. přenesená",J840,0)</f>
        <v>0</v>
      </c>
      <c r="BH840" s="199">
        <f>IF(N840="sníž. přenesená",J840,0)</f>
        <v>0</v>
      </c>
      <c r="BI840" s="199">
        <f>IF(N840="nulová",J840,0)</f>
        <v>0</v>
      </c>
      <c r="BJ840" s="18" t="s">
        <v>87</v>
      </c>
      <c r="BK840" s="199">
        <f>ROUND(I840*H840,2)</f>
        <v>0</v>
      </c>
      <c r="BL840" s="18" t="s">
        <v>131</v>
      </c>
      <c r="BM840" s="198" t="s">
        <v>1658</v>
      </c>
    </row>
    <row r="841" spans="1:65" s="2" customFormat="1" ht="29.25">
      <c r="A841" s="35"/>
      <c r="B841" s="36"/>
      <c r="C841" s="37"/>
      <c r="D841" s="200" t="s">
        <v>194</v>
      </c>
      <c r="E841" s="37"/>
      <c r="F841" s="201" t="s">
        <v>1659</v>
      </c>
      <c r="G841" s="37"/>
      <c r="H841" s="37"/>
      <c r="I841" s="202"/>
      <c r="J841" s="37"/>
      <c r="K841" s="37"/>
      <c r="L841" s="40"/>
      <c r="M841" s="203"/>
      <c r="N841" s="204"/>
      <c r="O841" s="72"/>
      <c r="P841" s="72"/>
      <c r="Q841" s="72"/>
      <c r="R841" s="72"/>
      <c r="S841" s="72"/>
      <c r="T841" s="73"/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  <c r="AE841" s="35"/>
      <c r="AT841" s="18" t="s">
        <v>194</v>
      </c>
      <c r="AU841" s="18" t="s">
        <v>89</v>
      </c>
    </row>
    <row r="842" spans="1:65" s="2" customFormat="1" ht="33" customHeight="1">
      <c r="A842" s="35"/>
      <c r="B842" s="36"/>
      <c r="C842" s="187" t="s">
        <v>1660</v>
      </c>
      <c r="D842" s="187" t="s">
        <v>176</v>
      </c>
      <c r="E842" s="188" t="s">
        <v>1661</v>
      </c>
      <c r="F842" s="189" t="s">
        <v>1662</v>
      </c>
      <c r="G842" s="190" t="s">
        <v>330</v>
      </c>
      <c r="H842" s="191">
        <v>1</v>
      </c>
      <c r="I842" s="192"/>
      <c r="J842" s="193">
        <f>ROUND(I842*H842,2)</f>
        <v>0</v>
      </c>
      <c r="K842" s="189" t="s">
        <v>1</v>
      </c>
      <c r="L842" s="40"/>
      <c r="M842" s="194" t="s">
        <v>1</v>
      </c>
      <c r="N842" s="195" t="s">
        <v>44</v>
      </c>
      <c r="O842" s="72"/>
      <c r="P842" s="196">
        <f>O842*H842</f>
        <v>0</v>
      </c>
      <c r="Q842" s="196">
        <v>1.4999999999999999E-4</v>
      </c>
      <c r="R842" s="196">
        <f>Q842*H842</f>
        <v>1.4999999999999999E-4</v>
      </c>
      <c r="S842" s="196">
        <v>0</v>
      </c>
      <c r="T842" s="197">
        <f>S842*H842</f>
        <v>0</v>
      </c>
      <c r="U842" s="35"/>
      <c r="V842" s="35"/>
      <c r="W842" s="35"/>
      <c r="X842" s="35"/>
      <c r="Y842" s="35"/>
      <c r="Z842" s="35"/>
      <c r="AA842" s="35"/>
      <c r="AB842" s="35"/>
      <c r="AC842" s="35"/>
      <c r="AD842" s="35"/>
      <c r="AE842" s="35"/>
      <c r="AR842" s="198" t="s">
        <v>131</v>
      </c>
      <c r="AT842" s="198" t="s">
        <v>176</v>
      </c>
      <c r="AU842" s="198" t="s">
        <v>89</v>
      </c>
      <c r="AY842" s="18" t="s">
        <v>173</v>
      </c>
      <c r="BE842" s="199">
        <f>IF(N842="základní",J842,0)</f>
        <v>0</v>
      </c>
      <c r="BF842" s="199">
        <f>IF(N842="snížená",J842,0)</f>
        <v>0</v>
      </c>
      <c r="BG842" s="199">
        <f>IF(N842="zákl. přenesená",J842,0)</f>
        <v>0</v>
      </c>
      <c r="BH842" s="199">
        <f>IF(N842="sníž. přenesená",J842,0)</f>
        <v>0</v>
      </c>
      <c r="BI842" s="199">
        <f>IF(N842="nulová",J842,0)</f>
        <v>0</v>
      </c>
      <c r="BJ842" s="18" t="s">
        <v>87</v>
      </c>
      <c r="BK842" s="199">
        <f>ROUND(I842*H842,2)</f>
        <v>0</v>
      </c>
      <c r="BL842" s="18" t="s">
        <v>131</v>
      </c>
      <c r="BM842" s="198" t="s">
        <v>1663</v>
      </c>
    </row>
    <row r="843" spans="1:65" s="2" customFormat="1" ht="29.25">
      <c r="A843" s="35"/>
      <c r="B843" s="36"/>
      <c r="C843" s="37"/>
      <c r="D843" s="200" t="s">
        <v>194</v>
      </c>
      <c r="E843" s="37"/>
      <c r="F843" s="201" t="s">
        <v>1570</v>
      </c>
      <c r="G843" s="37"/>
      <c r="H843" s="37"/>
      <c r="I843" s="202"/>
      <c r="J843" s="37"/>
      <c r="K843" s="37"/>
      <c r="L843" s="40"/>
      <c r="M843" s="203"/>
      <c r="N843" s="204"/>
      <c r="O843" s="72"/>
      <c r="P843" s="72"/>
      <c r="Q843" s="72"/>
      <c r="R843" s="72"/>
      <c r="S843" s="72"/>
      <c r="T843" s="73"/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  <c r="AE843" s="35"/>
      <c r="AT843" s="18" t="s">
        <v>194</v>
      </c>
      <c r="AU843" s="18" t="s">
        <v>89</v>
      </c>
    </row>
    <row r="844" spans="1:65" s="2" customFormat="1" ht="33" customHeight="1">
      <c r="A844" s="35"/>
      <c r="B844" s="36"/>
      <c r="C844" s="187" t="s">
        <v>1664</v>
      </c>
      <c r="D844" s="187" t="s">
        <v>176</v>
      </c>
      <c r="E844" s="188" t="s">
        <v>1665</v>
      </c>
      <c r="F844" s="189" t="s">
        <v>1666</v>
      </c>
      <c r="G844" s="190" t="s">
        <v>330</v>
      </c>
      <c r="H844" s="191">
        <v>1</v>
      </c>
      <c r="I844" s="192"/>
      <c r="J844" s="193">
        <f t="shared" ref="J844:J856" si="30">ROUND(I844*H844,2)</f>
        <v>0</v>
      </c>
      <c r="K844" s="189" t="s">
        <v>1</v>
      </c>
      <c r="L844" s="40"/>
      <c r="M844" s="194" t="s">
        <v>1</v>
      </c>
      <c r="N844" s="195" t="s">
        <v>44</v>
      </c>
      <c r="O844" s="72"/>
      <c r="P844" s="196">
        <f t="shared" ref="P844:P856" si="31">O844*H844</f>
        <v>0</v>
      </c>
      <c r="Q844" s="196">
        <v>1.4999999999999999E-4</v>
      </c>
      <c r="R844" s="196">
        <f t="shared" ref="R844:R856" si="32">Q844*H844</f>
        <v>1.4999999999999999E-4</v>
      </c>
      <c r="S844" s="196">
        <v>0</v>
      </c>
      <c r="T844" s="197">
        <f t="shared" ref="T844:T856" si="33">S844*H844</f>
        <v>0</v>
      </c>
      <c r="U844" s="35"/>
      <c r="V844" s="35"/>
      <c r="W844" s="35"/>
      <c r="X844" s="35"/>
      <c r="Y844" s="35"/>
      <c r="Z844" s="35"/>
      <c r="AA844" s="35"/>
      <c r="AB844" s="35"/>
      <c r="AC844" s="35"/>
      <c r="AD844" s="35"/>
      <c r="AE844" s="35"/>
      <c r="AR844" s="198" t="s">
        <v>131</v>
      </c>
      <c r="AT844" s="198" t="s">
        <v>176</v>
      </c>
      <c r="AU844" s="198" t="s">
        <v>89</v>
      </c>
      <c r="AY844" s="18" t="s">
        <v>173</v>
      </c>
      <c r="BE844" s="199">
        <f t="shared" ref="BE844:BE856" si="34">IF(N844="základní",J844,0)</f>
        <v>0</v>
      </c>
      <c r="BF844" s="199">
        <f t="shared" ref="BF844:BF856" si="35">IF(N844="snížená",J844,0)</f>
        <v>0</v>
      </c>
      <c r="BG844" s="199">
        <f t="shared" ref="BG844:BG856" si="36">IF(N844="zákl. přenesená",J844,0)</f>
        <v>0</v>
      </c>
      <c r="BH844" s="199">
        <f t="shared" ref="BH844:BH856" si="37">IF(N844="sníž. přenesená",J844,0)</f>
        <v>0</v>
      </c>
      <c r="BI844" s="199">
        <f t="shared" ref="BI844:BI856" si="38">IF(N844="nulová",J844,0)</f>
        <v>0</v>
      </c>
      <c r="BJ844" s="18" t="s">
        <v>87</v>
      </c>
      <c r="BK844" s="199">
        <f t="shared" ref="BK844:BK856" si="39">ROUND(I844*H844,2)</f>
        <v>0</v>
      </c>
      <c r="BL844" s="18" t="s">
        <v>131</v>
      </c>
      <c r="BM844" s="198" t="s">
        <v>1667</v>
      </c>
    </row>
    <row r="845" spans="1:65" s="2" customFormat="1" ht="37.9" customHeight="1">
      <c r="A845" s="35"/>
      <c r="B845" s="36"/>
      <c r="C845" s="187" t="s">
        <v>1668</v>
      </c>
      <c r="D845" s="187" t="s">
        <v>176</v>
      </c>
      <c r="E845" s="188" t="s">
        <v>1669</v>
      </c>
      <c r="F845" s="189" t="s">
        <v>1670</v>
      </c>
      <c r="G845" s="190" t="s">
        <v>330</v>
      </c>
      <c r="H845" s="191">
        <v>1</v>
      </c>
      <c r="I845" s="192"/>
      <c r="J845" s="193">
        <f t="shared" si="30"/>
        <v>0</v>
      </c>
      <c r="K845" s="189" t="s">
        <v>1</v>
      </c>
      <c r="L845" s="40"/>
      <c r="M845" s="194" t="s">
        <v>1</v>
      </c>
      <c r="N845" s="195" t="s">
        <v>44</v>
      </c>
      <c r="O845" s="72"/>
      <c r="P845" s="196">
        <f t="shared" si="31"/>
        <v>0</v>
      </c>
      <c r="Q845" s="196">
        <v>1.4999999999999999E-4</v>
      </c>
      <c r="R845" s="196">
        <f t="shared" si="32"/>
        <v>1.4999999999999999E-4</v>
      </c>
      <c r="S845" s="196">
        <v>0</v>
      </c>
      <c r="T845" s="197">
        <f t="shared" si="33"/>
        <v>0</v>
      </c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  <c r="AR845" s="198" t="s">
        <v>131</v>
      </c>
      <c r="AT845" s="198" t="s">
        <v>176</v>
      </c>
      <c r="AU845" s="198" t="s">
        <v>89</v>
      </c>
      <c r="AY845" s="18" t="s">
        <v>173</v>
      </c>
      <c r="BE845" s="199">
        <f t="shared" si="34"/>
        <v>0</v>
      </c>
      <c r="BF845" s="199">
        <f t="shared" si="35"/>
        <v>0</v>
      </c>
      <c r="BG845" s="199">
        <f t="shared" si="36"/>
        <v>0</v>
      </c>
      <c r="BH845" s="199">
        <f t="shared" si="37"/>
        <v>0</v>
      </c>
      <c r="BI845" s="199">
        <f t="shared" si="38"/>
        <v>0</v>
      </c>
      <c r="BJ845" s="18" t="s">
        <v>87</v>
      </c>
      <c r="BK845" s="199">
        <f t="shared" si="39"/>
        <v>0</v>
      </c>
      <c r="BL845" s="18" t="s">
        <v>131</v>
      </c>
      <c r="BM845" s="198" t="s">
        <v>1671</v>
      </c>
    </row>
    <row r="846" spans="1:65" s="2" customFormat="1" ht="37.9" customHeight="1">
      <c r="A846" s="35"/>
      <c r="B846" s="36"/>
      <c r="C846" s="187" t="s">
        <v>1672</v>
      </c>
      <c r="D846" s="187" t="s">
        <v>176</v>
      </c>
      <c r="E846" s="188" t="s">
        <v>1673</v>
      </c>
      <c r="F846" s="189" t="s">
        <v>1674</v>
      </c>
      <c r="G846" s="190" t="s">
        <v>330</v>
      </c>
      <c r="H846" s="191">
        <v>1</v>
      </c>
      <c r="I846" s="192"/>
      <c r="J846" s="193">
        <f t="shared" si="30"/>
        <v>0</v>
      </c>
      <c r="K846" s="189" t="s">
        <v>1</v>
      </c>
      <c r="L846" s="40"/>
      <c r="M846" s="194" t="s">
        <v>1</v>
      </c>
      <c r="N846" s="195" t="s">
        <v>44</v>
      </c>
      <c r="O846" s="72"/>
      <c r="P846" s="196">
        <f t="shared" si="31"/>
        <v>0</v>
      </c>
      <c r="Q846" s="196">
        <v>1.4999999999999999E-4</v>
      </c>
      <c r="R846" s="196">
        <f t="shared" si="32"/>
        <v>1.4999999999999999E-4</v>
      </c>
      <c r="S846" s="196">
        <v>0</v>
      </c>
      <c r="T846" s="197">
        <f t="shared" si="33"/>
        <v>0</v>
      </c>
      <c r="U846" s="35"/>
      <c r="V846" s="35"/>
      <c r="W846" s="35"/>
      <c r="X846" s="35"/>
      <c r="Y846" s="35"/>
      <c r="Z846" s="35"/>
      <c r="AA846" s="35"/>
      <c r="AB846" s="35"/>
      <c r="AC846" s="35"/>
      <c r="AD846" s="35"/>
      <c r="AE846" s="35"/>
      <c r="AR846" s="198" t="s">
        <v>131</v>
      </c>
      <c r="AT846" s="198" t="s">
        <v>176</v>
      </c>
      <c r="AU846" s="198" t="s">
        <v>89</v>
      </c>
      <c r="AY846" s="18" t="s">
        <v>173</v>
      </c>
      <c r="BE846" s="199">
        <f t="shared" si="34"/>
        <v>0</v>
      </c>
      <c r="BF846" s="199">
        <f t="shared" si="35"/>
        <v>0</v>
      </c>
      <c r="BG846" s="199">
        <f t="shared" si="36"/>
        <v>0</v>
      </c>
      <c r="BH846" s="199">
        <f t="shared" si="37"/>
        <v>0</v>
      </c>
      <c r="BI846" s="199">
        <f t="shared" si="38"/>
        <v>0</v>
      </c>
      <c r="BJ846" s="18" t="s">
        <v>87</v>
      </c>
      <c r="BK846" s="199">
        <f t="shared" si="39"/>
        <v>0</v>
      </c>
      <c r="BL846" s="18" t="s">
        <v>131</v>
      </c>
      <c r="BM846" s="198" t="s">
        <v>1675</v>
      </c>
    </row>
    <row r="847" spans="1:65" s="2" customFormat="1" ht="33" customHeight="1">
      <c r="A847" s="35"/>
      <c r="B847" s="36"/>
      <c r="C847" s="187" t="s">
        <v>1676</v>
      </c>
      <c r="D847" s="187" t="s">
        <v>176</v>
      </c>
      <c r="E847" s="188" t="s">
        <v>1677</v>
      </c>
      <c r="F847" s="189" t="s">
        <v>1678</v>
      </c>
      <c r="G847" s="190" t="s">
        <v>330</v>
      </c>
      <c r="H847" s="191">
        <v>1</v>
      </c>
      <c r="I847" s="192"/>
      <c r="J847" s="193">
        <f t="shared" si="30"/>
        <v>0</v>
      </c>
      <c r="K847" s="189" t="s">
        <v>1</v>
      </c>
      <c r="L847" s="40"/>
      <c r="M847" s="194" t="s">
        <v>1</v>
      </c>
      <c r="N847" s="195" t="s">
        <v>44</v>
      </c>
      <c r="O847" s="72"/>
      <c r="P847" s="196">
        <f t="shared" si="31"/>
        <v>0</v>
      </c>
      <c r="Q847" s="196">
        <v>1.4999999999999999E-4</v>
      </c>
      <c r="R847" s="196">
        <f t="shared" si="32"/>
        <v>1.4999999999999999E-4</v>
      </c>
      <c r="S847" s="196">
        <v>0</v>
      </c>
      <c r="T847" s="197">
        <f t="shared" si="33"/>
        <v>0</v>
      </c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  <c r="AE847" s="35"/>
      <c r="AR847" s="198" t="s">
        <v>131</v>
      </c>
      <c r="AT847" s="198" t="s">
        <v>176</v>
      </c>
      <c r="AU847" s="198" t="s">
        <v>89</v>
      </c>
      <c r="AY847" s="18" t="s">
        <v>173</v>
      </c>
      <c r="BE847" s="199">
        <f t="shared" si="34"/>
        <v>0</v>
      </c>
      <c r="BF847" s="199">
        <f t="shared" si="35"/>
        <v>0</v>
      </c>
      <c r="BG847" s="199">
        <f t="shared" si="36"/>
        <v>0</v>
      </c>
      <c r="BH847" s="199">
        <f t="shared" si="37"/>
        <v>0</v>
      </c>
      <c r="BI847" s="199">
        <f t="shared" si="38"/>
        <v>0</v>
      </c>
      <c r="BJ847" s="18" t="s">
        <v>87</v>
      </c>
      <c r="BK847" s="199">
        <f t="shared" si="39"/>
        <v>0</v>
      </c>
      <c r="BL847" s="18" t="s">
        <v>131</v>
      </c>
      <c r="BM847" s="198" t="s">
        <v>1679</v>
      </c>
    </row>
    <row r="848" spans="1:65" s="2" customFormat="1" ht="33" customHeight="1">
      <c r="A848" s="35"/>
      <c r="B848" s="36"/>
      <c r="C848" s="187" t="s">
        <v>1680</v>
      </c>
      <c r="D848" s="187" t="s">
        <v>176</v>
      </c>
      <c r="E848" s="188" t="s">
        <v>1681</v>
      </c>
      <c r="F848" s="189" t="s">
        <v>1682</v>
      </c>
      <c r="G848" s="190" t="s">
        <v>330</v>
      </c>
      <c r="H848" s="191">
        <v>1</v>
      </c>
      <c r="I848" s="192"/>
      <c r="J848" s="193">
        <f t="shared" si="30"/>
        <v>0</v>
      </c>
      <c r="K848" s="189" t="s">
        <v>1</v>
      </c>
      <c r="L848" s="40"/>
      <c r="M848" s="194" t="s">
        <v>1</v>
      </c>
      <c r="N848" s="195" t="s">
        <v>44</v>
      </c>
      <c r="O848" s="72"/>
      <c r="P848" s="196">
        <f t="shared" si="31"/>
        <v>0</v>
      </c>
      <c r="Q848" s="196">
        <v>1.4999999999999999E-4</v>
      </c>
      <c r="R848" s="196">
        <f t="shared" si="32"/>
        <v>1.4999999999999999E-4</v>
      </c>
      <c r="S848" s="196">
        <v>0</v>
      </c>
      <c r="T848" s="197">
        <f t="shared" si="33"/>
        <v>0</v>
      </c>
      <c r="U848" s="35"/>
      <c r="V848" s="35"/>
      <c r="W848" s="35"/>
      <c r="X848" s="35"/>
      <c r="Y848" s="35"/>
      <c r="Z848" s="35"/>
      <c r="AA848" s="35"/>
      <c r="AB848" s="35"/>
      <c r="AC848" s="35"/>
      <c r="AD848" s="35"/>
      <c r="AE848" s="35"/>
      <c r="AR848" s="198" t="s">
        <v>131</v>
      </c>
      <c r="AT848" s="198" t="s">
        <v>176</v>
      </c>
      <c r="AU848" s="198" t="s">
        <v>89</v>
      </c>
      <c r="AY848" s="18" t="s">
        <v>173</v>
      </c>
      <c r="BE848" s="199">
        <f t="shared" si="34"/>
        <v>0</v>
      </c>
      <c r="BF848" s="199">
        <f t="shared" si="35"/>
        <v>0</v>
      </c>
      <c r="BG848" s="199">
        <f t="shared" si="36"/>
        <v>0</v>
      </c>
      <c r="BH848" s="199">
        <f t="shared" si="37"/>
        <v>0</v>
      </c>
      <c r="BI848" s="199">
        <f t="shared" si="38"/>
        <v>0</v>
      </c>
      <c r="BJ848" s="18" t="s">
        <v>87</v>
      </c>
      <c r="BK848" s="199">
        <f t="shared" si="39"/>
        <v>0</v>
      </c>
      <c r="BL848" s="18" t="s">
        <v>131</v>
      </c>
      <c r="BM848" s="198" t="s">
        <v>1683</v>
      </c>
    </row>
    <row r="849" spans="1:65" s="2" customFormat="1" ht="33" customHeight="1">
      <c r="A849" s="35"/>
      <c r="B849" s="36"/>
      <c r="C849" s="187" t="s">
        <v>1684</v>
      </c>
      <c r="D849" s="187" t="s">
        <v>176</v>
      </c>
      <c r="E849" s="188" t="s">
        <v>1685</v>
      </c>
      <c r="F849" s="189" t="s">
        <v>1686</v>
      </c>
      <c r="G849" s="190" t="s">
        <v>330</v>
      </c>
      <c r="H849" s="191">
        <v>1</v>
      </c>
      <c r="I849" s="192"/>
      <c r="J849" s="193">
        <f t="shared" si="30"/>
        <v>0</v>
      </c>
      <c r="K849" s="189" t="s">
        <v>1</v>
      </c>
      <c r="L849" s="40"/>
      <c r="M849" s="194" t="s">
        <v>1</v>
      </c>
      <c r="N849" s="195" t="s">
        <v>44</v>
      </c>
      <c r="O849" s="72"/>
      <c r="P849" s="196">
        <f t="shared" si="31"/>
        <v>0</v>
      </c>
      <c r="Q849" s="196">
        <v>1.4999999999999999E-4</v>
      </c>
      <c r="R849" s="196">
        <f t="shared" si="32"/>
        <v>1.4999999999999999E-4</v>
      </c>
      <c r="S849" s="196">
        <v>0</v>
      </c>
      <c r="T849" s="197">
        <f t="shared" si="33"/>
        <v>0</v>
      </c>
      <c r="U849" s="35"/>
      <c r="V849" s="35"/>
      <c r="W849" s="35"/>
      <c r="X849" s="35"/>
      <c r="Y849" s="35"/>
      <c r="Z849" s="35"/>
      <c r="AA849" s="35"/>
      <c r="AB849" s="35"/>
      <c r="AC849" s="35"/>
      <c r="AD849" s="35"/>
      <c r="AE849" s="35"/>
      <c r="AR849" s="198" t="s">
        <v>131</v>
      </c>
      <c r="AT849" s="198" t="s">
        <v>176</v>
      </c>
      <c r="AU849" s="198" t="s">
        <v>89</v>
      </c>
      <c r="AY849" s="18" t="s">
        <v>173</v>
      </c>
      <c r="BE849" s="199">
        <f t="shared" si="34"/>
        <v>0</v>
      </c>
      <c r="BF849" s="199">
        <f t="shared" si="35"/>
        <v>0</v>
      </c>
      <c r="BG849" s="199">
        <f t="shared" si="36"/>
        <v>0</v>
      </c>
      <c r="BH849" s="199">
        <f t="shared" si="37"/>
        <v>0</v>
      </c>
      <c r="BI849" s="199">
        <f t="shared" si="38"/>
        <v>0</v>
      </c>
      <c r="BJ849" s="18" t="s">
        <v>87</v>
      </c>
      <c r="BK849" s="199">
        <f t="shared" si="39"/>
        <v>0</v>
      </c>
      <c r="BL849" s="18" t="s">
        <v>131</v>
      </c>
      <c r="BM849" s="198" t="s">
        <v>1687</v>
      </c>
    </row>
    <row r="850" spans="1:65" s="2" customFormat="1" ht="33" customHeight="1">
      <c r="A850" s="35"/>
      <c r="B850" s="36"/>
      <c r="C850" s="187" t="s">
        <v>1688</v>
      </c>
      <c r="D850" s="187" t="s">
        <v>176</v>
      </c>
      <c r="E850" s="188" t="s">
        <v>1689</v>
      </c>
      <c r="F850" s="189" t="s">
        <v>1690</v>
      </c>
      <c r="G850" s="190" t="s">
        <v>330</v>
      </c>
      <c r="H850" s="191">
        <v>15</v>
      </c>
      <c r="I850" s="192"/>
      <c r="J850" s="193">
        <f t="shared" si="30"/>
        <v>0</v>
      </c>
      <c r="K850" s="189" t="s">
        <v>1</v>
      </c>
      <c r="L850" s="40"/>
      <c r="M850" s="194" t="s">
        <v>1</v>
      </c>
      <c r="N850" s="195" t="s">
        <v>44</v>
      </c>
      <c r="O850" s="72"/>
      <c r="P850" s="196">
        <f t="shared" si="31"/>
        <v>0</v>
      </c>
      <c r="Q850" s="196">
        <v>1.4999999999999999E-4</v>
      </c>
      <c r="R850" s="196">
        <f t="shared" si="32"/>
        <v>2.2499999999999998E-3</v>
      </c>
      <c r="S850" s="196">
        <v>0</v>
      </c>
      <c r="T850" s="197">
        <f t="shared" si="33"/>
        <v>0</v>
      </c>
      <c r="U850" s="35"/>
      <c r="V850" s="35"/>
      <c r="W850" s="35"/>
      <c r="X850" s="35"/>
      <c r="Y850" s="35"/>
      <c r="Z850" s="35"/>
      <c r="AA850" s="35"/>
      <c r="AB850" s="35"/>
      <c r="AC850" s="35"/>
      <c r="AD850" s="35"/>
      <c r="AE850" s="35"/>
      <c r="AR850" s="198" t="s">
        <v>131</v>
      </c>
      <c r="AT850" s="198" t="s">
        <v>176</v>
      </c>
      <c r="AU850" s="198" t="s">
        <v>89</v>
      </c>
      <c r="AY850" s="18" t="s">
        <v>173</v>
      </c>
      <c r="BE850" s="199">
        <f t="shared" si="34"/>
        <v>0</v>
      </c>
      <c r="BF850" s="199">
        <f t="shared" si="35"/>
        <v>0</v>
      </c>
      <c r="BG850" s="199">
        <f t="shared" si="36"/>
        <v>0</v>
      </c>
      <c r="BH850" s="199">
        <f t="shared" si="37"/>
        <v>0</v>
      </c>
      <c r="BI850" s="199">
        <f t="shared" si="38"/>
        <v>0</v>
      </c>
      <c r="BJ850" s="18" t="s">
        <v>87</v>
      </c>
      <c r="BK850" s="199">
        <f t="shared" si="39"/>
        <v>0</v>
      </c>
      <c r="BL850" s="18" t="s">
        <v>131</v>
      </c>
      <c r="BM850" s="198" t="s">
        <v>1691</v>
      </c>
    </row>
    <row r="851" spans="1:65" s="2" customFormat="1" ht="33" customHeight="1">
      <c r="A851" s="35"/>
      <c r="B851" s="36"/>
      <c r="C851" s="187" t="s">
        <v>1692</v>
      </c>
      <c r="D851" s="187" t="s">
        <v>176</v>
      </c>
      <c r="E851" s="188" t="s">
        <v>1693</v>
      </c>
      <c r="F851" s="189" t="s">
        <v>1694</v>
      </c>
      <c r="G851" s="190" t="s">
        <v>330</v>
      </c>
      <c r="H851" s="191">
        <v>4</v>
      </c>
      <c r="I851" s="192"/>
      <c r="J851" s="193">
        <f t="shared" si="30"/>
        <v>0</v>
      </c>
      <c r="K851" s="189" t="s">
        <v>1</v>
      </c>
      <c r="L851" s="40"/>
      <c r="M851" s="194" t="s">
        <v>1</v>
      </c>
      <c r="N851" s="195" t="s">
        <v>44</v>
      </c>
      <c r="O851" s="72"/>
      <c r="P851" s="196">
        <f t="shared" si="31"/>
        <v>0</v>
      </c>
      <c r="Q851" s="196">
        <v>1.4999999999999999E-4</v>
      </c>
      <c r="R851" s="196">
        <f t="shared" si="32"/>
        <v>5.9999999999999995E-4</v>
      </c>
      <c r="S851" s="196">
        <v>0</v>
      </c>
      <c r="T851" s="197">
        <f t="shared" si="33"/>
        <v>0</v>
      </c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/>
      <c r="AR851" s="198" t="s">
        <v>131</v>
      </c>
      <c r="AT851" s="198" t="s">
        <v>176</v>
      </c>
      <c r="AU851" s="198" t="s">
        <v>89</v>
      </c>
      <c r="AY851" s="18" t="s">
        <v>173</v>
      </c>
      <c r="BE851" s="199">
        <f t="shared" si="34"/>
        <v>0</v>
      </c>
      <c r="BF851" s="199">
        <f t="shared" si="35"/>
        <v>0</v>
      </c>
      <c r="BG851" s="199">
        <f t="shared" si="36"/>
        <v>0</v>
      </c>
      <c r="BH851" s="199">
        <f t="shared" si="37"/>
        <v>0</v>
      </c>
      <c r="BI851" s="199">
        <f t="shared" si="38"/>
        <v>0</v>
      </c>
      <c r="BJ851" s="18" t="s">
        <v>87</v>
      </c>
      <c r="BK851" s="199">
        <f t="shared" si="39"/>
        <v>0</v>
      </c>
      <c r="BL851" s="18" t="s">
        <v>131</v>
      </c>
      <c r="BM851" s="198" t="s">
        <v>1695</v>
      </c>
    </row>
    <row r="852" spans="1:65" s="2" customFormat="1" ht="24.2" customHeight="1">
      <c r="A852" s="35"/>
      <c r="B852" s="36"/>
      <c r="C852" s="187" t="s">
        <v>1696</v>
      </c>
      <c r="D852" s="187" t="s">
        <v>176</v>
      </c>
      <c r="E852" s="188" t="s">
        <v>1697</v>
      </c>
      <c r="F852" s="189" t="s">
        <v>1698</v>
      </c>
      <c r="G852" s="190" t="s">
        <v>330</v>
      </c>
      <c r="H852" s="191">
        <v>1</v>
      </c>
      <c r="I852" s="192"/>
      <c r="J852" s="193">
        <f t="shared" si="30"/>
        <v>0</v>
      </c>
      <c r="K852" s="189" t="s">
        <v>1</v>
      </c>
      <c r="L852" s="40"/>
      <c r="M852" s="194" t="s">
        <v>1</v>
      </c>
      <c r="N852" s="195" t="s">
        <v>44</v>
      </c>
      <c r="O852" s="72"/>
      <c r="P852" s="196">
        <f t="shared" si="31"/>
        <v>0</v>
      </c>
      <c r="Q852" s="196">
        <v>1.4999999999999999E-4</v>
      </c>
      <c r="R852" s="196">
        <f t="shared" si="32"/>
        <v>1.4999999999999999E-4</v>
      </c>
      <c r="S852" s="196">
        <v>0</v>
      </c>
      <c r="T852" s="197">
        <f t="shared" si="33"/>
        <v>0</v>
      </c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/>
      <c r="AR852" s="198" t="s">
        <v>131</v>
      </c>
      <c r="AT852" s="198" t="s">
        <v>176</v>
      </c>
      <c r="AU852" s="198" t="s">
        <v>89</v>
      </c>
      <c r="AY852" s="18" t="s">
        <v>173</v>
      </c>
      <c r="BE852" s="199">
        <f t="shared" si="34"/>
        <v>0</v>
      </c>
      <c r="BF852" s="199">
        <f t="shared" si="35"/>
        <v>0</v>
      </c>
      <c r="BG852" s="199">
        <f t="shared" si="36"/>
        <v>0</v>
      </c>
      <c r="BH852" s="199">
        <f t="shared" si="37"/>
        <v>0</v>
      </c>
      <c r="BI852" s="199">
        <f t="shared" si="38"/>
        <v>0</v>
      </c>
      <c r="BJ852" s="18" t="s">
        <v>87</v>
      </c>
      <c r="BK852" s="199">
        <f t="shared" si="39"/>
        <v>0</v>
      </c>
      <c r="BL852" s="18" t="s">
        <v>131</v>
      </c>
      <c r="BM852" s="198" t="s">
        <v>1699</v>
      </c>
    </row>
    <row r="853" spans="1:65" s="2" customFormat="1" ht="24.2" customHeight="1">
      <c r="A853" s="35"/>
      <c r="B853" s="36"/>
      <c r="C853" s="187" t="s">
        <v>1700</v>
      </c>
      <c r="D853" s="187" t="s">
        <v>176</v>
      </c>
      <c r="E853" s="188" t="s">
        <v>1701</v>
      </c>
      <c r="F853" s="189" t="s">
        <v>1702</v>
      </c>
      <c r="G853" s="190" t="s">
        <v>330</v>
      </c>
      <c r="H853" s="191">
        <v>2</v>
      </c>
      <c r="I853" s="192"/>
      <c r="J853" s="193">
        <f t="shared" si="30"/>
        <v>0</v>
      </c>
      <c r="K853" s="189" t="s">
        <v>1</v>
      </c>
      <c r="L853" s="40"/>
      <c r="M853" s="194" t="s">
        <v>1</v>
      </c>
      <c r="N853" s="195" t="s">
        <v>44</v>
      </c>
      <c r="O853" s="72"/>
      <c r="P853" s="196">
        <f t="shared" si="31"/>
        <v>0</v>
      </c>
      <c r="Q853" s="196">
        <v>1.4999999999999999E-4</v>
      </c>
      <c r="R853" s="196">
        <f t="shared" si="32"/>
        <v>2.9999999999999997E-4</v>
      </c>
      <c r="S853" s="196">
        <v>0</v>
      </c>
      <c r="T853" s="197">
        <f t="shared" si="33"/>
        <v>0</v>
      </c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  <c r="AE853" s="35"/>
      <c r="AR853" s="198" t="s">
        <v>131</v>
      </c>
      <c r="AT853" s="198" t="s">
        <v>176</v>
      </c>
      <c r="AU853" s="198" t="s">
        <v>89</v>
      </c>
      <c r="AY853" s="18" t="s">
        <v>173</v>
      </c>
      <c r="BE853" s="199">
        <f t="shared" si="34"/>
        <v>0</v>
      </c>
      <c r="BF853" s="199">
        <f t="shared" si="35"/>
        <v>0</v>
      </c>
      <c r="BG853" s="199">
        <f t="shared" si="36"/>
        <v>0</v>
      </c>
      <c r="BH853" s="199">
        <f t="shared" si="37"/>
        <v>0</v>
      </c>
      <c r="BI853" s="199">
        <f t="shared" si="38"/>
        <v>0</v>
      </c>
      <c r="BJ853" s="18" t="s">
        <v>87</v>
      </c>
      <c r="BK853" s="199">
        <f t="shared" si="39"/>
        <v>0</v>
      </c>
      <c r="BL853" s="18" t="s">
        <v>131</v>
      </c>
      <c r="BM853" s="198" t="s">
        <v>1703</v>
      </c>
    </row>
    <row r="854" spans="1:65" s="2" customFormat="1" ht="24.2" customHeight="1">
      <c r="A854" s="35"/>
      <c r="B854" s="36"/>
      <c r="C854" s="187" t="s">
        <v>1704</v>
      </c>
      <c r="D854" s="187" t="s">
        <v>176</v>
      </c>
      <c r="E854" s="188" t="s">
        <v>1705</v>
      </c>
      <c r="F854" s="189" t="s">
        <v>1706</v>
      </c>
      <c r="G854" s="190" t="s">
        <v>330</v>
      </c>
      <c r="H854" s="191">
        <v>1</v>
      </c>
      <c r="I854" s="192"/>
      <c r="J854" s="193">
        <f t="shared" si="30"/>
        <v>0</v>
      </c>
      <c r="K854" s="189" t="s">
        <v>1</v>
      </c>
      <c r="L854" s="40"/>
      <c r="M854" s="194" t="s">
        <v>1</v>
      </c>
      <c r="N854" s="195" t="s">
        <v>44</v>
      </c>
      <c r="O854" s="72"/>
      <c r="P854" s="196">
        <f t="shared" si="31"/>
        <v>0</v>
      </c>
      <c r="Q854" s="196">
        <v>1.4999999999999999E-4</v>
      </c>
      <c r="R854" s="196">
        <f t="shared" si="32"/>
        <v>1.4999999999999999E-4</v>
      </c>
      <c r="S854" s="196">
        <v>0</v>
      </c>
      <c r="T854" s="197">
        <f t="shared" si="33"/>
        <v>0</v>
      </c>
      <c r="U854" s="35"/>
      <c r="V854" s="35"/>
      <c r="W854" s="35"/>
      <c r="X854" s="35"/>
      <c r="Y854" s="35"/>
      <c r="Z854" s="35"/>
      <c r="AA854" s="35"/>
      <c r="AB854" s="35"/>
      <c r="AC854" s="35"/>
      <c r="AD854" s="35"/>
      <c r="AE854" s="35"/>
      <c r="AR854" s="198" t="s">
        <v>131</v>
      </c>
      <c r="AT854" s="198" t="s">
        <v>176</v>
      </c>
      <c r="AU854" s="198" t="s">
        <v>89</v>
      </c>
      <c r="AY854" s="18" t="s">
        <v>173</v>
      </c>
      <c r="BE854" s="199">
        <f t="shared" si="34"/>
        <v>0</v>
      </c>
      <c r="BF854" s="199">
        <f t="shared" si="35"/>
        <v>0</v>
      </c>
      <c r="BG854" s="199">
        <f t="shared" si="36"/>
        <v>0</v>
      </c>
      <c r="BH854" s="199">
        <f t="shared" si="37"/>
        <v>0</v>
      </c>
      <c r="BI854" s="199">
        <f t="shared" si="38"/>
        <v>0</v>
      </c>
      <c r="BJ854" s="18" t="s">
        <v>87</v>
      </c>
      <c r="BK854" s="199">
        <f t="shared" si="39"/>
        <v>0</v>
      </c>
      <c r="BL854" s="18" t="s">
        <v>131</v>
      </c>
      <c r="BM854" s="198" t="s">
        <v>1707</v>
      </c>
    </row>
    <row r="855" spans="1:65" s="2" customFormat="1" ht="24.2" customHeight="1">
      <c r="A855" s="35"/>
      <c r="B855" s="36"/>
      <c r="C855" s="187" t="s">
        <v>1708</v>
      </c>
      <c r="D855" s="187" t="s">
        <v>176</v>
      </c>
      <c r="E855" s="188" t="s">
        <v>1709</v>
      </c>
      <c r="F855" s="189" t="s">
        <v>1710</v>
      </c>
      <c r="G855" s="190" t="s">
        <v>330</v>
      </c>
      <c r="H855" s="191">
        <v>1</v>
      </c>
      <c r="I855" s="192"/>
      <c r="J855" s="193">
        <f t="shared" si="30"/>
        <v>0</v>
      </c>
      <c r="K855" s="189" t="s">
        <v>1</v>
      </c>
      <c r="L855" s="40"/>
      <c r="M855" s="194" t="s">
        <v>1</v>
      </c>
      <c r="N855" s="195" t="s">
        <v>44</v>
      </c>
      <c r="O855" s="72"/>
      <c r="P855" s="196">
        <f t="shared" si="31"/>
        <v>0</v>
      </c>
      <c r="Q855" s="196">
        <v>1.4999999999999999E-4</v>
      </c>
      <c r="R855" s="196">
        <f t="shared" si="32"/>
        <v>1.4999999999999999E-4</v>
      </c>
      <c r="S855" s="196">
        <v>0</v>
      </c>
      <c r="T855" s="197">
        <f t="shared" si="33"/>
        <v>0</v>
      </c>
      <c r="U855" s="35"/>
      <c r="V855" s="35"/>
      <c r="W855" s="35"/>
      <c r="X855" s="35"/>
      <c r="Y855" s="35"/>
      <c r="Z855" s="35"/>
      <c r="AA855" s="35"/>
      <c r="AB855" s="35"/>
      <c r="AC855" s="35"/>
      <c r="AD855" s="35"/>
      <c r="AE855" s="35"/>
      <c r="AR855" s="198" t="s">
        <v>131</v>
      </c>
      <c r="AT855" s="198" t="s">
        <v>176</v>
      </c>
      <c r="AU855" s="198" t="s">
        <v>89</v>
      </c>
      <c r="AY855" s="18" t="s">
        <v>173</v>
      </c>
      <c r="BE855" s="199">
        <f t="shared" si="34"/>
        <v>0</v>
      </c>
      <c r="BF855" s="199">
        <f t="shared" si="35"/>
        <v>0</v>
      </c>
      <c r="BG855" s="199">
        <f t="shared" si="36"/>
        <v>0</v>
      </c>
      <c r="BH855" s="199">
        <f t="shared" si="37"/>
        <v>0</v>
      </c>
      <c r="BI855" s="199">
        <f t="shared" si="38"/>
        <v>0</v>
      </c>
      <c r="BJ855" s="18" t="s">
        <v>87</v>
      </c>
      <c r="BK855" s="199">
        <f t="shared" si="39"/>
        <v>0</v>
      </c>
      <c r="BL855" s="18" t="s">
        <v>131</v>
      </c>
      <c r="BM855" s="198" t="s">
        <v>1711</v>
      </c>
    </row>
    <row r="856" spans="1:65" s="2" customFormat="1" ht="16.5" customHeight="1">
      <c r="A856" s="35"/>
      <c r="B856" s="36"/>
      <c r="C856" s="187" t="s">
        <v>1712</v>
      </c>
      <c r="D856" s="187" t="s">
        <v>176</v>
      </c>
      <c r="E856" s="188" t="s">
        <v>1713</v>
      </c>
      <c r="F856" s="189" t="s">
        <v>1714</v>
      </c>
      <c r="G856" s="190" t="s">
        <v>245</v>
      </c>
      <c r="H856" s="191">
        <v>49.4</v>
      </c>
      <c r="I856" s="192"/>
      <c r="J856" s="193">
        <f t="shared" si="30"/>
        <v>0</v>
      </c>
      <c r="K856" s="189" t="s">
        <v>1</v>
      </c>
      <c r="L856" s="40"/>
      <c r="M856" s="194" t="s">
        <v>1</v>
      </c>
      <c r="N856" s="195" t="s">
        <v>44</v>
      </c>
      <c r="O856" s="72"/>
      <c r="P856" s="196">
        <f t="shared" si="31"/>
        <v>0</v>
      </c>
      <c r="Q856" s="196">
        <v>1.4999999999999999E-4</v>
      </c>
      <c r="R856" s="196">
        <f t="shared" si="32"/>
        <v>7.4099999999999991E-3</v>
      </c>
      <c r="S856" s="196">
        <v>0</v>
      </c>
      <c r="T856" s="197">
        <f t="shared" si="33"/>
        <v>0</v>
      </c>
      <c r="U856" s="35"/>
      <c r="V856" s="35"/>
      <c r="W856" s="35"/>
      <c r="X856" s="35"/>
      <c r="Y856" s="35"/>
      <c r="Z856" s="35"/>
      <c r="AA856" s="35"/>
      <c r="AB856" s="35"/>
      <c r="AC856" s="35"/>
      <c r="AD856" s="35"/>
      <c r="AE856" s="35"/>
      <c r="AR856" s="198" t="s">
        <v>131</v>
      </c>
      <c r="AT856" s="198" t="s">
        <v>176</v>
      </c>
      <c r="AU856" s="198" t="s">
        <v>89</v>
      </c>
      <c r="AY856" s="18" t="s">
        <v>173</v>
      </c>
      <c r="BE856" s="199">
        <f t="shared" si="34"/>
        <v>0</v>
      </c>
      <c r="BF856" s="199">
        <f t="shared" si="35"/>
        <v>0</v>
      </c>
      <c r="BG856" s="199">
        <f t="shared" si="36"/>
        <v>0</v>
      </c>
      <c r="BH856" s="199">
        <f t="shared" si="37"/>
        <v>0</v>
      </c>
      <c r="BI856" s="199">
        <f t="shared" si="38"/>
        <v>0</v>
      </c>
      <c r="BJ856" s="18" t="s">
        <v>87</v>
      </c>
      <c r="BK856" s="199">
        <f t="shared" si="39"/>
        <v>0</v>
      </c>
      <c r="BL856" s="18" t="s">
        <v>131</v>
      </c>
      <c r="BM856" s="198" t="s">
        <v>1715</v>
      </c>
    </row>
    <row r="857" spans="1:65" s="2" customFormat="1" ht="19.5">
      <c r="A857" s="35"/>
      <c r="B857" s="36"/>
      <c r="C857" s="37"/>
      <c r="D857" s="200" t="s">
        <v>194</v>
      </c>
      <c r="E857" s="37"/>
      <c r="F857" s="201" t="s">
        <v>1716</v>
      </c>
      <c r="G857" s="37"/>
      <c r="H857" s="37"/>
      <c r="I857" s="202"/>
      <c r="J857" s="37"/>
      <c r="K857" s="37"/>
      <c r="L857" s="40"/>
      <c r="M857" s="203"/>
      <c r="N857" s="204"/>
      <c r="O857" s="72"/>
      <c r="P857" s="72"/>
      <c r="Q857" s="72"/>
      <c r="R857" s="72"/>
      <c r="S857" s="72"/>
      <c r="T857" s="73"/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  <c r="AE857" s="35"/>
      <c r="AT857" s="18" t="s">
        <v>194</v>
      </c>
      <c r="AU857" s="18" t="s">
        <v>89</v>
      </c>
    </row>
    <row r="858" spans="1:65" s="13" customFormat="1">
      <c r="B858" s="210"/>
      <c r="C858" s="211"/>
      <c r="D858" s="200" t="s">
        <v>247</v>
      </c>
      <c r="E858" s="212" t="s">
        <v>1</v>
      </c>
      <c r="F858" s="213" t="s">
        <v>613</v>
      </c>
      <c r="G858" s="211"/>
      <c r="H858" s="214">
        <v>49.4</v>
      </c>
      <c r="I858" s="215"/>
      <c r="J858" s="211"/>
      <c r="K858" s="211"/>
      <c r="L858" s="216"/>
      <c r="M858" s="217"/>
      <c r="N858" s="218"/>
      <c r="O858" s="218"/>
      <c r="P858" s="218"/>
      <c r="Q858" s="218"/>
      <c r="R858" s="218"/>
      <c r="S858" s="218"/>
      <c r="T858" s="219"/>
      <c r="AT858" s="220" t="s">
        <v>247</v>
      </c>
      <c r="AU858" s="220" t="s">
        <v>89</v>
      </c>
      <c r="AV858" s="13" t="s">
        <v>89</v>
      </c>
      <c r="AW858" s="13" t="s">
        <v>34</v>
      </c>
      <c r="AX858" s="13" t="s">
        <v>87</v>
      </c>
      <c r="AY858" s="220" t="s">
        <v>173</v>
      </c>
    </row>
    <row r="859" spans="1:65" s="2" customFormat="1" ht="16.5" customHeight="1">
      <c r="A859" s="35"/>
      <c r="B859" s="36"/>
      <c r="C859" s="187" t="s">
        <v>1717</v>
      </c>
      <c r="D859" s="187" t="s">
        <v>176</v>
      </c>
      <c r="E859" s="188" t="s">
        <v>1718</v>
      </c>
      <c r="F859" s="189" t="s">
        <v>1719</v>
      </c>
      <c r="G859" s="190" t="s">
        <v>1138</v>
      </c>
      <c r="H859" s="264"/>
      <c r="I859" s="192"/>
      <c r="J859" s="193">
        <f>ROUND(I859*H859,2)</f>
        <v>0</v>
      </c>
      <c r="K859" s="189" t="s">
        <v>263</v>
      </c>
      <c r="L859" s="40"/>
      <c r="M859" s="194" t="s">
        <v>1</v>
      </c>
      <c r="N859" s="195" t="s">
        <v>44</v>
      </c>
      <c r="O859" s="72"/>
      <c r="P859" s="196">
        <f>O859*H859</f>
        <v>0</v>
      </c>
      <c r="Q859" s="196">
        <v>0</v>
      </c>
      <c r="R859" s="196">
        <f>Q859*H859</f>
        <v>0</v>
      </c>
      <c r="S859" s="196">
        <v>0</v>
      </c>
      <c r="T859" s="197">
        <f>S859*H859</f>
        <v>0</v>
      </c>
      <c r="U859" s="35"/>
      <c r="V859" s="35"/>
      <c r="W859" s="35"/>
      <c r="X859" s="35"/>
      <c r="Y859" s="35"/>
      <c r="Z859" s="35"/>
      <c r="AA859" s="35"/>
      <c r="AB859" s="35"/>
      <c r="AC859" s="35"/>
      <c r="AD859" s="35"/>
      <c r="AE859" s="35"/>
      <c r="AR859" s="198" t="s">
        <v>131</v>
      </c>
      <c r="AT859" s="198" t="s">
        <v>176</v>
      </c>
      <c r="AU859" s="198" t="s">
        <v>89</v>
      </c>
      <c r="AY859" s="18" t="s">
        <v>173</v>
      </c>
      <c r="BE859" s="199">
        <f>IF(N859="základní",J859,0)</f>
        <v>0</v>
      </c>
      <c r="BF859" s="199">
        <f>IF(N859="snížená",J859,0)</f>
        <v>0</v>
      </c>
      <c r="BG859" s="199">
        <f>IF(N859="zákl. přenesená",J859,0)</f>
        <v>0</v>
      </c>
      <c r="BH859" s="199">
        <f>IF(N859="sníž. přenesená",J859,0)</f>
        <v>0</v>
      </c>
      <c r="BI859" s="199">
        <f>IF(N859="nulová",J859,0)</f>
        <v>0</v>
      </c>
      <c r="BJ859" s="18" t="s">
        <v>87</v>
      </c>
      <c r="BK859" s="199">
        <f>ROUND(I859*H859,2)</f>
        <v>0</v>
      </c>
      <c r="BL859" s="18" t="s">
        <v>131</v>
      </c>
      <c r="BM859" s="198" t="s">
        <v>1720</v>
      </c>
    </row>
    <row r="860" spans="1:65" s="12" customFormat="1" ht="22.9" customHeight="1">
      <c r="B860" s="171"/>
      <c r="C860" s="172"/>
      <c r="D860" s="173" t="s">
        <v>78</v>
      </c>
      <c r="E860" s="185" t="s">
        <v>1721</v>
      </c>
      <c r="F860" s="185" t="s">
        <v>1722</v>
      </c>
      <c r="G860" s="172"/>
      <c r="H860" s="172"/>
      <c r="I860" s="175"/>
      <c r="J860" s="186">
        <f>BK860</f>
        <v>0</v>
      </c>
      <c r="K860" s="172"/>
      <c r="L860" s="177"/>
      <c r="M860" s="178"/>
      <c r="N860" s="179"/>
      <c r="O860" s="179"/>
      <c r="P860" s="180">
        <f>SUM(P861:P882)</f>
        <v>0</v>
      </c>
      <c r="Q860" s="179"/>
      <c r="R860" s="180">
        <f>SUM(R861:R882)</f>
        <v>1.8903411800000001</v>
      </c>
      <c r="S860" s="179"/>
      <c r="T860" s="181">
        <f>SUM(T861:T882)</f>
        <v>0</v>
      </c>
      <c r="AR860" s="182" t="s">
        <v>89</v>
      </c>
      <c r="AT860" s="183" t="s">
        <v>78</v>
      </c>
      <c r="AU860" s="183" t="s">
        <v>87</v>
      </c>
      <c r="AY860" s="182" t="s">
        <v>173</v>
      </c>
      <c r="BK860" s="184">
        <f>SUM(BK861:BK882)</f>
        <v>0</v>
      </c>
    </row>
    <row r="861" spans="1:65" s="2" customFormat="1" ht="16.5" customHeight="1">
      <c r="A861" s="35"/>
      <c r="B861" s="36"/>
      <c r="C861" s="187" t="s">
        <v>1723</v>
      </c>
      <c r="D861" s="187" t="s">
        <v>176</v>
      </c>
      <c r="E861" s="188" t="s">
        <v>1724</v>
      </c>
      <c r="F861" s="189" t="s">
        <v>1725</v>
      </c>
      <c r="G861" s="190" t="s">
        <v>245</v>
      </c>
      <c r="H861" s="191">
        <v>14.842000000000001</v>
      </c>
      <c r="I861" s="192"/>
      <c r="J861" s="193">
        <f>ROUND(I861*H861,2)</f>
        <v>0</v>
      </c>
      <c r="K861" s="189" t="s">
        <v>1</v>
      </c>
      <c r="L861" s="40"/>
      <c r="M861" s="194" t="s">
        <v>1</v>
      </c>
      <c r="N861" s="195" t="s">
        <v>44</v>
      </c>
      <c r="O861" s="72"/>
      <c r="P861" s="196">
        <f>O861*H861</f>
        <v>0</v>
      </c>
      <c r="Q861" s="196">
        <v>1.0200000000000001E-3</v>
      </c>
      <c r="R861" s="196">
        <f>Q861*H861</f>
        <v>1.5138840000000002E-2</v>
      </c>
      <c r="S861" s="196">
        <v>0</v>
      </c>
      <c r="T861" s="197">
        <f>S861*H861</f>
        <v>0</v>
      </c>
      <c r="U861" s="35"/>
      <c r="V861" s="35"/>
      <c r="W861" s="35"/>
      <c r="X861" s="35"/>
      <c r="Y861" s="35"/>
      <c r="Z861" s="35"/>
      <c r="AA861" s="35"/>
      <c r="AB861" s="35"/>
      <c r="AC861" s="35"/>
      <c r="AD861" s="35"/>
      <c r="AE861" s="35"/>
      <c r="AR861" s="198" t="s">
        <v>131</v>
      </c>
      <c r="AT861" s="198" t="s">
        <v>176</v>
      </c>
      <c r="AU861" s="198" t="s">
        <v>89</v>
      </c>
      <c r="AY861" s="18" t="s">
        <v>173</v>
      </c>
      <c r="BE861" s="199">
        <f>IF(N861="základní",J861,0)</f>
        <v>0</v>
      </c>
      <c r="BF861" s="199">
        <f>IF(N861="snížená",J861,0)</f>
        <v>0</v>
      </c>
      <c r="BG861" s="199">
        <f>IF(N861="zákl. přenesená",J861,0)</f>
        <v>0</v>
      </c>
      <c r="BH861" s="199">
        <f>IF(N861="sníž. přenesená",J861,0)</f>
        <v>0</v>
      </c>
      <c r="BI861" s="199">
        <f>IF(N861="nulová",J861,0)</f>
        <v>0</v>
      </c>
      <c r="BJ861" s="18" t="s">
        <v>87</v>
      </c>
      <c r="BK861" s="199">
        <f>ROUND(I861*H861,2)</f>
        <v>0</v>
      </c>
      <c r="BL861" s="18" t="s">
        <v>131</v>
      </c>
      <c r="BM861" s="198" t="s">
        <v>1726</v>
      </c>
    </row>
    <row r="862" spans="1:65" s="13" customFormat="1">
      <c r="B862" s="210"/>
      <c r="C862" s="211"/>
      <c r="D862" s="200" t="s">
        <v>247</v>
      </c>
      <c r="E862" s="212" t="s">
        <v>1</v>
      </c>
      <c r="F862" s="213" t="s">
        <v>1727</v>
      </c>
      <c r="G862" s="211"/>
      <c r="H862" s="214">
        <v>3.4249999999999998</v>
      </c>
      <c r="I862" s="215"/>
      <c r="J862" s="211"/>
      <c r="K862" s="211"/>
      <c r="L862" s="216"/>
      <c r="M862" s="217"/>
      <c r="N862" s="218"/>
      <c r="O862" s="218"/>
      <c r="P862" s="218"/>
      <c r="Q862" s="218"/>
      <c r="R862" s="218"/>
      <c r="S862" s="218"/>
      <c r="T862" s="219"/>
      <c r="AT862" s="220" t="s">
        <v>247</v>
      </c>
      <c r="AU862" s="220" t="s">
        <v>89</v>
      </c>
      <c r="AV862" s="13" t="s">
        <v>89</v>
      </c>
      <c r="AW862" s="13" t="s">
        <v>34</v>
      </c>
      <c r="AX862" s="13" t="s">
        <v>79</v>
      </c>
      <c r="AY862" s="220" t="s">
        <v>173</v>
      </c>
    </row>
    <row r="863" spans="1:65" s="13" customFormat="1">
      <c r="B863" s="210"/>
      <c r="C863" s="211"/>
      <c r="D863" s="200" t="s">
        <v>247</v>
      </c>
      <c r="E863" s="212" t="s">
        <v>1</v>
      </c>
      <c r="F863" s="213" t="s">
        <v>1728</v>
      </c>
      <c r="G863" s="211"/>
      <c r="H863" s="214">
        <v>8.4600000000000009</v>
      </c>
      <c r="I863" s="215"/>
      <c r="J863" s="211"/>
      <c r="K863" s="211"/>
      <c r="L863" s="216"/>
      <c r="M863" s="217"/>
      <c r="N863" s="218"/>
      <c r="O863" s="218"/>
      <c r="P863" s="218"/>
      <c r="Q863" s="218"/>
      <c r="R863" s="218"/>
      <c r="S863" s="218"/>
      <c r="T863" s="219"/>
      <c r="AT863" s="220" t="s">
        <v>247</v>
      </c>
      <c r="AU863" s="220" t="s">
        <v>89</v>
      </c>
      <c r="AV863" s="13" t="s">
        <v>89</v>
      </c>
      <c r="AW863" s="13" t="s">
        <v>34</v>
      </c>
      <c r="AX863" s="13" t="s">
        <v>79</v>
      </c>
      <c r="AY863" s="220" t="s">
        <v>173</v>
      </c>
    </row>
    <row r="864" spans="1:65" s="13" customFormat="1">
      <c r="B864" s="210"/>
      <c r="C864" s="211"/>
      <c r="D864" s="200" t="s">
        <v>247</v>
      </c>
      <c r="E864" s="212" t="s">
        <v>1</v>
      </c>
      <c r="F864" s="213" t="s">
        <v>1729</v>
      </c>
      <c r="G864" s="211"/>
      <c r="H864" s="214">
        <v>2.9569999999999999</v>
      </c>
      <c r="I864" s="215"/>
      <c r="J864" s="211"/>
      <c r="K864" s="211"/>
      <c r="L864" s="216"/>
      <c r="M864" s="217"/>
      <c r="N864" s="218"/>
      <c r="O864" s="218"/>
      <c r="P864" s="218"/>
      <c r="Q864" s="218"/>
      <c r="R864" s="218"/>
      <c r="S864" s="218"/>
      <c r="T864" s="219"/>
      <c r="AT864" s="220" t="s">
        <v>247</v>
      </c>
      <c r="AU864" s="220" t="s">
        <v>89</v>
      </c>
      <c r="AV864" s="13" t="s">
        <v>89</v>
      </c>
      <c r="AW864" s="13" t="s">
        <v>34</v>
      </c>
      <c r="AX864" s="13" t="s">
        <v>79</v>
      </c>
      <c r="AY864" s="220" t="s">
        <v>173</v>
      </c>
    </row>
    <row r="865" spans="1:65" s="15" customFormat="1">
      <c r="B865" s="231"/>
      <c r="C865" s="232"/>
      <c r="D865" s="200" t="s">
        <v>247</v>
      </c>
      <c r="E865" s="233" t="s">
        <v>1</v>
      </c>
      <c r="F865" s="234" t="s">
        <v>260</v>
      </c>
      <c r="G865" s="232"/>
      <c r="H865" s="235">
        <v>14.842000000000001</v>
      </c>
      <c r="I865" s="236"/>
      <c r="J865" s="232"/>
      <c r="K865" s="232"/>
      <c r="L865" s="237"/>
      <c r="M865" s="238"/>
      <c r="N865" s="239"/>
      <c r="O865" s="239"/>
      <c r="P865" s="239"/>
      <c r="Q865" s="239"/>
      <c r="R865" s="239"/>
      <c r="S865" s="239"/>
      <c r="T865" s="240"/>
      <c r="AT865" s="241" t="s">
        <v>247</v>
      </c>
      <c r="AU865" s="241" t="s">
        <v>89</v>
      </c>
      <c r="AV865" s="15" t="s">
        <v>191</v>
      </c>
      <c r="AW865" s="15" t="s">
        <v>34</v>
      </c>
      <c r="AX865" s="15" t="s">
        <v>87</v>
      </c>
      <c r="AY865" s="241" t="s">
        <v>173</v>
      </c>
    </row>
    <row r="866" spans="1:65" s="2" customFormat="1" ht="16.5" customHeight="1">
      <c r="A866" s="35"/>
      <c r="B866" s="36"/>
      <c r="C866" s="254" t="s">
        <v>1730</v>
      </c>
      <c r="D866" s="254" t="s">
        <v>730</v>
      </c>
      <c r="E866" s="255" t="s">
        <v>1731</v>
      </c>
      <c r="F866" s="256" t="s">
        <v>1732</v>
      </c>
      <c r="G866" s="257" t="s">
        <v>245</v>
      </c>
      <c r="H866" s="258">
        <v>16.326000000000001</v>
      </c>
      <c r="I866" s="259"/>
      <c r="J866" s="260">
        <f>ROUND(I866*H866,2)</f>
        <v>0</v>
      </c>
      <c r="K866" s="256" t="s">
        <v>1</v>
      </c>
      <c r="L866" s="261"/>
      <c r="M866" s="262" t="s">
        <v>1</v>
      </c>
      <c r="N866" s="263" t="s">
        <v>44</v>
      </c>
      <c r="O866" s="72"/>
      <c r="P866" s="196">
        <f>O866*H866</f>
        <v>0</v>
      </c>
      <c r="Q866" s="196">
        <v>1.6E-2</v>
      </c>
      <c r="R866" s="196">
        <f>Q866*H866</f>
        <v>0.261216</v>
      </c>
      <c r="S866" s="196">
        <v>0</v>
      </c>
      <c r="T866" s="197">
        <f>S866*H866</f>
        <v>0</v>
      </c>
      <c r="U866" s="35"/>
      <c r="V866" s="35"/>
      <c r="W866" s="35"/>
      <c r="X866" s="35"/>
      <c r="Y866" s="35"/>
      <c r="Z866" s="35"/>
      <c r="AA866" s="35"/>
      <c r="AB866" s="35"/>
      <c r="AC866" s="35"/>
      <c r="AD866" s="35"/>
      <c r="AE866" s="35"/>
      <c r="AR866" s="198" t="s">
        <v>410</v>
      </c>
      <c r="AT866" s="198" t="s">
        <v>730</v>
      </c>
      <c r="AU866" s="198" t="s">
        <v>89</v>
      </c>
      <c r="AY866" s="18" t="s">
        <v>173</v>
      </c>
      <c r="BE866" s="199">
        <f>IF(N866="základní",J866,0)</f>
        <v>0</v>
      </c>
      <c r="BF866" s="199">
        <f>IF(N866="snížená",J866,0)</f>
        <v>0</v>
      </c>
      <c r="BG866" s="199">
        <f>IF(N866="zákl. přenesená",J866,0)</f>
        <v>0</v>
      </c>
      <c r="BH866" s="199">
        <f>IF(N866="sníž. přenesená",J866,0)</f>
        <v>0</v>
      </c>
      <c r="BI866" s="199">
        <f>IF(N866="nulová",J866,0)</f>
        <v>0</v>
      </c>
      <c r="BJ866" s="18" t="s">
        <v>87</v>
      </c>
      <c r="BK866" s="199">
        <f>ROUND(I866*H866,2)</f>
        <v>0</v>
      </c>
      <c r="BL866" s="18" t="s">
        <v>131</v>
      </c>
      <c r="BM866" s="198" t="s">
        <v>1733</v>
      </c>
    </row>
    <row r="867" spans="1:65" s="13" customFormat="1">
      <c r="B867" s="210"/>
      <c r="C867" s="211"/>
      <c r="D867" s="200" t="s">
        <v>247</v>
      </c>
      <c r="E867" s="211"/>
      <c r="F867" s="213" t="s">
        <v>1734</v>
      </c>
      <c r="G867" s="211"/>
      <c r="H867" s="214">
        <v>16.326000000000001</v>
      </c>
      <c r="I867" s="215"/>
      <c r="J867" s="211"/>
      <c r="K867" s="211"/>
      <c r="L867" s="216"/>
      <c r="M867" s="217"/>
      <c r="N867" s="218"/>
      <c r="O867" s="218"/>
      <c r="P867" s="218"/>
      <c r="Q867" s="218"/>
      <c r="R867" s="218"/>
      <c r="S867" s="218"/>
      <c r="T867" s="219"/>
      <c r="AT867" s="220" t="s">
        <v>247</v>
      </c>
      <c r="AU867" s="220" t="s">
        <v>89</v>
      </c>
      <c r="AV867" s="13" t="s">
        <v>89</v>
      </c>
      <c r="AW867" s="13" t="s">
        <v>4</v>
      </c>
      <c r="AX867" s="13" t="s">
        <v>87</v>
      </c>
      <c r="AY867" s="220" t="s">
        <v>173</v>
      </c>
    </row>
    <row r="868" spans="1:65" s="2" customFormat="1" ht="16.5" customHeight="1">
      <c r="A868" s="35"/>
      <c r="B868" s="36"/>
      <c r="C868" s="187" t="s">
        <v>1735</v>
      </c>
      <c r="D868" s="187" t="s">
        <v>176</v>
      </c>
      <c r="E868" s="188" t="s">
        <v>1736</v>
      </c>
      <c r="F868" s="189" t="s">
        <v>1737</v>
      </c>
      <c r="G868" s="190" t="s">
        <v>339</v>
      </c>
      <c r="H868" s="191">
        <v>12.673</v>
      </c>
      <c r="I868" s="192"/>
      <c r="J868" s="193">
        <f>ROUND(I868*H868,2)</f>
        <v>0</v>
      </c>
      <c r="K868" s="189" t="s">
        <v>263</v>
      </c>
      <c r="L868" s="40"/>
      <c r="M868" s="194" t="s">
        <v>1</v>
      </c>
      <c r="N868" s="195" t="s">
        <v>44</v>
      </c>
      <c r="O868" s="72"/>
      <c r="P868" s="196">
        <f>O868*H868</f>
        <v>0</v>
      </c>
      <c r="Q868" s="196">
        <v>5.8E-4</v>
      </c>
      <c r="R868" s="196">
        <f>Q868*H868</f>
        <v>7.3503400000000003E-3</v>
      </c>
      <c r="S868" s="196">
        <v>0</v>
      </c>
      <c r="T868" s="197">
        <f>S868*H868</f>
        <v>0</v>
      </c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  <c r="AE868" s="35"/>
      <c r="AR868" s="198" t="s">
        <v>131</v>
      </c>
      <c r="AT868" s="198" t="s">
        <v>176</v>
      </c>
      <c r="AU868" s="198" t="s">
        <v>89</v>
      </c>
      <c r="AY868" s="18" t="s">
        <v>173</v>
      </c>
      <c r="BE868" s="199">
        <f>IF(N868="základní",J868,0)</f>
        <v>0</v>
      </c>
      <c r="BF868" s="199">
        <f>IF(N868="snížená",J868,0)</f>
        <v>0</v>
      </c>
      <c r="BG868" s="199">
        <f>IF(N868="zákl. přenesená",J868,0)</f>
        <v>0</v>
      </c>
      <c r="BH868" s="199">
        <f>IF(N868="sníž. přenesená",J868,0)</f>
        <v>0</v>
      </c>
      <c r="BI868" s="199">
        <f>IF(N868="nulová",J868,0)</f>
        <v>0</v>
      </c>
      <c r="BJ868" s="18" t="s">
        <v>87</v>
      </c>
      <c r="BK868" s="199">
        <f>ROUND(I868*H868,2)</f>
        <v>0</v>
      </c>
      <c r="BL868" s="18" t="s">
        <v>131</v>
      </c>
      <c r="BM868" s="198" t="s">
        <v>1738</v>
      </c>
    </row>
    <row r="869" spans="1:65" s="2" customFormat="1" ht="16.5" customHeight="1">
      <c r="A869" s="35"/>
      <c r="B869" s="36"/>
      <c r="C869" s="254" t="s">
        <v>1739</v>
      </c>
      <c r="D869" s="254" t="s">
        <v>730</v>
      </c>
      <c r="E869" s="255" t="s">
        <v>1740</v>
      </c>
      <c r="F869" s="256" t="s">
        <v>1741</v>
      </c>
      <c r="G869" s="257" t="s">
        <v>245</v>
      </c>
      <c r="H869" s="258">
        <v>1.397</v>
      </c>
      <c r="I869" s="259"/>
      <c r="J869" s="260">
        <f>ROUND(I869*H869,2)</f>
        <v>0</v>
      </c>
      <c r="K869" s="256" t="s">
        <v>1</v>
      </c>
      <c r="L869" s="261"/>
      <c r="M869" s="262" t="s">
        <v>1</v>
      </c>
      <c r="N869" s="263" t="s">
        <v>44</v>
      </c>
      <c r="O869" s="72"/>
      <c r="P869" s="196">
        <f>O869*H869</f>
        <v>0</v>
      </c>
      <c r="Q869" s="196">
        <v>2.3E-2</v>
      </c>
      <c r="R869" s="196">
        <f>Q869*H869</f>
        <v>3.2131E-2</v>
      </c>
      <c r="S869" s="196">
        <v>0</v>
      </c>
      <c r="T869" s="197">
        <f>S869*H869</f>
        <v>0</v>
      </c>
      <c r="U869" s="35"/>
      <c r="V869" s="35"/>
      <c r="W869" s="35"/>
      <c r="X869" s="35"/>
      <c r="Y869" s="35"/>
      <c r="Z869" s="35"/>
      <c r="AA869" s="35"/>
      <c r="AB869" s="35"/>
      <c r="AC869" s="35"/>
      <c r="AD869" s="35"/>
      <c r="AE869" s="35"/>
      <c r="AR869" s="198" t="s">
        <v>410</v>
      </c>
      <c r="AT869" s="198" t="s">
        <v>730</v>
      </c>
      <c r="AU869" s="198" t="s">
        <v>89</v>
      </c>
      <c r="AY869" s="18" t="s">
        <v>173</v>
      </c>
      <c r="BE869" s="199">
        <f>IF(N869="základní",J869,0)</f>
        <v>0</v>
      </c>
      <c r="BF869" s="199">
        <f>IF(N869="snížená",J869,0)</f>
        <v>0</v>
      </c>
      <c r="BG869" s="199">
        <f>IF(N869="zákl. přenesená",J869,0)</f>
        <v>0</v>
      </c>
      <c r="BH869" s="199">
        <f>IF(N869="sníž. přenesená",J869,0)</f>
        <v>0</v>
      </c>
      <c r="BI869" s="199">
        <f>IF(N869="nulová",J869,0)</f>
        <v>0</v>
      </c>
      <c r="BJ869" s="18" t="s">
        <v>87</v>
      </c>
      <c r="BK869" s="199">
        <f>ROUND(I869*H869,2)</f>
        <v>0</v>
      </c>
      <c r="BL869" s="18" t="s">
        <v>131</v>
      </c>
      <c r="BM869" s="198" t="s">
        <v>1742</v>
      </c>
    </row>
    <row r="870" spans="1:65" s="13" customFormat="1">
      <c r="B870" s="210"/>
      <c r="C870" s="211"/>
      <c r="D870" s="200" t="s">
        <v>247</v>
      </c>
      <c r="E870" s="212" t="s">
        <v>1</v>
      </c>
      <c r="F870" s="213" t="s">
        <v>1743</v>
      </c>
      <c r="G870" s="211"/>
      <c r="H870" s="214">
        <v>1.397</v>
      </c>
      <c r="I870" s="215"/>
      <c r="J870" s="211"/>
      <c r="K870" s="211"/>
      <c r="L870" s="216"/>
      <c r="M870" s="217"/>
      <c r="N870" s="218"/>
      <c r="O870" s="218"/>
      <c r="P870" s="218"/>
      <c r="Q870" s="218"/>
      <c r="R870" s="218"/>
      <c r="S870" s="218"/>
      <c r="T870" s="219"/>
      <c r="AT870" s="220" t="s">
        <v>247</v>
      </c>
      <c r="AU870" s="220" t="s">
        <v>89</v>
      </c>
      <c r="AV870" s="13" t="s">
        <v>89</v>
      </c>
      <c r="AW870" s="13" t="s">
        <v>34</v>
      </c>
      <c r="AX870" s="13" t="s">
        <v>87</v>
      </c>
      <c r="AY870" s="220" t="s">
        <v>173</v>
      </c>
    </row>
    <row r="871" spans="1:65" s="2" customFormat="1" ht="21.75" customHeight="1">
      <c r="A871" s="35"/>
      <c r="B871" s="36"/>
      <c r="C871" s="187" t="s">
        <v>1744</v>
      </c>
      <c r="D871" s="187" t="s">
        <v>176</v>
      </c>
      <c r="E871" s="188" t="s">
        <v>1745</v>
      </c>
      <c r="F871" s="189" t="s">
        <v>1746</v>
      </c>
      <c r="G871" s="190" t="s">
        <v>339</v>
      </c>
      <c r="H871" s="191">
        <v>14.5</v>
      </c>
      <c r="I871" s="192"/>
      <c r="J871" s="193">
        <f>ROUND(I871*H871,2)</f>
        <v>0</v>
      </c>
      <c r="K871" s="189" t="s">
        <v>263</v>
      </c>
      <c r="L871" s="40"/>
      <c r="M871" s="194" t="s">
        <v>1</v>
      </c>
      <c r="N871" s="195" t="s">
        <v>44</v>
      </c>
      <c r="O871" s="72"/>
      <c r="P871" s="196">
        <f>O871*H871</f>
        <v>0</v>
      </c>
      <c r="Q871" s="196">
        <v>5.8E-4</v>
      </c>
      <c r="R871" s="196">
        <f>Q871*H871</f>
        <v>8.4100000000000008E-3</v>
      </c>
      <c r="S871" s="196">
        <v>0</v>
      </c>
      <c r="T871" s="197">
        <f>S871*H871</f>
        <v>0</v>
      </c>
      <c r="U871" s="35"/>
      <c r="V871" s="35"/>
      <c r="W871" s="35"/>
      <c r="X871" s="35"/>
      <c r="Y871" s="35"/>
      <c r="Z871" s="35"/>
      <c r="AA871" s="35"/>
      <c r="AB871" s="35"/>
      <c r="AC871" s="35"/>
      <c r="AD871" s="35"/>
      <c r="AE871" s="35"/>
      <c r="AR871" s="198" t="s">
        <v>131</v>
      </c>
      <c r="AT871" s="198" t="s">
        <v>176</v>
      </c>
      <c r="AU871" s="198" t="s">
        <v>89</v>
      </c>
      <c r="AY871" s="18" t="s">
        <v>173</v>
      </c>
      <c r="BE871" s="199">
        <f>IF(N871="základní",J871,0)</f>
        <v>0</v>
      </c>
      <c r="BF871" s="199">
        <f>IF(N871="snížená",J871,0)</f>
        <v>0</v>
      </c>
      <c r="BG871" s="199">
        <f>IF(N871="zákl. přenesená",J871,0)</f>
        <v>0</v>
      </c>
      <c r="BH871" s="199">
        <f>IF(N871="sníž. přenesená",J871,0)</f>
        <v>0</v>
      </c>
      <c r="BI871" s="199">
        <f>IF(N871="nulová",J871,0)</f>
        <v>0</v>
      </c>
      <c r="BJ871" s="18" t="s">
        <v>87</v>
      </c>
      <c r="BK871" s="199">
        <f>ROUND(I871*H871,2)</f>
        <v>0</v>
      </c>
      <c r="BL871" s="18" t="s">
        <v>131</v>
      </c>
      <c r="BM871" s="198" t="s">
        <v>1747</v>
      </c>
    </row>
    <row r="872" spans="1:65" s="13" customFormat="1">
      <c r="B872" s="210"/>
      <c r="C872" s="211"/>
      <c r="D872" s="200" t="s">
        <v>247</v>
      </c>
      <c r="E872" s="212" t="s">
        <v>1</v>
      </c>
      <c r="F872" s="213" t="s">
        <v>1748</v>
      </c>
      <c r="G872" s="211"/>
      <c r="H872" s="214">
        <v>5</v>
      </c>
      <c r="I872" s="215"/>
      <c r="J872" s="211"/>
      <c r="K872" s="211"/>
      <c r="L872" s="216"/>
      <c r="M872" s="217"/>
      <c r="N872" s="218"/>
      <c r="O872" s="218"/>
      <c r="P872" s="218"/>
      <c r="Q872" s="218"/>
      <c r="R872" s="218"/>
      <c r="S872" s="218"/>
      <c r="T872" s="219"/>
      <c r="AT872" s="220" t="s">
        <v>247</v>
      </c>
      <c r="AU872" s="220" t="s">
        <v>89</v>
      </c>
      <c r="AV872" s="13" t="s">
        <v>89</v>
      </c>
      <c r="AW872" s="13" t="s">
        <v>34</v>
      </c>
      <c r="AX872" s="13" t="s">
        <v>79</v>
      </c>
      <c r="AY872" s="220" t="s">
        <v>173</v>
      </c>
    </row>
    <row r="873" spans="1:65" s="13" customFormat="1">
      <c r="B873" s="210"/>
      <c r="C873" s="211"/>
      <c r="D873" s="200" t="s">
        <v>247</v>
      </c>
      <c r="E873" s="212" t="s">
        <v>1</v>
      </c>
      <c r="F873" s="213" t="s">
        <v>1749</v>
      </c>
      <c r="G873" s="211"/>
      <c r="H873" s="214">
        <v>5.5</v>
      </c>
      <c r="I873" s="215"/>
      <c r="J873" s="211"/>
      <c r="K873" s="211"/>
      <c r="L873" s="216"/>
      <c r="M873" s="217"/>
      <c r="N873" s="218"/>
      <c r="O873" s="218"/>
      <c r="P873" s="218"/>
      <c r="Q873" s="218"/>
      <c r="R873" s="218"/>
      <c r="S873" s="218"/>
      <c r="T873" s="219"/>
      <c r="AT873" s="220" t="s">
        <v>247</v>
      </c>
      <c r="AU873" s="220" t="s">
        <v>89</v>
      </c>
      <c r="AV873" s="13" t="s">
        <v>89</v>
      </c>
      <c r="AW873" s="13" t="s">
        <v>34</v>
      </c>
      <c r="AX873" s="13" t="s">
        <v>79</v>
      </c>
      <c r="AY873" s="220" t="s">
        <v>173</v>
      </c>
    </row>
    <row r="874" spans="1:65" s="13" customFormat="1">
      <c r="B874" s="210"/>
      <c r="C874" s="211"/>
      <c r="D874" s="200" t="s">
        <v>247</v>
      </c>
      <c r="E874" s="212" t="s">
        <v>1</v>
      </c>
      <c r="F874" s="213" t="s">
        <v>1750</v>
      </c>
      <c r="G874" s="211"/>
      <c r="H874" s="214">
        <v>4</v>
      </c>
      <c r="I874" s="215"/>
      <c r="J874" s="211"/>
      <c r="K874" s="211"/>
      <c r="L874" s="216"/>
      <c r="M874" s="217"/>
      <c r="N874" s="218"/>
      <c r="O874" s="218"/>
      <c r="P874" s="218"/>
      <c r="Q874" s="218"/>
      <c r="R874" s="218"/>
      <c r="S874" s="218"/>
      <c r="T874" s="219"/>
      <c r="AT874" s="220" t="s">
        <v>247</v>
      </c>
      <c r="AU874" s="220" t="s">
        <v>89</v>
      </c>
      <c r="AV874" s="13" t="s">
        <v>89</v>
      </c>
      <c r="AW874" s="13" t="s">
        <v>34</v>
      </c>
      <c r="AX874" s="13" t="s">
        <v>79</v>
      </c>
      <c r="AY874" s="220" t="s">
        <v>173</v>
      </c>
    </row>
    <row r="875" spans="1:65" s="15" customFormat="1">
      <c r="B875" s="231"/>
      <c r="C875" s="232"/>
      <c r="D875" s="200" t="s">
        <v>247</v>
      </c>
      <c r="E875" s="233" t="s">
        <v>1</v>
      </c>
      <c r="F875" s="234" t="s">
        <v>260</v>
      </c>
      <c r="G875" s="232"/>
      <c r="H875" s="235">
        <v>14.5</v>
      </c>
      <c r="I875" s="236"/>
      <c r="J875" s="232"/>
      <c r="K875" s="232"/>
      <c r="L875" s="237"/>
      <c r="M875" s="238"/>
      <c r="N875" s="239"/>
      <c r="O875" s="239"/>
      <c r="P875" s="239"/>
      <c r="Q875" s="239"/>
      <c r="R875" s="239"/>
      <c r="S875" s="239"/>
      <c r="T875" s="240"/>
      <c r="AT875" s="241" t="s">
        <v>247</v>
      </c>
      <c r="AU875" s="241" t="s">
        <v>89</v>
      </c>
      <c r="AV875" s="15" t="s">
        <v>191</v>
      </c>
      <c r="AW875" s="15" t="s">
        <v>34</v>
      </c>
      <c r="AX875" s="15" t="s">
        <v>87</v>
      </c>
      <c r="AY875" s="241" t="s">
        <v>173</v>
      </c>
    </row>
    <row r="876" spans="1:65" s="2" customFormat="1" ht="16.5" customHeight="1">
      <c r="A876" s="35"/>
      <c r="B876" s="36"/>
      <c r="C876" s="254" t="s">
        <v>1751</v>
      </c>
      <c r="D876" s="254" t="s">
        <v>730</v>
      </c>
      <c r="E876" s="255" t="s">
        <v>1731</v>
      </c>
      <c r="F876" s="256" t="s">
        <v>1732</v>
      </c>
      <c r="G876" s="257" t="s">
        <v>245</v>
      </c>
      <c r="H876" s="258">
        <v>1.595</v>
      </c>
      <c r="I876" s="259"/>
      <c r="J876" s="260">
        <f>ROUND(I876*H876,2)</f>
        <v>0</v>
      </c>
      <c r="K876" s="256" t="s">
        <v>1</v>
      </c>
      <c r="L876" s="261"/>
      <c r="M876" s="262" t="s">
        <v>1</v>
      </c>
      <c r="N876" s="263" t="s">
        <v>44</v>
      </c>
      <c r="O876" s="72"/>
      <c r="P876" s="196">
        <f>O876*H876</f>
        <v>0</v>
      </c>
      <c r="Q876" s="196">
        <v>1.6E-2</v>
      </c>
      <c r="R876" s="196">
        <f>Q876*H876</f>
        <v>2.5520000000000001E-2</v>
      </c>
      <c r="S876" s="196">
        <v>0</v>
      </c>
      <c r="T876" s="197">
        <f>S876*H876</f>
        <v>0</v>
      </c>
      <c r="U876" s="35"/>
      <c r="V876" s="35"/>
      <c r="W876" s="35"/>
      <c r="X876" s="35"/>
      <c r="Y876" s="35"/>
      <c r="Z876" s="35"/>
      <c r="AA876" s="35"/>
      <c r="AB876" s="35"/>
      <c r="AC876" s="35"/>
      <c r="AD876" s="35"/>
      <c r="AE876" s="35"/>
      <c r="AR876" s="198" t="s">
        <v>410</v>
      </c>
      <c r="AT876" s="198" t="s">
        <v>730</v>
      </c>
      <c r="AU876" s="198" t="s">
        <v>89</v>
      </c>
      <c r="AY876" s="18" t="s">
        <v>173</v>
      </c>
      <c r="BE876" s="199">
        <f>IF(N876="základní",J876,0)</f>
        <v>0</v>
      </c>
      <c r="BF876" s="199">
        <f>IF(N876="snížená",J876,0)</f>
        <v>0</v>
      </c>
      <c r="BG876" s="199">
        <f>IF(N876="zákl. přenesená",J876,0)</f>
        <v>0</v>
      </c>
      <c r="BH876" s="199">
        <f>IF(N876="sníž. přenesená",J876,0)</f>
        <v>0</v>
      </c>
      <c r="BI876" s="199">
        <f>IF(N876="nulová",J876,0)</f>
        <v>0</v>
      </c>
      <c r="BJ876" s="18" t="s">
        <v>87</v>
      </c>
      <c r="BK876" s="199">
        <f>ROUND(I876*H876,2)</f>
        <v>0</v>
      </c>
      <c r="BL876" s="18" t="s">
        <v>131</v>
      </c>
      <c r="BM876" s="198" t="s">
        <v>1752</v>
      </c>
    </row>
    <row r="877" spans="1:65" s="13" customFormat="1">
      <c r="B877" s="210"/>
      <c r="C877" s="211"/>
      <c r="D877" s="200" t="s">
        <v>247</v>
      </c>
      <c r="E877" s="212" t="s">
        <v>1</v>
      </c>
      <c r="F877" s="213" t="s">
        <v>1753</v>
      </c>
      <c r="G877" s="211"/>
      <c r="H877" s="214">
        <v>1.595</v>
      </c>
      <c r="I877" s="215"/>
      <c r="J877" s="211"/>
      <c r="K877" s="211"/>
      <c r="L877" s="216"/>
      <c r="M877" s="217"/>
      <c r="N877" s="218"/>
      <c r="O877" s="218"/>
      <c r="P877" s="218"/>
      <c r="Q877" s="218"/>
      <c r="R877" s="218"/>
      <c r="S877" s="218"/>
      <c r="T877" s="219"/>
      <c r="AT877" s="220" t="s">
        <v>247</v>
      </c>
      <c r="AU877" s="220" t="s">
        <v>89</v>
      </c>
      <c r="AV877" s="13" t="s">
        <v>89</v>
      </c>
      <c r="AW877" s="13" t="s">
        <v>34</v>
      </c>
      <c r="AX877" s="13" t="s">
        <v>87</v>
      </c>
      <c r="AY877" s="220" t="s">
        <v>173</v>
      </c>
    </row>
    <row r="878" spans="1:65" s="2" customFormat="1" ht="16.5" customHeight="1">
      <c r="A878" s="35"/>
      <c r="B878" s="36"/>
      <c r="C878" s="187" t="s">
        <v>1754</v>
      </c>
      <c r="D878" s="187" t="s">
        <v>176</v>
      </c>
      <c r="E878" s="188" t="s">
        <v>1755</v>
      </c>
      <c r="F878" s="189" t="s">
        <v>1756</v>
      </c>
      <c r="G878" s="190" t="s">
        <v>245</v>
      </c>
      <c r="H878" s="191">
        <v>50.1</v>
      </c>
      <c r="I878" s="192"/>
      <c r="J878" s="193">
        <f>ROUND(I878*H878,2)</f>
        <v>0</v>
      </c>
      <c r="K878" s="189" t="s">
        <v>1</v>
      </c>
      <c r="L878" s="40"/>
      <c r="M878" s="194" t="s">
        <v>1</v>
      </c>
      <c r="N878" s="195" t="s">
        <v>44</v>
      </c>
      <c r="O878" s="72"/>
      <c r="P878" s="196">
        <f>O878*H878</f>
        <v>0</v>
      </c>
      <c r="Q878" s="196">
        <v>5.45E-3</v>
      </c>
      <c r="R878" s="196">
        <f>Q878*H878</f>
        <v>0.27304499999999998</v>
      </c>
      <c r="S878" s="196">
        <v>0</v>
      </c>
      <c r="T878" s="197">
        <f>S878*H878</f>
        <v>0</v>
      </c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R878" s="198" t="s">
        <v>131</v>
      </c>
      <c r="AT878" s="198" t="s">
        <v>176</v>
      </c>
      <c r="AU878" s="198" t="s">
        <v>89</v>
      </c>
      <c r="AY878" s="18" t="s">
        <v>173</v>
      </c>
      <c r="BE878" s="199">
        <f>IF(N878="základní",J878,0)</f>
        <v>0</v>
      </c>
      <c r="BF878" s="199">
        <f>IF(N878="snížená",J878,0)</f>
        <v>0</v>
      </c>
      <c r="BG878" s="199">
        <f>IF(N878="zákl. přenesená",J878,0)</f>
        <v>0</v>
      </c>
      <c r="BH878" s="199">
        <f>IF(N878="sníž. přenesená",J878,0)</f>
        <v>0</v>
      </c>
      <c r="BI878" s="199">
        <f>IF(N878="nulová",J878,0)</f>
        <v>0</v>
      </c>
      <c r="BJ878" s="18" t="s">
        <v>87</v>
      </c>
      <c r="BK878" s="199">
        <f>ROUND(I878*H878,2)</f>
        <v>0</v>
      </c>
      <c r="BL878" s="18" t="s">
        <v>131</v>
      </c>
      <c r="BM878" s="198" t="s">
        <v>1757</v>
      </c>
    </row>
    <row r="879" spans="1:65" s="13" customFormat="1">
      <c r="B879" s="210"/>
      <c r="C879" s="211"/>
      <c r="D879" s="200" t="s">
        <v>247</v>
      </c>
      <c r="E879" s="212" t="s">
        <v>1</v>
      </c>
      <c r="F879" s="213" t="s">
        <v>1134</v>
      </c>
      <c r="G879" s="211"/>
      <c r="H879" s="214">
        <v>50.1</v>
      </c>
      <c r="I879" s="215"/>
      <c r="J879" s="211"/>
      <c r="K879" s="211"/>
      <c r="L879" s="216"/>
      <c r="M879" s="217"/>
      <c r="N879" s="218"/>
      <c r="O879" s="218"/>
      <c r="P879" s="218"/>
      <c r="Q879" s="218"/>
      <c r="R879" s="218"/>
      <c r="S879" s="218"/>
      <c r="T879" s="219"/>
      <c r="AT879" s="220" t="s">
        <v>247</v>
      </c>
      <c r="AU879" s="220" t="s">
        <v>89</v>
      </c>
      <c r="AV879" s="13" t="s">
        <v>89</v>
      </c>
      <c r="AW879" s="13" t="s">
        <v>34</v>
      </c>
      <c r="AX879" s="13" t="s">
        <v>87</v>
      </c>
      <c r="AY879" s="220" t="s">
        <v>173</v>
      </c>
    </row>
    <row r="880" spans="1:65" s="2" customFormat="1" ht="16.5" customHeight="1">
      <c r="A880" s="35"/>
      <c r="B880" s="36"/>
      <c r="C880" s="254" t="s">
        <v>1758</v>
      </c>
      <c r="D880" s="254" t="s">
        <v>730</v>
      </c>
      <c r="E880" s="255" t="s">
        <v>1740</v>
      </c>
      <c r="F880" s="256" t="s">
        <v>1741</v>
      </c>
      <c r="G880" s="257" t="s">
        <v>245</v>
      </c>
      <c r="H880" s="258">
        <v>55.11</v>
      </c>
      <c r="I880" s="259"/>
      <c r="J880" s="260">
        <f>ROUND(I880*H880,2)</f>
        <v>0</v>
      </c>
      <c r="K880" s="256" t="s">
        <v>1</v>
      </c>
      <c r="L880" s="261"/>
      <c r="M880" s="262" t="s">
        <v>1</v>
      </c>
      <c r="N880" s="263" t="s">
        <v>44</v>
      </c>
      <c r="O880" s="72"/>
      <c r="P880" s="196">
        <f>O880*H880</f>
        <v>0</v>
      </c>
      <c r="Q880" s="196">
        <v>2.3E-2</v>
      </c>
      <c r="R880" s="196">
        <f>Q880*H880</f>
        <v>1.26753</v>
      </c>
      <c r="S880" s="196">
        <v>0</v>
      </c>
      <c r="T880" s="197">
        <f>S880*H880</f>
        <v>0</v>
      </c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R880" s="198" t="s">
        <v>410</v>
      </c>
      <c r="AT880" s="198" t="s">
        <v>730</v>
      </c>
      <c r="AU880" s="198" t="s">
        <v>89</v>
      </c>
      <c r="AY880" s="18" t="s">
        <v>173</v>
      </c>
      <c r="BE880" s="199">
        <f>IF(N880="základní",J880,0)</f>
        <v>0</v>
      </c>
      <c r="BF880" s="199">
        <f>IF(N880="snížená",J880,0)</f>
        <v>0</v>
      </c>
      <c r="BG880" s="199">
        <f>IF(N880="zákl. přenesená",J880,0)</f>
        <v>0</v>
      </c>
      <c r="BH880" s="199">
        <f>IF(N880="sníž. přenesená",J880,0)</f>
        <v>0</v>
      </c>
      <c r="BI880" s="199">
        <f>IF(N880="nulová",J880,0)</f>
        <v>0</v>
      </c>
      <c r="BJ880" s="18" t="s">
        <v>87</v>
      </c>
      <c r="BK880" s="199">
        <f>ROUND(I880*H880,2)</f>
        <v>0</v>
      </c>
      <c r="BL880" s="18" t="s">
        <v>131</v>
      </c>
      <c r="BM880" s="198" t="s">
        <v>1759</v>
      </c>
    </row>
    <row r="881" spans="1:65" s="13" customFormat="1">
      <c r="B881" s="210"/>
      <c r="C881" s="211"/>
      <c r="D881" s="200" t="s">
        <v>247</v>
      </c>
      <c r="E881" s="211"/>
      <c r="F881" s="213" t="s">
        <v>1760</v>
      </c>
      <c r="G881" s="211"/>
      <c r="H881" s="214">
        <v>55.11</v>
      </c>
      <c r="I881" s="215"/>
      <c r="J881" s="211"/>
      <c r="K881" s="211"/>
      <c r="L881" s="216"/>
      <c r="M881" s="217"/>
      <c r="N881" s="218"/>
      <c r="O881" s="218"/>
      <c r="P881" s="218"/>
      <c r="Q881" s="218"/>
      <c r="R881" s="218"/>
      <c r="S881" s="218"/>
      <c r="T881" s="219"/>
      <c r="AT881" s="220" t="s">
        <v>247</v>
      </c>
      <c r="AU881" s="220" t="s">
        <v>89</v>
      </c>
      <c r="AV881" s="13" t="s">
        <v>89</v>
      </c>
      <c r="AW881" s="13" t="s">
        <v>4</v>
      </c>
      <c r="AX881" s="13" t="s">
        <v>87</v>
      </c>
      <c r="AY881" s="220" t="s">
        <v>173</v>
      </c>
    </row>
    <row r="882" spans="1:65" s="2" customFormat="1" ht="16.5" customHeight="1">
      <c r="A882" s="35"/>
      <c r="B882" s="36"/>
      <c r="C882" s="187" t="s">
        <v>1761</v>
      </c>
      <c r="D882" s="187" t="s">
        <v>176</v>
      </c>
      <c r="E882" s="188" t="s">
        <v>1762</v>
      </c>
      <c r="F882" s="189" t="s">
        <v>1763</v>
      </c>
      <c r="G882" s="190" t="s">
        <v>1138</v>
      </c>
      <c r="H882" s="264"/>
      <c r="I882" s="192"/>
      <c r="J882" s="193">
        <f>ROUND(I882*H882,2)</f>
        <v>0</v>
      </c>
      <c r="K882" s="189" t="s">
        <v>263</v>
      </c>
      <c r="L882" s="40"/>
      <c r="M882" s="194" t="s">
        <v>1</v>
      </c>
      <c r="N882" s="195" t="s">
        <v>44</v>
      </c>
      <c r="O882" s="72"/>
      <c r="P882" s="196">
        <f>O882*H882</f>
        <v>0</v>
      </c>
      <c r="Q882" s="196">
        <v>0</v>
      </c>
      <c r="R882" s="196">
        <f>Q882*H882</f>
        <v>0</v>
      </c>
      <c r="S882" s="196">
        <v>0</v>
      </c>
      <c r="T882" s="197">
        <f>S882*H882</f>
        <v>0</v>
      </c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R882" s="198" t="s">
        <v>131</v>
      </c>
      <c r="AT882" s="198" t="s">
        <v>176</v>
      </c>
      <c r="AU882" s="198" t="s">
        <v>89</v>
      </c>
      <c r="AY882" s="18" t="s">
        <v>173</v>
      </c>
      <c r="BE882" s="199">
        <f>IF(N882="základní",J882,0)</f>
        <v>0</v>
      </c>
      <c r="BF882" s="199">
        <f>IF(N882="snížená",J882,0)</f>
        <v>0</v>
      </c>
      <c r="BG882" s="199">
        <f>IF(N882="zákl. přenesená",J882,0)</f>
        <v>0</v>
      </c>
      <c r="BH882" s="199">
        <f>IF(N882="sníž. přenesená",J882,0)</f>
        <v>0</v>
      </c>
      <c r="BI882" s="199">
        <f>IF(N882="nulová",J882,0)</f>
        <v>0</v>
      </c>
      <c r="BJ882" s="18" t="s">
        <v>87</v>
      </c>
      <c r="BK882" s="199">
        <f>ROUND(I882*H882,2)</f>
        <v>0</v>
      </c>
      <c r="BL882" s="18" t="s">
        <v>131</v>
      </c>
      <c r="BM882" s="198" t="s">
        <v>1764</v>
      </c>
    </row>
    <row r="883" spans="1:65" s="12" customFormat="1" ht="22.9" customHeight="1">
      <c r="B883" s="171"/>
      <c r="C883" s="172"/>
      <c r="D883" s="173" t="s">
        <v>78</v>
      </c>
      <c r="E883" s="185" t="s">
        <v>580</v>
      </c>
      <c r="F883" s="185" t="s">
        <v>581</v>
      </c>
      <c r="G883" s="172"/>
      <c r="H883" s="172"/>
      <c r="I883" s="175"/>
      <c r="J883" s="186">
        <f>BK883</f>
        <v>0</v>
      </c>
      <c r="K883" s="172"/>
      <c r="L883" s="177"/>
      <c r="M883" s="178"/>
      <c r="N883" s="179"/>
      <c r="O883" s="179"/>
      <c r="P883" s="180">
        <f>SUM(P884:P922)</f>
        <v>0</v>
      </c>
      <c r="Q883" s="179"/>
      <c r="R883" s="180">
        <f>SUM(R884:R922)</f>
        <v>4.7297009999999995</v>
      </c>
      <c r="S883" s="179"/>
      <c r="T883" s="181">
        <f>SUM(T884:T922)</f>
        <v>0</v>
      </c>
      <c r="AR883" s="182" t="s">
        <v>89</v>
      </c>
      <c r="AT883" s="183" t="s">
        <v>78</v>
      </c>
      <c r="AU883" s="183" t="s">
        <v>87</v>
      </c>
      <c r="AY883" s="182" t="s">
        <v>173</v>
      </c>
      <c r="BK883" s="184">
        <f>SUM(BK884:BK922)</f>
        <v>0</v>
      </c>
    </row>
    <row r="884" spans="1:65" s="2" customFormat="1" ht="16.5" customHeight="1">
      <c r="A884" s="35"/>
      <c r="B884" s="36"/>
      <c r="C884" s="187" t="s">
        <v>1765</v>
      </c>
      <c r="D884" s="187" t="s">
        <v>176</v>
      </c>
      <c r="E884" s="188" t="s">
        <v>1766</v>
      </c>
      <c r="F884" s="189" t="s">
        <v>1767</v>
      </c>
      <c r="G884" s="190" t="s">
        <v>245</v>
      </c>
      <c r="H884" s="191">
        <v>648.6</v>
      </c>
      <c r="I884" s="192"/>
      <c r="J884" s="193">
        <f>ROUND(I884*H884,2)</f>
        <v>0</v>
      </c>
      <c r="K884" s="189" t="s">
        <v>263</v>
      </c>
      <c r="L884" s="40"/>
      <c r="M884" s="194" t="s">
        <v>1</v>
      </c>
      <c r="N884" s="195" t="s">
        <v>44</v>
      </c>
      <c r="O884" s="72"/>
      <c r="P884" s="196">
        <f>O884*H884</f>
        <v>0</v>
      </c>
      <c r="Q884" s="196">
        <v>4.0000000000000002E-4</v>
      </c>
      <c r="R884" s="196">
        <f>Q884*H884</f>
        <v>0.25944</v>
      </c>
      <c r="S884" s="196">
        <v>0</v>
      </c>
      <c r="T884" s="197">
        <f>S884*H884</f>
        <v>0</v>
      </c>
      <c r="U884" s="35"/>
      <c r="V884" s="35"/>
      <c r="W884" s="35"/>
      <c r="X884" s="35"/>
      <c r="Y884" s="35"/>
      <c r="Z884" s="35"/>
      <c r="AA884" s="35"/>
      <c r="AB884" s="35"/>
      <c r="AC884" s="35"/>
      <c r="AD884" s="35"/>
      <c r="AE884" s="35"/>
      <c r="AR884" s="198" t="s">
        <v>131</v>
      </c>
      <c r="AT884" s="198" t="s">
        <v>176</v>
      </c>
      <c r="AU884" s="198" t="s">
        <v>89</v>
      </c>
      <c r="AY884" s="18" t="s">
        <v>173</v>
      </c>
      <c r="BE884" s="199">
        <f>IF(N884="základní",J884,0)</f>
        <v>0</v>
      </c>
      <c r="BF884" s="199">
        <f>IF(N884="snížená",J884,0)</f>
        <v>0</v>
      </c>
      <c r="BG884" s="199">
        <f>IF(N884="zákl. přenesená",J884,0)</f>
        <v>0</v>
      </c>
      <c r="BH884" s="199">
        <f>IF(N884="sníž. přenesená",J884,0)</f>
        <v>0</v>
      </c>
      <c r="BI884" s="199">
        <f>IF(N884="nulová",J884,0)</f>
        <v>0</v>
      </c>
      <c r="BJ884" s="18" t="s">
        <v>87</v>
      </c>
      <c r="BK884" s="199">
        <f>ROUND(I884*H884,2)</f>
        <v>0</v>
      </c>
      <c r="BL884" s="18" t="s">
        <v>131</v>
      </c>
      <c r="BM884" s="198" t="s">
        <v>1768</v>
      </c>
    </row>
    <row r="885" spans="1:65" s="13" customFormat="1">
      <c r="B885" s="210"/>
      <c r="C885" s="211"/>
      <c r="D885" s="200" t="s">
        <v>247</v>
      </c>
      <c r="E885" s="212" t="s">
        <v>609</v>
      </c>
      <c r="F885" s="213" t="s">
        <v>1769</v>
      </c>
      <c r="G885" s="211"/>
      <c r="H885" s="214">
        <v>15.36</v>
      </c>
      <c r="I885" s="215"/>
      <c r="J885" s="211"/>
      <c r="K885" s="211"/>
      <c r="L885" s="216"/>
      <c r="M885" s="217"/>
      <c r="N885" s="218"/>
      <c r="O885" s="218"/>
      <c r="P885" s="218"/>
      <c r="Q885" s="218"/>
      <c r="R885" s="218"/>
      <c r="S885" s="218"/>
      <c r="T885" s="219"/>
      <c r="AT885" s="220" t="s">
        <v>247</v>
      </c>
      <c r="AU885" s="220" t="s">
        <v>89</v>
      </c>
      <c r="AV885" s="13" t="s">
        <v>89</v>
      </c>
      <c r="AW885" s="13" t="s">
        <v>34</v>
      </c>
      <c r="AX885" s="13" t="s">
        <v>79</v>
      </c>
      <c r="AY885" s="220" t="s">
        <v>173</v>
      </c>
    </row>
    <row r="886" spans="1:65" s="13" customFormat="1">
      <c r="B886" s="210"/>
      <c r="C886" s="211"/>
      <c r="D886" s="200" t="s">
        <v>247</v>
      </c>
      <c r="E886" s="212" t="s">
        <v>611</v>
      </c>
      <c r="F886" s="213" t="s">
        <v>1770</v>
      </c>
      <c r="G886" s="211"/>
      <c r="H886" s="214">
        <v>530.54</v>
      </c>
      <c r="I886" s="215"/>
      <c r="J886" s="211"/>
      <c r="K886" s="211"/>
      <c r="L886" s="216"/>
      <c r="M886" s="217"/>
      <c r="N886" s="218"/>
      <c r="O886" s="218"/>
      <c r="P886" s="218"/>
      <c r="Q886" s="218"/>
      <c r="R886" s="218"/>
      <c r="S886" s="218"/>
      <c r="T886" s="219"/>
      <c r="AT886" s="220" t="s">
        <v>247</v>
      </c>
      <c r="AU886" s="220" t="s">
        <v>89</v>
      </c>
      <c r="AV886" s="13" t="s">
        <v>89</v>
      </c>
      <c r="AW886" s="13" t="s">
        <v>34</v>
      </c>
      <c r="AX886" s="13" t="s">
        <v>79</v>
      </c>
      <c r="AY886" s="220" t="s">
        <v>173</v>
      </c>
    </row>
    <row r="887" spans="1:65" s="13" customFormat="1">
      <c r="B887" s="210"/>
      <c r="C887" s="211"/>
      <c r="D887" s="200" t="s">
        <v>247</v>
      </c>
      <c r="E887" s="212" t="s">
        <v>1</v>
      </c>
      <c r="F887" s="213" t="s">
        <v>1017</v>
      </c>
      <c r="G887" s="211"/>
      <c r="H887" s="214">
        <v>102.7</v>
      </c>
      <c r="I887" s="215"/>
      <c r="J887" s="211"/>
      <c r="K887" s="211"/>
      <c r="L887" s="216"/>
      <c r="M887" s="217"/>
      <c r="N887" s="218"/>
      <c r="O887" s="218"/>
      <c r="P887" s="218"/>
      <c r="Q887" s="218"/>
      <c r="R887" s="218"/>
      <c r="S887" s="218"/>
      <c r="T887" s="219"/>
      <c r="AT887" s="220" t="s">
        <v>247</v>
      </c>
      <c r="AU887" s="220" t="s">
        <v>89</v>
      </c>
      <c r="AV887" s="13" t="s">
        <v>89</v>
      </c>
      <c r="AW887" s="13" t="s">
        <v>34</v>
      </c>
      <c r="AX887" s="13" t="s">
        <v>79</v>
      </c>
      <c r="AY887" s="220" t="s">
        <v>173</v>
      </c>
    </row>
    <row r="888" spans="1:65" s="15" customFormat="1">
      <c r="B888" s="231"/>
      <c r="C888" s="232"/>
      <c r="D888" s="200" t="s">
        <v>247</v>
      </c>
      <c r="E888" s="233" t="s">
        <v>1</v>
      </c>
      <c r="F888" s="234" t="s">
        <v>260</v>
      </c>
      <c r="G888" s="232"/>
      <c r="H888" s="235">
        <v>648.6</v>
      </c>
      <c r="I888" s="236"/>
      <c r="J888" s="232"/>
      <c r="K888" s="232"/>
      <c r="L888" s="237"/>
      <c r="M888" s="238"/>
      <c r="N888" s="239"/>
      <c r="O888" s="239"/>
      <c r="P888" s="239"/>
      <c r="Q888" s="239"/>
      <c r="R888" s="239"/>
      <c r="S888" s="239"/>
      <c r="T888" s="240"/>
      <c r="AT888" s="241" t="s">
        <v>247</v>
      </c>
      <c r="AU888" s="241" t="s">
        <v>89</v>
      </c>
      <c r="AV888" s="15" t="s">
        <v>191</v>
      </c>
      <c r="AW888" s="15" t="s">
        <v>34</v>
      </c>
      <c r="AX888" s="15" t="s">
        <v>87</v>
      </c>
      <c r="AY888" s="241" t="s">
        <v>173</v>
      </c>
    </row>
    <row r="889" spans="1:65" s="2" customFormat="1" ht="16.5" customHeight="1">
      <c r="A889" s="35"/>
      <c r="B889" s="36"/>
      <c r="C889" s="254" t="s">
        <v>1771</v>
      </c>
      <c r="D889" s="254" t="s">
        <v>730</v>
      </c>
      <c r="E889" s="255" t="s">
        <v>1772</v>
      </c>
      <c r="F889" s="256" t="s">
        <v>1773</v>
      </c>
      <c r="G889" s="257" t="s">
        <v>245</v>
      </c>
      <c r="H889" s="258">
        <v>713.46</v>
      </c>
      <c r="I889" s="259"/>
      <c r="J889" s="260">
        <f>ROUND(I889*H889,2)</f>
        <v>0</v>
      </c>
      <c r="K889" s="256" t="s">
        <v>1</v>
      </c>
      <c r="L889" s="261"/>
      <c r="M889" s="262" t="s">
        <v>1</v>
      </c>
      <c r="N889" s="263" t="s">
        <v>44</v>
      </c>
      <c r="O889" s="72"/>
      <c r="P889" s="196">
        <f>O889*H889</f>
        <v>0</v>
      </c>
      <c r="Q889" s="196">
        <v>3.3999999999999998E-3</v>
      </c>
      <c r="R889" s="196">
        <f>Q889*H889</f>
        <v>2.425764</v>
      </c>
      <c r="S889" s="196">
        <v>0</v>
      </c>
      <c r="T889" s="197">
        <f>S889*H889</f>
        <v>0</v>
      </c>
      <c r="U889" s="35"/>
      <c r="V889" s="35"/>
      <c r="W889" s="35"/>
      <c r="X889" s="35"/>
      <c r="Y889" s="35"/>
      <c r="Z889" s="35"/>
      <c r="AA889" s="35"/>
      <c r="AB889" s="35"/>
      <c r="AC889" s="35"/>
      <c r="AD889" s="35"/>
      <c r="AE889" s="35"/>
      <c r="AR889" s="198" t="s">
        <v>410</v>
      </c>
      <c r="AT889" s="198" t="s">
        <v>730</v>
      </c>
      <c r="AU889" s="198" t="s">
        <v>89</v>
      </c>
      <c r="AY889" s="18" t="s">
        <v>173</v>
      </c>
      <c r="BE889" s="199">
        <f>IF(N889="základní",J889,0)</f>
        <v>0</v>
      </c>
      <c r="BF889" s="199">
        <f>IF(N889="snížená",J889,0)</f>
        <v>0</v>
      </c>
      <c r="BG889" s="199">
        <f>IF(N889="zákl. přenesená",J889,0)</f>
        <v>0</v>
      </c>
      <c r="BH889" s="199">
        <f>IF(N889="sníž. přenesená",J889,0)</f>
        <v>0</v>
      </c>
      <c r="BI889" s="199">
        <f>IF(N889="nulová",J889,0)</f>
        <v>0</v>
      </c>
      <c r="BJ889" s="18" t="s">
        <v>87</v>
      </c>
      <c r="BK889" s="199">
        <f>ROUND(I889*H889,2)</f>
        <v>0</v>
      </c>
      <c r="BL889" s="18" t="s">
        <v>131</v>
      </c>
      <c r="BM889" s="198" t="s">
        <v>1774</v>
      </c>
    </row>
    <row r="890" spans="1:65" s="13" customFormat="1">
      <c r="B890" s="210"/>
      <c r="C890" s="211"/>
      <c r="D890" s="200" t="s">
        <v>247</v>
      </c>
      <c r="E890" s="211"/>
      <c r="F890" s="213" t="s">
        <v>1775</v>
      </c>
      <c r="G890" s="211"/>
      <c r="H890" s="214">
        <v>713.46</v>
      </c>
      <c r="I890" s="215"/>
      <c r="J890" s="211"/>
      <c r="K890" s="211"/>
      <c r="L890" s="216"/>
      <c r="M890" s="217"/>
      <c r="N890" s="218"/>
      <c r="O890" s="218"/>
      <c r="P890" s="218"/>
      <c r="Q890" s="218"/>
      <c r="R890" s="218"/>
      <c r="S890" s="218"/>
      <c r="T890" s="219"/>
      <c r="AT890" s="220" t="s">
        <v>247</v>
      </c>
      <c r="AU890" s="220" t="s">
        <v>89</v>
      </c>
      <c r="AV890" s="13" t="s">
        <v>89</v>
      </c>
      <c r="AW890" s="13" t="s">
        <v>4</v>
      </c>
      <c r="AX890" s="13" t="s">
        <v>87</v>
      </c>
      <c r="AY890" s="220" t="s">
        <v>173</v>
      </c>
    </row>
    <row r="891" spans="1:65" s="2" customFormat="1" ht="16.5" customHeight="1">
      <c r="A891" s="35"/>
      <c r="B891" s="36"/>
      <c r="C891" s="187" t="s">
        <v>1776</v>
      </c>
      <c r="D891" s="187" t="s">
        <v>176</v>
      </c>
      <c r="E891" s="188" t="s">
        <v>1777</v>
      </c>
      <c r="F891" s="189" t="s">
        <v>1778</v>
      </c>
      <c r="G891" s="190" t="s">
        <v>245</v>
      </c>
      <c r="H891" s="191">
        <v>49.4</v>
      </c>
      <c r="I891" s="192"/>
      <c r="J891" s="193">
        <f>ROUND(I891*H891,2)</f>
        <v>0</v>
      </c>
      <c r="K891" s="189" t="s">
        <v>263</v>
      </c>
      <c r="L891" s="40"/>
      <c r="M891" s="194" t="s">
        <v>1</v>
      </c>
      <c r="N891" s="195" t="s">
        <v>44</v>
      </c>
      <c r="O891" s="72"/>
      <c r="P891" s="196">
        <f>O891*H891</f>
        <v>0</v>
      </c>
      <c r="Q891" s="196">
        <v>3.5E-4</v>
      </c>
      <c r="R891" s="196">
        <f>Q891*H891</f>
        <v>1.729E-2</v>
      </c>
      <c r="S891" s="196">
        <v>0</v>
      </c>
      <c r="T891" s="197">
        <f>S891*H891</f>
        <v>0</v>
      </c>
      <c r="U891" s="35"/>
      <c r="V891" s="35"/>
      <c r="W891" s="35"/>
      <c r="X891" s="35"/>
      <c r="Y891" s="35"/>
      <c r="Z891" s="35"/>
      <c r="AA891" s="35"/>
      <c r="AB891" s="35"/>
      <c r="AC891" s="35"/>
      <c r="AD891" s="35"/>
      <c r="AE891" s="35"/>
      <c r="AR891" s="198" t="s">
        <v>131</v>
      </c>
      <c r="AT891" s="198" t="s">
        <v>176</v>
      </c>
      <c r="AU891" s="198" t="s">
        <v>89</v>
      </c>
      <c r="AY891" s="18" t="s">
        <v>173</v>
      </c>
      <c r="BE891" s="199">
        <f>IF(N891="základní",J891,0)</f>
        <v>0</v>
      </c>
      <c r="BF891" s="199">
        <f>IF(N891="snížená",J891,0)</f>
        <v>0</v>
      </c>
      <c r="BG891" s="199">
        <f>IF(N891="zákl. přenesená",J891,0)</f>
        <v>0</v>
      </c>
      <c r="BH891" s="199">
        <f>IF(N891="sníž. přenesená",J891,0)</f>
        <v>0</v>
      </c>
      <c r="BI891" s="199">
        <f>IF(N891="nulová",J891,0)</f>
        <v>0</v>
      </c>
      <c r="BJ891" s="18" t="s">
        <v>87</v>
      </c>
      <c r="BK891" s="199">
        <f>ROUND(I891*H891,2)</f>
        <v>0</v>
      </c>
      <c r="BL891" s="18" t="s">
        <v>131</v>
      </c>
      <c r="BM891" s="198" t="s">
        <v>1779</v>
      </c>
    </row>
    <row r="892" spans="1:65" s="13" customFormat="1">
      <c r="B892" s="210"/>
      <c r="C892" s="211"/>
      <c r="D892" s="200" t="s">
        <v>247</v>
      </c>
      <c r="E892" s="212" t="s">
        <v>613</v>
      </c>
      <c r="F892" s="213" t="s">
        <v>1780</v>
      </c>
      <c r="G892" s="211"/>
      <c r="H892" s="214">
        <v>49.4</v>
      </c>
      <c r="I892" s="215"/>
      <c r="J892" s="211"/>
      <c r="K892" s="211"/>
      <c r="L892" s="216"/>
      <c r="M892" s="217"/>
      <c r="N892" s="218"/>
      <c r="O892" s="218"/>
      <c r="P892" s="218"/>
      <c r="Q892" s="218"/>
      <c r="R892" s="218"/>
      <c r="S892" s="218"/>
      <c r="T892" s="219"/>
      <c r="AT892" s="220" t="s">
        <v>247</v>
      </c>
      <c r="AU892" s="220" t="s">
        <v>89</v>
      </c>
      <c r="AV892" s="13" t="s">
        <v>89</v>
      </c>
      <c r="AW892" s="13" t="s">
        <v>34</v>
      </c>
      <c r="AX892" s="13" t="s">
        <v>87</v>
      </c>
      <c r="AY892" s="220" t="s">
        <v>173</v>
      </c>
    </row>
    <row r="893" spans="1:65" s="2" customFormat="1" ht="16.5" customHeight="1">
      <c r="A893" s="35"/>
      <c r="B893" s="36"/>
      <c r="C893" s="254" t="s">
        <v>1781</v>
      </c>
      <c r="D893" s="254" t="s">
        <v>730</v>
      </c>
      <c r="E893" s="255" t="s">
        <v>1782</v>
      </c>
      <c r="F893" s="256" t="s">
        <v>1783</v>
      </c>
      <c r="G893" s="257" t="s">
        <v>245</v>
      </c>
      <c r="H893" s="258">
        <v>54.34</v>
      </c>
      <c r="I893" s="259"/>
      <c r="J893" s="260">
        <f>ROUND(I893*H893,2)</f>
        <v>0</v>
      </c>
      <c r="K893" s="256" t="s">
        <v>1</v>
      </c>
      <c r="L893" s="261"/>
      <c r="M893" s="262" t="s">
        <v>1</v>
      </c>
      <c r="N893" s="263" t="s">
        <v>44</v>
      </c>
      <c r="O893" s="72"/>
      <c r="P893" s="196">
        <f>O893*H893</f>
        <v>0</v>
      </c>
      <c r="Q893" s="196">
        <v>3.3999999999999998E-3</v>
      </c>
      <c r="R893" s="196">
        <f>Q893*H893</f>
        <v>0.184756</v>
      </c>
      <c r="S893" s="196">
        <v>0</v>
      </c>
      <c r="T893" s="197">
        <f>S893*H893</f>
        <v>0</v>
      </c>
      <c r="U893" s="35"/>
      <c r="V893" s="35"/>
      <c r="W893" s="35"/>
      <c r="X893" s="35"/>
      <c r="Y893" s="35"/>
      <c r="Z893" s="35"/>
      <c r="AA893" s="35"/>
      <c r="AB893" s="35"/>
      <c r="AC893" s="35"/>
      <c r="AD893" s="35"/>
      <c r="AE893" s="35"/>
      <c r="AR893" s="198" t="s">
        <v>410</v>
      </c>
      <c r="AT893" s="198" t="s">
        <v>730</v>
      </c>
      <c r="AU893" s="198" t="s">
        <v>89</v>
      </c>
      <c r="AY893" s="18" t="s">
        <v>173</v>
      </c>
      <c r="BE893" s="199">
        <f>IF(N893="základní",J893,0)</f>
        <v>0</v>
      </c>
      <c r="BF893" s="199">
        <f>IF(N893="snížená",J893,0)</f>
        <v>0</v>
      </c>
      <c r="BG893" s="199">
        <f>IF(N893="zákl. přenesená",J893,0)</f>
        <v>0</v>
      </c>
      <c r="BH893" s="199">
        <f>IF(N893="sníž. přenesená",J893,0)</f>
        <v>0</v>
      </c>
      <c r="BI893" s="199">
        <f>IF(N893="nulová",J893,0)</f>
        <v>0</v>
      </c>
      <c r="BJ893" s="18" t="s">
        <v>87</v>
      </c>
      <c r="BK893" s="199">
        <f>ROUND(I893*H893,2)</f>
        <v>0</v>
      </c>
      <c r="BL893" s="18" t="s">
        <v>131</v>
      </c>
      <c r="BM893" s="198" t="s">
        <v>1784</v>
      </c>
    </row>
    <row r="894" spans="1:65" s="13" customFormat="1">
      <c r="B894" s="210"/>
      <c r="C894" s="211"/>
      <c r="D894" s="200" t="s">
        <v>247</v>
      </c>
      <c r="E894" s="211"/>
      <c r="F894" s="213" t="s">
        <v>1785</v>
      </c>
      <c r="G894" s="211"/>
      <c r="H894" s="214">
        <v>54.34</v>
      </c>
      <c r="I894" s="215"/>
      <c r="J894" s="211"/>
      <c r="K894" s="211"/>
      <c r="L894" s="216"/>
      <c r="M894" s="217"/>
      <c r="N894" s="218"/>
      <c r="O894" s="218"/>
      <c r="P894" s="218"/>
      <c r="Q894" s="218"/>
      <c r="R894" s="218"/>
      <c r="S894" s="218"/>
      <c r="T894" s="219"/>
      <c r="AT894" s="220" t="s">
        <v>247</v>
      </c>
      <c r="AU894" s="220" t="s">
        <v>89</v>
      </c>
      <c r="AV894" s="13" t="s">
        <v>89</v>
      </c>
      <c r="AW894" s="13" t="s">
        <v>4</v>
      </c>
      <c r="AX894" s="13" t="s">
        <v>87</v>
      </c>
      <c r="AY894" s="220" t="s">
        <v>173</v>
      </c>
    </row>
    <row r="895" spans="1:65" s="2" customFormat="1" ht="16.5" customHeight="1">
      <c r="A895" s="35"/>
      <c r="B895" s="36"/>
      <c r="C895" s="187" t="s">
        <v>1786</v>
      </c>
      <c r="D895" s="187" t="s">
        <v>176</v>
      </c>
      <c r="E895" s="188" t="s">
        <v>1787</v>
      </c>
      <c r="F895" s="189" t="s">
        <v>1788</v>
      </c>
      <c r="G895" s="190" t="s">
        <v>339</v>
      </c>
      <c r="H895" s="191">
        <v>425.5</v>
      </c>
      <c r="I895" s="192"/>
      <c r="J895" s="193">
        <f>ROUND(I895*H895,2)</f>
        <v>0</v>
      </c>
      <c r="K895" s="189" t="s">
        <v>263</v>
      </c>
      <c r="L895" s="40"/>
      <c r="M895" s="194" t="s">
        <v>1</v>
      </c>
      <c r="N895" s="195" t="s">
        <v>44</v>
      </c>
      <c r="O895" s="72"/>
      <c r="P895" s="196">
        <f>O895*H895</f>
        <v>0</v>
      </c>
      <c r="Q895" s="196">
        <v>3.0000000000000001E-5</v>
      </c>
      <c r="R895" s="196">
        <f>Q895*H895</f>
        <v>1.2765E-2</v>
      </c>
      <c r="S895" s="196">
        <v>0</v>
      </c>
      <c r="T895" s="197">
        <f>S895*H895</f>
        <v>0</v>
      </c>
      <c r="U895" s="35"/>
      <c r="V895" s="35"/>
      <c r="W895" s="35"/>
      <c r="X895" s="35"/>
      <c r="Y895" s="35"/>
      <c r="Z895" s="35"/>
      <c r="AA895" s="35"/>
      <c r="AB895" s="35"/>
      <c r="AC895" s="35"/>
      <c r="AD895" s="35"/>
      <c r="AE895" s="35"/>
      <c r="AR895" s="198" t="s">
        <v>131</v>
      </c>
      <c r="AT895" s="198" t="s">
        <v>176</v>
      </c>
      <c r="AU895" s="198" t="s">
        <v>89</v>
      </c>
      <c r="AY895" s="18" t="s">
        <v>173</v>
      </c>
      <c r="BE895" s="199">
        <f>IF(N895="základní",J895,0)</f>
        <v>0</v>
      </c>
      <c r="BF895" s="199">
        <f>IF(N895="snížená",J895,0)</f>
        <v>0</v>
      </c>
      <c r="BG895" s="199">
        <f>IF(N895="zákl. přenesená",J895,0)</f>
        <v>0</v>
      </c>
      <c r="BH895" s="199">
        <f>IF(N895="sníž. přenesená",J895,0)</f>
        <v>0</v>
      </c>
      <c r="BI895" s="199">
        <f>IF(N895="nulová",J895,0)</f>
        <v>0</v>
      </c>
      <c r="BJ895" s="18" t="s">
        <v>87</v>
      </c>
      <c r="BK895" s="199">
        <f>ROUND(I895*H895,2)</f>
        <v>0</v>
      </c>
      <c r="BL895" s="18" t="s">
        <v>131</v>
      </c>
      <c r="BM895" s="198" t="s">
        <v>1789</v>
      </c>
    </row>
    <row r="896" spans="1:65" s="14" customFormat="1">
      <c r="B896" s="221"/>
      <c r="C896" s="222"/>
      <c r="D896" s="200" t="s">
        <v>247</v>
      </c>
      <c r="E896" s="223" t="s">
        <v>1</v>
      </c>
      <c r="F896" s="224" t="s">
        <v>277</v>
      </c>
      <c r="G896" s="222"/>
      <c r="H896" s="223" t="s">
        <v>1</v>
      </c>
      <c r="I896" s="225"/>
      <c r="J896" s="222"/>
      <c r="K896" s="222"/>
      <c r="L896" s="226"/>
      <c r="M896" s="227"/>
      <c r="N896" s="228"/>
      <c r="O896" s="228"/>
      <c r="P896" s="228"/>
      <c r="Q896" s="228"/>
      <c r="R896" s="228"/>
      <c r="S896" s="228"/>
      <c r="T896" s="229"/>
      <c r="AT896" s="230" t="s">
        <v>247</v>
      </c>
      <c r="AU896" s="230" t="s">
        <v>89</v>
      </c>
      <c r="AV896" s="14" t="s">
        <v>87</v>
      </c>
      <c r="AW896" s="14" t="s">
        <v>34</v>
      </c>
      <c r="AX896" s="14" t="s">
        <v>79</v>
      </c>
      <c r="AY896" s="230" t="s">
        <v>173</v>
      </c>
    </row>
    <row r="897" spans="2:51" s="13" customFormat="1">
      <c r="B897" s="210"/>
      <c r="C897" s="211"/>
      <c r="D897" s="200" t="s">
        <v>247</v>
      </c>
      <c r="E897" s="212" t="s">
        <v>1</v>
      </c>
      <c r="F897" s="213" t="s">
        <v>1790</v>
      </c>
      <c r="G897" s="211"/>
      <c r="H897" s="214">
        <v>37.799999999999997</v>
      </c>
      <c r="I897" s="215"/>
      <c r="J897" s="211"/>
      <c r="K897" s="211"/>
      <c r="L897" s="216"/>
      <c r="M897" s="217"/>
      <c r="N897" s="218"/>
      <c r="O897" s="218"/>
      <c r="P897" s="218"/>
      <c r="Q897" s="218"/>
      <c r="R897" s="218"/>
      <c r="S897" s="218"/>
      <c r="T897" s="219"/>
      <c r="AT897" s="220" t="s">
        <v>247</v>
      </c>
      <c r="AU897" s="220" t="s">
        <v>89</v>
      </c>
      <c r="AV897" s="13" t="s">
        <v>89</v>
      </c>
      <c r="AW897" s="13" t="s">
        <v>34</v>
      </c>
      <c r="AX897" s="13" t="s">
        <v>79</v>
      </c>
      <c r="AY897" s="220" t="s">
        <v>173</v>
      </c>
    </row>
    <row r="898" spans="2:51" s="13" customFormat="1">
      <c r="B898" s="210"/>
      <c r="C898" s="211"/>
      <c r="D898" s="200" t="s">
        <v>247</v>
      </c>
      <c r="E898" s="212" t="s">
        <v>1</v>
      </c>
      <c r="F898" s="213" t="s">
        <v>1791</v>
      </c>
      <c r="G898" s="211"/>
      <c r="H898" s="214">
        <v>17.7</v>
      </c>
      <c r="I898" s="215"/>
      <c r="J898" s="211"/>
      <c r="K898" s="211"/>
      <c r="L898" s="216"/>
      <c r="M898" s="217"/>
      <c r="N898" s="218"/>
      <c r="O898" s="218"/>
      <c r="P898" s="218"/>
      <c r="Q898" s="218"/>
      <c r="R898" s="218"/>
      <c r="S898" s="218"/>
      <c r="T898" s="219"/>
      <c r="AT898" s="220" t="s">
        <v>247</v>
      </c>
      <c r="AU898" s="220" t="s">
        <v>89</v>
      </c>
      <c r="AV898" s="13" t="s">
        <v>89</v>
      </c>
      <c r="AW898" s="13" t="s">
        <v>34</v>
      </c>
      <c r="AX898" s="13" t="s">
        <v>79</v>
      </c>
      <c r="AY898" s="220" t="s">
        <v>173</v>
      </c>
    </row>
    <row r="899" spans="2:51" s="13" customFormat="1">
      <c r="B899" s="210"/>
      <c r="C899" s="211"/>
      <c r="D899" s="200" t="s">
        <v>247</v>
      </c>
      <c r="E899" s="212" t="s">
        <v>1</v>
      </c>
      <c r="F899" s="213" t="s">
        <v>1792</v>
      </c>
      <c r="G899" s="211"/>
      <c r="H899" s="214">
        <v>17.100000000000001</v>
      </c>
      <c r="I899" s="215"/>
      <c r="J899" s="211"/>
      <c r="K899" s="211"/>
      <c r="L899" s="216"/>
      <c r="M899" s="217"/>
      <c r="N899" s="218"/>
      <c r="O899" s="218"/>
      <c r="P899" s="218"/>
      <c r="Q899" s="218"/>
      <c r="R899" s="218"/>
      <c r="S899" s="218"/>
      <c r="T899" s="219"/>
      <c r="AT899" s="220" t="s">
        <v>247</v>
      </c>
      <c r="AU899" s="220" t="s">
        <v>89</v>
      </c>
      <c r="AV899" s="13" t="s">
        <v>89</v>
      </c>
      <c r="AW899" s="13" t="s">
        <v>34</v>
      </c>
      <c r="AX899" s="13" t="s">
        <v>79</v>
      </c>
      <c r="AY899" s="220" t="s">
        <v>173</v>
      </c>
    </row>
    <row r="900" spans="2:51" s="16" customFormat="1">
      <c r="B900" s="242"/>
      <c r="C900" s="243"/>
      <c r="D900" s="200" t="s">
        <v>247</v>
      </c>
      <c r="E900" s="244" t="s">
        <v>1</v>
      </c>
      <c r="F900" s="245" t="s">
        <v>399</v>
      </c>
      <c r="G900" s="243"/>
      <c r="H900" s="246">
        <v>72.599999999999994</v>
      </c>
      <c r="I900" s="247"/>
      <c r="J900" s="243"/>
      <c r="K900" s="243"/>
      <c r="L900" s="248"/>
      <c r="M900" s="249"/>
      <c r="N900" s="250"/>
      <c r="O900" s="250"/>
      <c r="P900" s="250"/>
      <c r="Q900" s="250"/>
      <c r="R900" s="250"/>
      <c r="S900" s="250"/>
      <c r="T900" s="251"/>
      <c r="AT900" s="252" t="s">
        <v>247</v>
      </c>
      <c r="AU900" s="252" t="s">
        <v>89</v>
      </c>
      <c r="AV900" s="16" t="s">
        <v>185</v>
      </c>
      <c r="AW900" s="16" t="s">
        <v>34</v>
      </c>
      <c r="AX900" s="16" t="s">
        <v>79</v>
      </c>
      <c r="AY900" s="252" t="s">
        <v>173</v>
      </c>
    </row>
    <row r="901" spans="2:51" s="14" customFormat="1">
      <c r="B901" s="221"/>
      <c r="C901" s="222"/>
      <c r="D901" s="200" t="s">
        <v>247</v>
      </c>
      <c r="E901" s="223" t="s">
        <v>1</v>
      </c>
      <c r="F901" s="224" t="s">
        <v>279</v>
      </c>
      <c r="G901" s="222"/>
      <c r="H901" s="223" t="s">
        <v>1</v>
      </c>
      <c r="I901" s="225"/>
      <c r="J901" s="222"/>
      <c r="K901" s="222"/>
      <c r="L901" s="226"/>
      <c r="M901" s="227"/>
      <c r="N901" s="228"/>
      <c r="O901" s="228"/>
      <c r="P901" s="228"/>
      <c r="Q901" s="228"/>
      <c r="R901" s="228"/>
      <c r="S901" s="228"/>
      <c r="T901" s="229"/>
      <c r="AT901" s="230" t="s">
        <v>247</v>
      </c>
      <c r="AU901" s="230" t="s">
        <v>89</v>
      </c>
      <c r="AV901" s="14" t="s">
        <v>87</v>
      </c>
      <c r="AW901" s="14" t="s">
        <v>34</v>
      </c>
      <c r="AX901" s="14" t="s">
        <v>79</v>
      </c>
      <c r="AY901" s="230" t="s">
        <v>173</v>
      </c>
    </row>
    <row r="902" spans="2:51" s="13" customFormat="1">
      <c r="B902" s="210"/>
      <c r="C902" s="211"/>
      <c r="D902" s="200" t="s">
        <v>247</v>
      </c>
      <c r="E902" s="212" t="s">
        <v>1</v>
      </c>
      <c r="F902" s="213" t="s">
        <v>1793</v>
      </c>
      <c r="G902" s="211"/>
      <c r="H902" s="214">
        <v>49.8</v>
      </c>
      <c r="I902" s="215"/>
      <c r="J902" s="211"/>
      <c r="K902" s="211"/>
      <c r="L902" s="216"/>
      <c r="M902" s="217"/>
      <c r="N902" s="218"/>
      <c r="O902" s="218"/>
      <c r="P902" s="218"/>
      <c r="Q902" s="218"/>
      <c r="R902" s="218"/>
      <c r="S902" s="218"/>
      <c r="T902" s="219"/>
      <c r="AT902" s="220" t="s">
        <v>247</v>
      </c>
      <c r="AU902" s="220" t="s">
        <v>89</v>
      </c>
      <c r="AV902" s="13" t="s">
        <v>89</v>
      </c>
      <c r="AW902" s="13" t="s">
        <v>34</v>
      </c>
      <c r="AX902" s="13" t="s">
        <v>79</v>
      </c>
      <c r="AY902" s="220" t="s">
        <v>173</v>
      </c>
    </row>
    <row r="903" spans="2:51" s="13" customFormat="1">
      <c r="B903" s="210"/>
      <c r="C903" s="211"/>
      <c r="D903" s="200" t="s">
        <v>247</v>
      </c>
      <c r="E903" s="212" t="s">
        <v>1</v>
      </c>
      <c r="F903" s="213" t="s">
        <v>1794</v>
      </c>
      <c r="G903" s="211"/>
      <c r="H903" s="214">
        <v>37.5</v>
      </c>
      <c r="I903" s="215"/>
      <c r="J903" s="211"/>
      <c r="K903" s="211"/>
      <c r="L903" s="216"/>
      <c r="M903" s="217"/>
      <c r="N903" s="218"/>
      <c r="O903" s="218"/>
      <c r="P903" s="218"/>
      <c r="Q903" s="218"/>
      <c r="R903" s="218"/>
      <c r="S903" s="218"/>
      <c r="T903" s="219"/>
      <c r="AT903" s="220" t="s">
        <v>247</v>
      </c>
      <c r="AU903" s="220" t="s">
        <v>89</v>
      </c>
      <c r="AV903" s="13" t="s">
        <v>89</v>
      </c>
      <c r="AW903" s="13" t="s">
        <v>34</v>
      </c>
      <c r="AX903" s="13" t="s">
        <v>79</v>
      </c>
      <c r="AY903" s="220" t="s">
        <v>173</v>
      </c>
    </row>
    <row r="904" spans="2:51" s="13" customFormat="1">
      <c r="B904" s="210"/>
      <c r="C904" s="211"/>
      <c r="D904" s="200" t="s">
        <v>247</v>
      </c>
      <c r="E904" s="212" t="s">
        <v>1</v>
      </c>
      <c r="F904" s="213" t="s">
        <v>1795</v>
      </c>
      <c r="G904" s="211"/>
      <c r="H904" s="214">
        <v>19.100000000000001</v>
      </c>
      <c r="I904" s="215"/>
      <c r="J904" s="211"/>
      <c r="K904" s="211"/>
      <c r="L904" s="216"/>
      <c r="M904" s="217"/>
      <c r="N904" s="218"/>
      <c r="O904" s="218"/>
      <c r="P904" s="218"/>
      <c r="Q904" s="218"/>
      <c r="R904" s="218"/>
      <c r="S904" s="218"/>
      <c r="T904" s="219"/>
      <c r="AT904" s="220" t="s">
        <v>247</v>
      </c>
      <c r="AU904" s="220" t="s">
        <v>89</v>
      </c>
      <c r="AV904" s="13" t="s">
        <v>89</v>
      </c>
      <c r="AW904" s="13" t="s">
        <v>34</v>
      </c>
      <c r="AX904" s="13" t="s">
        <v>79</v>
      </c>
      <c r="AY904" s="220" t="s">
        <v>173</v>
      </c>
    </row>
    <row r="905" spans="2:51" s="13" customFormat="1">
      <c r="B905" s="210"/>
      <c r="C905" s="211"/>
      <c r="D905" s="200" t="s">
        <v>247</v>
      </c>
      <c r="E905" s="212" t="s">
        <v>1</v>
      </c>
      <c r="F905" s="213" t="s">
        <v>1796</v>
      </c>
      <c r="G905" s="211"/>
      <c r="H905" s="214">
        <v>33.700000000000003</v>
      </c>
      <c r="I905" s="215"/>
      <c r="J905" s="211"/>
      <c r="K905" s="211"/>
      <c r="L905" s="216"/>
      <c r="M905" s="217"/>
      <c r="N905" s="218"/>
      <c r="O905" s="218"/>
      <c r="P905" s="218"/>
      <c r="Q905" s="218"/>
      <c r="R905" s="218"/>
      <c r="S905" s="218"/>
      <c r="T905" s="219"/>
      <c r="AT905" s="220" t="s">
        <v>247</v>
      </c>
      <c r="AU905" s="220" t="s">
        <v>89</v>
      </c>
      <c r="AV905" s="13" t="s">
        <v>89</v>
      </c>
      <c r="AW905" s="13" t="s">
        <v>34</v>
      </c>
      <c r="AX905" s="13" t="s">
        <v>79</v>
      </c>
      <c r="AY905" s="220" t="s">
        <v>173</v>
      </c>
    </row>
    <row r="906" spans="2:51" s="13" customFormat="1">
      <c r="B906" s="210"/>
      <c r="C906" s="211"/>
      <c r="D906" s="200" t="s">
        <v>247</v>
      </c>
      <c r="E906" s="212" t="s">
        <v>1</v>
      </c>
      <c r="F906" s="213" t="s">
        <v>1797</v>
      </c>
      <c r="G906" s="211"/>
      <c r="H906" s="214">
        <v>29.9</v>
      </c>
      <c r="I906" s="215"/>
      <c r="J906" s="211"/>
      <c r="K906" s="211"/>
      <c r="L906" s="216"/>
      <c r="M906" s="217"/>
      <c r="N906" s="218"/>
      <c r="O906" s="218"/>
      <c r="P906" s="218"/>
      <c r="Q906" s="218"/>
      <c r="R906" s="218"/>
      <c r="S906" s="218"/>
      <c r="T906" s="219"/>
      <c r="AT906" s="220" t="s">
        <v>247</v>
      </c>
      <c r="AU906" s="220" t="s">
        <v>89</v>
      </c>
      <c r="AV906" s="13" t="s">
        <v>89</v>
      </c>
      <c r="AW906" s="13" t="s">
        <v>34</v>
      </c>
      <c r="AX906" s="13" t="s">
        <v>79</v>
      </c>
      <c r="AY906" s="220" t="s">
        <v>173</v>
      </c>
    </row>
    <row r="907" spans="2:51" s="13" customFormat="1">
      <c r="B907" s="210"/>
      <c r="C907" s="211"/>
      <c r="D907" s="200" t="s">
        <v>247</v>
      </c>
      <c r="E907" s="212" t="s">
        <v>1</v>
      </c>
      <c r="F907" s="213" t="s">
        <v>1798</v>
      </c>
      <c r="G907" s="211"/>
      <c r="H907" s="214">
        <v>33.5</v>
      </c>
      <c r="I907" s="215"/>
      <c r="J907" s="211"/>
      <c r="K907" s="211"/>
      <c r="L907" s="216"/>
      <c r="M907" s="217"/>
      <c r="N907" s="218"/>
      <c r="O907" s="218"/>
      <c r="P907" s="218"/>
      <c r="Q907" s="218"/>
      <c r="R907" s="218"/>
      <c r="S907" s="218"/>
      <c r="T907" s="219"/>
      <c r="AT907" s="220" t="s">
        <v>247</v>
      </c>
      <c r="AU907" s="220" t="s">
        <v>89</v>
      </c>
      <c r="AV907" s="13" t="s">
        <v>89</v>
      </c>
      <c r="AW907" s="13" t="s">
        <v>34</v>
      </c>
      <c r="AX907" s="13" t="s">
        <v>79</v>
      </c>
      <c r="AY907" s="220" t="s">
        <v>173</v>
      </c>
    </row>
    <row r="908" spans="2:51" s="13" customFormat="1">
      <c r="B908" s="210"/>
      <c r="C908" s="211"/>
      <c r="D908" s="200" t="s">
        <v>247</v>
      </c>
      <c r="E908" s="212" t="s">
        <v>1</v>
      </c>
      <c r="F908" s="213" t="s">
        <v>1799</v>
      </c>
      <c r="G908" s="211"/>
      <c r="H908" s="214">
        <v>32.700000000000003</v>
      </c>
      <c r="I908" s="215"/>
      <c r="J908" s="211"/>
      <c r="K908" s="211"/>
      <c r="L908" s="216"/>
      <c r="M908" s="217"/>
      <c r="N908" s="218"/>
      <c r="O908" s="218"/>
      <c r="P908" s="218"/>
      <c r="Q908" s="218"/>
      <c r="R908" s="218"/>
      <c r="S908" s="218"/>
      <c r="T908" s="219"/>
      <c r="AT908" s="220" t="s">
        <v>247</v>
      </c>
      <c r="AU908" s="220" t="s">
        <v>89</v>
      </c>
      <c r="AV908" s="13" t="s">
        <v>89</v>
      </c>
      <c r="AW908" s="13" t="s">
        <v>34</v>
      </c>
      <c r="AX908" s="13" t="s">
        <v>79</v>
      </c>
      <c r="AY908" s="220" t="s">
        <v>173</v>
      </c>
    </row>
    <row r="909" spans="2:51" s="13" customFormat="1">
      <c r="B909" s="210"/>
      <c r="C909" s="211"/>
      <c r="D909" s="200" t="s">
        <v>247</v>
      </c>
      <c r="E909" s="212" t="s">
        <v>1</v>
      </c>
      <c r="F909" s="213" t="s">
        <v>1800</v>
      </c>
      <c r="G909" s="211"/>
      <c r="H909" s="214">
        <v>34.299999999999997</v>
      </c>
      <c r="I909" s="215"/>
      <c r="J909" s="211"/>
      <c r="K909" s="211"/>
      <c r="L909" s="216"/>
      <c r="M909" s="217"/>
      <c r="N909" s="218"/>
      <c r="O909" s="218"/>
      <c r="P909" s="218"/>
      <c r="Q909" s="218"/>
      <c r="R909" s="218"/>
      <c r="S909" s="218"/>
      <c r="T909" s="219"/>
      <c r="AT909" s="220" t="s">
        <v>247</v>
      </c>
      <c r="AU909" s="220" t="s">
        <v>89</v>
      </c>
      <c r="AV909" s="13" t="s">
        <v>89</v>
      </c>
      <c r="AW909" s="13" t="s">
        <v>34</v>
      </c>
      <c r="AX909" s="13" t="s">
        <v>79</v>
      </c>
      <c r="AY909" s="220" t="s">
        <v>173</v>
      </c>
    </row>
    <row r="910" spans="2:51" s="13" customFormat="1">
      <c r="B910" s="210"/>
      <c r="C910" s="211"/>
      <c r="D910" s="200" t="s">
        <v>247</v>
      </c>
      <c r="E910" s="212" t="s">
        <v>1</v>
      </c>
      <c r="F910" s="213" t="s">
        <v>1801</v>
      </c>
      <c r="G910" s="211"/>
      <c r="H910" s="214">
        <v>42.5</v>
      </c>
      <c r="I910" s="215"/>
      <c r="J910" s="211"/>
      <c r="K910" s="211"/>
      <c r="L910" s="216"/>
      <c r="M910" s="217"/>
      <c r="N910" s="218"/>
      <c r="O910" s="218"/>
      <c r="P910" s="218"/>
      <c r="Q910" s="218"/>
      <c r="R910" s="218"/>
      <c r="S910" s="218"/>
      <c r="T910" s="219"/>
      <c r="AT910" s="220" t="s">
        <v>247</v>
      </c>
      <c r="AU910" s="220" t="s">
        <v>89</v>
      </c>
      <c r="AV910" s="13" t="s">
        <v>89</v>
      </c>
      <c r="AW910" s="13" t="s">
        <v>34</v>
      </c>
      <c r="AX910" s="13" t="s">
        <v>79</v>
      </c>
      <c r="AY910" s="220" t="s">
        <v>173</v>
      </c>
    </row>
    <row r="911" spans="2:51" s="13" customFormat="1">
      <c r="B911" s="210"/>
      <c r="C911" s="211"/>
      <c r="D911" s="200" t="s">
        <v>247</v>
      </c>
      <c r="E911" s="212" t="s">
        <v>1</v>
      </c>
      <c r="F911" s="213" t="s">
        <v>1802</v>
      </c>
      <c r="G911" s="211"/>
      <c r="H911" s="214">
        <v>39.9</v>
      </c>
      <c r="I911" s="215"/>
      <c r="J911" s="211"/>
      <c r="K911" s="211"/>
      <c r="L911" s="216"/>
      <c r="M911" s="217"/>
      <c r="N911" s="218"/>
      <c r="O911" s="218"/>
      <c r="P911" s="218"/>
      <c r="Q911" s="218"/>
      <c r="R911" s="218"/>
      <c r="S911" s="218"/>
      <c r="T911" s="219"/>
      <c r="AT911" s="220" t="s">
        <v>247</v>
      </c>
      <c r="AU911" s="220" t="s">
        <v>89</v>
      </c>
      <c r="AV911" s="13" t="s">
        <v>89</v>
      </c>
      <c r="AW911" s="13" t="s">
        <v>34</v>
      </c>
      <c r="AX911" s="13" t="s">
        <v>79</v>
      </c>
      <c r="AY911" s="220" t="s">
        <v>173</v>
      </c>
    </row>
    <row r="912" spans="2:51" s="16" customFormat="1">
      <c r="B912" s="242"/>
      <c r="C912" s="243"/>
      <c r="D912" s="200" t="s">
        <v>247</v>
      </c>
      <c r="E912" s="244" t="s">
        <v>1</v>
      </c>
      <c r="F912" s="245" t="s">
        <v>399</v>
      </c>
      <c r="G912" s="243"/>
      <c r="H912" s="246">
        <v>352.9</v>
      </c>
      <c r="I912" s="247"/>
      <c r="J912" s="243"/>
      <c r="K912" s="243"/>
      <c r="L912" s="248"/>
      <c r="M912" s="249"/>
      <c r="N912" s="250"/>
      <c r="O912" s="250"/>
      <c r="P912" s="250"/>
      <c r="Q912" s="250"/>
      <c r="R912" s="250"/>
      <c r="S912" s="250"/>
      <c r="T912" s="251"/>
      <c r="AT912" s="252" t="s">
        <v>247</v>
      </c>
      <c r="AU912" s="252" t="s">
        <v>89</v>
      </c>
      <c r="AV912" s="16" t="s">
        <v>185</v>
      </c>
      <c r="AW912" s="16" t="s">
        <v>34</v>
      </c>
      <c r="AX912" s="16" t="s">
        <v>79</v>
      </c>
      <c r="AY912" s="252" t="s">
        <v>173</v>
      </c>
    </row>
    <row r="913" spans="1:65" s="15" customFormat="1">
      <c r="B913" s="231"/>
      <c r="C913" s="232"/>
      <c r="D913" s="200" t="s">
        <v>247</v>
      </c>
      <c r="E913" s="233" t="s">
        <v>1</v>
      </c>
      <c r="F913" s="234" t="s">
        <v>260</v>
      </c>
      <c r="G913" s="232"/>
      <c r="H913" s="235">
        <v>425.5</v>
      </c>
      <c r="I913" s="236"/>
      <c r="J913" s="232"/>
      <c r="K913" s="232"/>
      <c r="L913" s="237"/>
      <c r="M913" s="238"/>
      <c r="N913" s="239"/>
      <c r="O913" s="239"/>
      <c r="P913" s="239"/>
      <c r="Q913" s="239"/>
      <c r="R913" s="239"/>
      <c r="S913" s="239"/>
      <c r="T913" s="240"/>
      <c r="AT913" s="241" t="s">
        <v>247</v>
      </c>
      <c r="AU913" s="241" t="s">
        <v>89</v>
      </c>
      <c r="AV913" s="15" t="s">
        <v>191</v>
      </c>
      <c r="AW913" s="15" t="s">
        <v>34</v>
      </c>
      <c r="AX913" s="15" t="s">
        <v>87</v>
      </c>
      <c r="AY913" s="241" t="s">
        <v>173</v>
      </c>
    </row>
    <row r="914" spans="1:65" s="2" customFormat="1" ht="16.5" customHeight="1">
      <c r="A914" s="35"/>
      <c r="B914" s="36"/>
      <c r="C914" s="254" t="s">
        <v>1803</v>
      </c>
      <c r="D914" s="254" t="s">
        <v>730</v>
      </c>
      <c r="E914" s="255" t="s">
        <v>1772</v>
      </c>
      <c r="F914" s="256" t="s">
        <v>1773</v>
      </c>
      <c r="G914" s="257" t="s">
        <v>245</v>
      </c>
      <c r="H914" s="258">
        <v>46.805</v>
      </c>
      <c r="I914" s="259"/>
      <c r="J914" s="260">
        <f>ROUND(I914*H914,2)</f>
        <v>0</v>
      </c>
      <c r="K914" s="256" t="s">
        <v>1</v>
      </c>
      <c r="L914" s="261"/>
      <c r="M914" s="262" t="s">
        <v>1</v>
      </c>
      <c r="N914" s="263" t="s">
        <v>44</v>
      </c>
      <c r="O914" s="72"/>
      <c r="P914" s="196">
        <f>O914*H914</f>
        <v>0</v>
      </c>
      <c r="Q914" s="196">
        <v>3.3999999999999998E-3</v>
      </c>
      <c r="R914" s="196">
        <f>Q914*H914</f>
        <v>0.159137</v>
      </c>
      <c r="S914" s="196">
        <v>0</v>
      </c>
      <c r="T914" s="197">
        <f>S914*H914</f>
        <v>0</v>
      </c>
      <c r="U914" s="35"/>
      <c r="V914" s="35"/>
      <c r="W914" s="35"/>
      <c r="X914" s="35"/>
      <c r="Y914" s="35"/>
      <c r="Z914" s="35"/>
      <c r="AA914" s="35"/>
      <c r="AB914" s="35"/>
      <c r="AC914" s="35"/>
      <c r="AD914" s="35"/>
      <c r="AE914" s="35"/>
      <c r="AR914" s="198" t="s">
        <v>410</v>
      </c>
      <c r="AT914" s="198" t="s">
        <v>730</v>
      </c>
      <c r="AU914" s="198" t="s">
        <v>89</v>
      </c>
      <c r="AY914" s="18" t="s">
        <v>173</v>
      </c>
      <c r="BE914" s="199">
        <f>IF(N914="základní",J914,0)</f>
        <v>0</v>
      </c>
      <c r="BF914" s="199">
        <f>IF(N914="snížená",J914,0)</f>
        <v>0</v>
      </c>
      <c r="BG914" s="199">
        <f>IF(N914="zákl. přenesená",J914,0)</f>
        <v>0</v>
      </c>
      <c r="BH914" s="199">
        <f>IF(N914="sníž. přenesená",J914,0)</f>
        <v>0</v>
      </c>
      <c r="BI914" s="199">
        <f>IF(N914="nulová",J914,0)</f>
        <v>0</v>
      </c>
      <c r="BJ914" s="18" t="s">
        <v>87</v>
      </c>
      <c r="BK914" s="199">
        <f>ROUND(I914*H914,2)</f>
        <v>0</v>
      </c>
      <c r="BL914" s="18" t="s">
        <v>131</v>
      </c>
      <c r="BM914" s="198" t="s">
        <v>1804</v>
      </c>
    </row>
    <row r="915" spans="1:65" s="13" customFormat="1">
      <c r="B915" s="210"/>
      <c r="C915" s="211"/>
      <c r="D915" s="200" t="s">
        <v>247</v>
      </c>
      <c r="E915" s="212" t="s">
        <v>1</v>
      </c>
      <c r="F915" s="213" t="s">
        <v>1805</v>
      </c>
      <c r="G915" s="211"/>
      <c r="H915" s="214">
        <v>46.805</v>
      </c>
      <c r="I915" s="215"/>
      <c r="J915" s="211"/>
      <c r="K915" s="211"/>
      <c r="L915" s="216"/>
      <c r="M915" s="217"/>
      <c r="N915" s="218"/>
      <c r="O915" s="218"/>
      <c r="P915" s="218"/>
      <c r="Q915" s="218"/>
      <c r="R915" s="218"/>
      <c r="S915" s="218"/>
      <c r="T915" s="219"/>
      <c r="AT915" s="220" t="s">
        <v>247</v>
      </c>
      <c r="AU915" s="220" t="s">
        <v>89</v>
      </c>
      <c r="AV915" s="13" t="s">
        <v>89</v>
      </c>
      <c r="AW915" s="13" t="s">
        <v>34</v>
      </c>
      <c r="AX915" s="13" t="s">
        <v>87</v>
      </c>
      <c r="AY915" s="220" t="s">
        <v>173</v>
      </c>
    </row>
    <row r="916" spans="1:65" s="2" customFormat="1" ht="16.5" customHeight="1">
      <c r="A916" s="35"/>
      <c r="B916" s="36"/>
      <c r="C916" s="254" t="s">
        <v>1806</v>
      </c>
      <c r="D916" s="254" t="s">
        <v>730</v>
      </c>
      <c r="E916" s="255" t="s">
        <v>1807</v>
      </c>
      <c r="F916" s="256" t="s">
        <v>1808</v>
      </c>
      <c r="G916" s="257" t="s">
        <v>339</v>
      </c>
      <c r="H916" s="258">
        <v>468.05</v>
      </c>
      <c r="I916" s="259"/>
      <c r="J916" s="260">
        <f>ROUND(I916*H916,2)</f>
        <v>0</v>
      </c>
      <c r="K916" s="256" t="s">
        <v>1</v>
      </c>
      <c r="L916" s="261"/>
      <c r="M916" s="262" t="s">
        <v>1</v>
      </c>
      <c r="N916" s="263" t="s">
        <v>44</v>
      </c>
      <c r="O916" s="72"/>
      <c r="P916" s="196">
        <f>O916*H916</f>
        <v>0</v>
      </c>
      <c r="Q916" s="196">
        <v>3.3999999999999998E-3</v>
      </c>
      <c r="R916" s="196">
        <f>Q916*H916</f>
        <v>1.59137</v>
      </c>
      <c r="S916" s="196">
        <v>0</v>
      </c>
      <c r="T916" s="197">
        <f>S916*H916</f>
        <v>0</v>
      </c>
      <c r="U916" s="35"/>
      <c r="V916" s="35"/>
      <c r="W916" s="35"/>
      <c r="X916" s="35"/>
      <c r="Y916" s="35"/>
      <c r="Z916" s="35"/>
      <c r="AA916" s="35"/>
      <c r="AB916" s="35"/>
      <c r="AC916" s="35"/>
      <c r="AD916" s="35"/>
      <c r="AE916" s="35"/>
      <c r="AR916" s="198" t="s">
        <v>410</v>
      </c>
      <c r="AT916" s="198" t="s">
        <v>730</v>
      </c>
      <c r="AU916" s="198" t="s">
        <v>89</v>
      </c>
      <c r="AY916" s="18" t="s">
        <v>173</v>
      </c>
      <c r="BE916" s="199">
        <f>IF(N916="základní",J916,0)</f>
        <v>0</v>
      </c>
      <c r="BF916" s="199">
        <f>IF(N916="snížená",J916,0)</f>
        <v>0</v>
      </c>
      <c r="BG916" s="199">
        <f>IF(N916="zákl. přenesená",J916,0)</f>
        <v>0</v>
      </c>
      <c r="BH916" s="199">
        <f>IF(N916="sníž. přenesená",J916,0)</f>
        <v>0</v>
      </c>
      <c r="BI916" s="199">
        <f>IF(N916="nulová",J916,0)</f>
        <v>0</v>
      </c>
      <c r="BJ916" s="18" t="s">
        <v>87</v>
      </c>
      <c r="BK916" s="199">
        <f>ROUND(I916*H916,2)</f>
        <v>0</v>
      </c>
      <c r="BL916" s="18" t="s">
        <v>131</v>
      </c>
      <c r="BM916" s="198" t="s">
        <v>1809</v>
      </c>
    </row>
    <row r="917" spans="1:65" s="13" customFormat="1">
      <c r="B917" s="210"/>
      <c r="C917" s="211"/>
      <c r="D917" s="200" t="s">
        <v>247</v>
      </c>
      <c r="E917" s="212" t="s">
        <v>1</v>
      </c>
      <c r="F917" s="213" t="s">
        <v>1810</v>
      </c>
      <c r="G917" s="211"/>
      <c r="H917" s="214">
        <v>468.05</v>
      </c>
      <c r="I917" s="215"/>
      <c r="J917" s="211"/>
      <c r="K917" s="211"/>
      <c r="L917" s="216"/>
      <c r="M917" s="217"/>
      <c r="N917" s="218"/>
      <c r="O917" s="218"/>
      <c r="P917" s="218"/>
      <c r="Q917" s="218"/>
      <c r="R917" s="218"/>
      <c r="S917" s="218"/>
      <c r="T917" s="219"/>
      <c r="AT917" s="220" t="s">
        <v>247</v>
      </c>
      <c r="AU917" s="220" t="s">
        <v>89</v>
      </c>
      <c r="AV917" s="13" t="s">
        <v>89</v>
      </c>
      <c r="AW917" s="13" t="s">
        <v>34</v>
      </c>
      <c r="AX917" s="13" t="s">
        <v>87</v>
      </c>
      <c r="AY917" s="220" t="s">
        <v>173</v>
      </c>
    </row>
    <row r="918" spans="1:65" s="2" customFormat="1" ht="16.5" customHeight="1">
      <c r="A918" s="35"/>
      <c r="B918" s="36"/>
      <c r="C918" s="187" t="s">
        <v>1811</v>
      </c>
      <c r="D918" s="187" t="s">
        <v>176</v>
      </c>
      <c r="E918" s="188" t="s">
        <v>1812</v>
      </c>
      <c r="F918" s="189" t="s">
        <v>1813</v>
      </c>
      <c r="G918" s="190" t="s">
        <v>339</v>
      </c>
      <c r="H918" s="191">
        <v>425.5</v>
      </c>
      <c r="I918" s="192"/>
      <c r="J918" s="193">
        <f>ROUND(I918*H918,2)</f>
        <v>0</v>
      </c>
      <c r="K918" s="189" t="s">
        <v>263</v>
      </c>
      <c r="L918" s="40"/>
      <c r="M918" s="194" t="s">
        <v>1</v>
      </c>
      <c r="N918" s="195" t="s">
        <v>44</v>
      </c>
      <c r="O918" s="72"/>
      <c r="P918" s="196">
        <f>O918*H918</f>
        <v>0</v>
      </c>
      <c r="Q918" s="196">
        <v>1.0000000000000001E-5</v>
      </c>
      <c r="R918" s="196">
        <f>Q918*H918</f>
        <v>4.2550000000000001E-3</v>
      </c>
      <c r="S918" s="196">
        <v>0</v>
      </c>
      <c r="T918" s="197">
        <f>S918*H918</f>
        <v>0</v>
      </c>
      <c r="U918" s="35"/>
      <c r="V918" s="35"/>
      <c r="W918" s="35"/>
      <c r="X918" s="35"/>
      <c r="Y918" s="35"/>
      <c r="Z918" s="35"/>
      <c r="AA918" s="35"/>
      <c r="AB918" s="35"/>
      <c r="AC918" s="35"/>
      <c r="AD918" s="35"/>
      <c r="AE918" s="35"/>
      <c r="AR918" s="198" t="s">
        <v>131</v>
      </c>
      <c r="AT918" s="198" t="s">
        <v>176</v>
      </c>
      <c r="AU918" s="198" t="s">
        <v>89</v>
      </c>
      <c r="AY918" s="18" t="s">
        <v>173</v>
      </c>
      <c r="BE918" s="199">
        <f>IF(N918="základní",J918,0)</f>
        <v>0</v>
      </c>
      <c r="BF918" s="199">
        <f>IF(N918="snížená",J918,0)</f>
        <v>0</v>
      </c>
      <c r="BG918" s="199">
        <f>IF(N918="zákl. přenesená",J918,0)</f>
        <v>0</v>
      </c>
      <c r="BH918" s="199">
        <f>IF(N918="sníž. přenesená",J918,0)</f>
        <v>0</v>
      </c>
      <c r="BI918" s="199">
        <f>IF(N918="nulová",J918,0)</f>
        <v>0</v>
      </c>
      <c r="BJ918" s="18" t="s">
        <v>87</v>
      </c>
      <c r="BK918" s="199">
        <f>ROUND(I918*H918,2)</f>
        <v>0</v>
      </c>
      <c r="BL918" s="18" t="s">
        <v>131</v>
      </c>
      <c r="BM918" s="198" t="s">
        <v>1814</v>
      </c>
    </row>
    <row r="919" spans="1:65" s="2" customFormat="1" ht="16.5" customHeight="1">
      <c r="A919" s="35"/>
      <c r="B919" s="36"/>
      <c r="C919" s="254" t="s">
        <v>1815</v>
      </c>
      <c r="D919" s="254" t="s">
        <v>730</v>
      </c>
      <c r="E919" s="255" t="s">
        <v>1816</v>
      </c>
      <c r="F919" s="256" t="s">
        <v>1817</v>
      </c>
      <c r="G919" s="257" t="s">
        <v>339</v>
      </c>
      <c r="H919" s="258">
        <v>468.05</v>
      </c>
      <c r="I919" s="259"/>
      <c r="J919" s="260">
        <f>ROUND(I919*H919,2)</f>
        <v>0</v>
      </c>
      <c r="K919" s="256" t="s">
        <v>1</v>
      </c>
      <c r="L919" s="261"/>
      <c r="M919" s="262" t="s">
        <v>1</v>
      </c>
      <c r="N919" s="263" t="s">
        <v>44</v>
      </c>
      <c r="O919" s="72"/>
      <c r="P919" s="196">
        <f>O919*H919</f>
        <v>0</v>
      </c>
      <c r="Q919" s="196">
        <v>1.6000000000000001E-4</v>
      </c>
      <c r="R919" s="196">
        <f>Q919*H919</f>
        <v>7.488800000000001E-2</v>
      </c>
      <c r="S919" s="196">
        <v>0</v>
      </c>
      <c r="T919" s="197">
        <f>S919*H919</f>
        <v>0</v>
      </c>
      <c r="U919" s="35"/>
      <c r="V919" s="35"/>
      <c r="W919" s="35"/>
      <c r="X919" s="35"/>
      <c r="Y919" s="35"/>
      <c r="Z919" s="35"/>
      <c r="AA919" s="35"/>
      <c r="AB919" s="35"/>
      <c r="AC919" s="35"/>
      <c r="AD919" s="35"/>
      <c r="AE919" s="35"/>
      <c r="AR919" s="198" t="s">
        <v>410</v>
      </c>
      <c r="AT919" s="198" t="s">
        <v>730</v>
      </c>
      <c r="AU919" s="198" t="s">
        <v>89</v>
      </c>
      <c r="AY919" s="18" t="s">
        <v>173</v>
      </c>
      <c r="BE919" s="199">
        <f>IF(N919="základní",J919,0)</f>
        <v>0</v>
      </c>
      <c r="BF919" s="199">
        <f>IF(N919="snížená",J919,0)</f>
        <v>0</v>
      </c>
      <c r="BG919" s="199">
        <f>IF(N919="zákl. přenesená",J919,0)</f>
        <v>0</v>
      </c>
      <c r="BH919" s="199">
        <f>IF(N919="sníž. přenesená",J919,0)</f>
        <v>0</v>
      </c>
      <c r="BI919" s="199">
        <f>IF(N919="nulová",J919,0)</f>
        <v>0</v>
      </c>
      <c r="BJ919" s="18" t="s">
        <v>87</v>
      </c>
      <c r="BK919" s="199">
        <f>ROUND(I919*H919,2)</f>
        <v>0</v>
      </c>
      <c r="BL919" s="18" t="s">
        <v>131</v>
      </c>
      <c r="BM919" s="198" t="s">
        <v>1818</v>
      </c>
    </row>
    <row r="920" spans="1:65" s="13" customFormat="1">
      <c r="B920" s="210"/>
      <c r="C920" s="211"/>
      <c r="D920" s="200" t="s">
        <v>247</v>
      </c>
      <c r="E920" s="211"/>
      <c r="F920" s="213" t="s">
        <v>1819</v>
      </c>
      <c r="G920" s="211"/>
      <c r="H920" s="214">
        <v>468.05</v>
      </c>
      <c r="I920" s="215"/>
      <c r="J920" s="211"/>
      <c r="K920" s="211"/>
      <c r="L920" s="216"/>
      <c r="M920" s="217"/>
      <c r="N920" s="218"/>
      <c r="O920" s="218"/>
      <c r="P920" s="218"/>
      <c r="Q920" s="218"/>
      <c r="R920" s="218"/>
      <c r="S920" s="218"/>
      <c r="T920" s="219"/>
      <c r="AT920" s="220" t="s">
        <v>247</v>
      </c>
      <c r="AU920" s="220" t="s">
        <v>89</v>
      </c>
      <c r="AV920" s="13" t="s">
        <v>89</v>
      </c>
      <c r="AW920" s="13" t="s">
        <v>4</v>
      </c>
      <c r="AX920" s="13" t="s">
        <v>87</v>
      </c>
      <c r="AY920" s="220" t="s">
        <v>173</v>
      </c>
    </row>
    <row r="921" spans="1:65" s="2" customFormat="1" ht="16.5" customHeight="1">
      <c r="A921" s="35"/>
      <c r="B921" s="36"/>
      <c r="C921" s="187" t="s">
        <v>1820</v>
      </c>
      <c r="D921" s="187" t="s">
        <v>176</v>
      </c>
      <c r="E921" s="188" t="s">
        <v>1821</v>
      </c>
      <c r="F921" s="189" t="s">
        <v>1822</v>
      </c>
      <c r="G921" s="190" t="s">
        <v>339</v>
      </c>
      <c r="H921" s="191">
        <v>3.6</v>
      </c>
      <c r="I921" s="192"/>
      <c r="J921" s="193">
        <f>ROUND(I921*H921,2)</f>
        <v>0</v>
      </c>
      <c r="K921" s="189" t="s">
        <v>1</v>
      </c>
      <c r="L921" s="40"/>
      <c r="M921" s="194" t="s">
        <v>1</v>
      </c>
      <c r="N921" s="195" t="s">
        <v>44</v>
      </c>
      <c r="O921" s="72"/>
      <c r="P921" s="196">
        <f>O921*H921</f>
        <v>0</v>
      </c>
      <c r="Q921" s="196">
        <v>1.0000000000000001E-5</v>
      </c>
      <c r="R921" s="196">
        <f>Q921*H921</f>
        <v>3.6000000000000001E-5</v>
      </c>
      <c r="S921" s="196">
        <v>0</v>
      </c>
      <c r="T921" s="197">
        <f>S921*H921</f>
        <v>0</v>
      </c>
      <c r="U921" s="35"/>
      <c r="V921" s="35"/>
      <c r="W921" s="35"/>
      <c r="X921" s="35"/>
      <c r="Y921" s="35"/>
      <c r="Z921" s="35"/>
      <c r="AA921" s="35"/>
      <c r="AB921" s="35"/>
      <c r="AC921" s="35"/>
      <c r="AD921" s="35"/>
      <c r="AE921" s="35"/>
      <c r="AR921" s="198" t="s">
        <v>131</v>
      </c>
      <c r="AT921" s="198" t="s">
        <v>176</v>
      </c>
      <c r="AU921" s="198" t="s">
        <v>89</v>
      </c>
      <c r="AY921" s="18" t="s">
        <v>173</v>
      </c>
      <c r="BE921" s="199">
        <f>IF(N921="základní",J921,0)</f>
        <v>0</v>
      </c>
      <c r="BF921" s="199">
        <f>IF(N921="snížená",J921,0)</f>
        <v>0</v>
      </c>
      <c r="BG921" s="199">
        <f>IF(N921="zákl. přenesená",J921,0)</f>
        <v>0</v>
      </c>
      <c r="BH921" s="199">
        <f>IF(N921="sníž. přenesená",J921,0)</f>
        <v>0</v>
      </c>
      <c r="BI921" s="199">
        <f>IF(N921="nulová",J921,0)</f>
        <v>0</v>
      </c>
      <c r="BJ921" s="18" t="s">
        <v>87</v>
      </c>
      <c r="BK921" s="199">
        <f>ROUND(I921*H921,2)</f>
        <v>0</v>
      </c>
      <c r="BL921" s="18" t="s">
        <v>131</v>
      </c>
      <c r="BM921" s="198" t="s">
        <v>1823</v>
      </c>
    </row>
    <row r="922" spans="1:65" s="2" customFormat="1" ht="16.5" customHeight="1">
      <c r="A922" s="35"/>
      <c r="B922" s="36"/>
      <c r="C922" s="187" t="s">
        <v>1824</v>
      </c>
      <c r="D922" s="187" t="s">
        <v>176</v>
      </c>
      <c r="E922" s="188" t="s">
        <v>1825</v>
      </c>
      <c r="F922" s="189" t="s">
        <v>1826</v>
      </c>
      <c r="G922" s="190" t="s">
        <v>1138</v>
      </c>
      <c r="H922" s="264"/>
      <c r="I922" s="192"/>
      <c r="J922" s="193">
        <f>ROUND(I922*H922,2)</f>
        <v>0</v>
      </c>
      <c r="K922" s="189" t="s">
        <v>263</v>
      </c>
      <c r="L922" s="40"/>
      <c r="M922" s="194" t="s">
        <v>1</v>
      </c>
      <c r="N922" s="195" t="s">
        <v>44</v>
      </c>
      <c r="O922" s="72"/>
      <c r="P922" s="196">
        <f>O922*H922</f>
        <v>0</v>
      </c>
      <c r="Q922" s="196">
        <v>0</v>
      </c>
      <c r="R922" s="196">
        <f>Q922*H922</f>
        <v>0</v>
      </c>
      <c r="S922" s="196">
        <v>0</v>
      </c>
      <c r="T922" s="197">
        <f>S922*H922</f>
        <v>0</v>
      </c>
      <c r="U922" s="35"/>
      <c r="V922" s="35"/>
      <c r="W922" s="35"/>
      <c r="X922" s="35"/>
      <c r="Y922" s="35"/>
      <c r="Z922" s="35"/>
      <c r="AA922" s="35"/>
      <c r="AB922" s="35"/>
      <c r="AC922" s="35"/>
      <c r="AD922" s="35"/>
      <c r="AE922" s="35"/>
      <c r="AR922" s="198" t="s">
        <v>131</v>
      </c>
      <c r="AT922" s="198" t="s">
        <v>176</v>
      </c>
      <c r="AU922" s="198" t="s">
        <v>89</v>
      </c>
      <c r="AY922" s="18" t="s">
        <v>173</v>
      </c>
      <c r="BE922" s="199">
        <f>IF(N922="základní",J922,0)</f>
        <v>0</v>
      </c>
      <c r="BF922" s="199">
        <f>IF(N922="snížená",J922,0)</f>
        <v>0</v>
      </c>
      <c r="BG922" s="199">
        <f>IF(N922="zákl. přenesená",J922,0)</f>
        <v>0</v>
      </c>
      <c r="BH922" s="199">
        <f>IF(N922="sníž. přenesená",J922,0)</f>
        <v>0</v>
      </c>
      <c r="BI922" s="199">
        <f>IF(N922="nulová",J922,0)</f>
        <v>0</v>
      </c>
      <c r="BJ922" s="18" t="s">
        <v>87</v>
      </c>
      <c r="BK922" s="199">
        <f>ROUND(I922*H922,2)</f>
        <v>0</v>
      </c>
      <c r="BL922" s="18" t="s">
        <v>131</v>
      </c>
      <c r="BM922" s="198" t="s">
        <v>1827</v>
      </c>
    </row>
    <row r="923" spans="1:65" s="12" customFormat="1" ht="22.9" customHeight="1">
      <c r="B923" s="171"/>
      <c r="C923" s="172"/>
      <c r="D923" s="173" t="s">
        <v>78</v>
      </c>
      <c r="E923" s="185" t="s">
        <v>1828</v>
      </c>
      <c r="F923" s="185" t="s">
        <v>1829</v>
      </c>
      <c r="G923" s="172"/>
      <c r="H923" s="172"/>
      <c r="I923" s="175"/>
      <c r="J923" s="186">
        <f>BK923</f>
        <v>0</v>
      </c>
      <c r="K923" s="172"/>
      <c r="L923" s="177"/>
      <c r="M923" s="178"/>
      <c r="N923" s="179"/>
      <c r="O923" s="179"/>
      <c r="P923" s="180">
        <f>SUM(P924:P950)</f>
        <v>0</v>
      </c>
      <c r="Q923" s="179"/>
      <c r="R923" s="180">
        <f>SUM(R924:R950)</f>
        <v>2.6442410000000001</v>
      </c>
      <c r="S923" s="179"/>
      <c r="T923" s="181">
        <f>SUM(T924:T950)</f>
        <v>0</v>
      </c>
      <c r="AR923" s="182" t="s">
        <v>89</v>
      </c>
      <c r="AT923" s="183" t="s">
        <v>78</v>
      </c>
      <c r="AU923" s="183" t="s">
        <v>87</v>
      </c>
      <c r="AY923" s="182" t="s">
        <v>173</v>
      </c>
      <c r="BK923" s="184">
        <f>SUM(BK924:BK950)</f>
        <v>0</v>
      </c>
    </row>
    <row r="924" spans="1:65" s="2" customFormat="1" ht="16.5" customHeight="1">
      <c r="A924" s="35"/>
      <c r="B924" s="36"/>
      <c r="C924" s="187" t="s">
        <v>1830</v>
      </c>
      <c r="D924" s="187" t="s">
        <v>176</v>
      </c>
      <c r="E924" s="188" t="s">
        <v>1831</v>
      </c>
      <c r="F924" s="189" t="s">
        <v>1832</v>
      </c>
      <c r="G924" s="190" t="s">
        <v>245</v>
      </c>
      <c r="H924" s="191">
        <v>139.1</v>
      </c>
      <c r="I924" s="192"/>
      <c r="J924" s="193">
        <f>ROUND(I924*H924,2)</f>
        <v>0</v>
      </c>
      <c r="K924" s="189" t="s">
        <v>1</v>
      </c>
      <c r="L924" s="40"/>
      <c r="M924" s="194" t="s">
        <v>1</v>
      </c>
      <c r="N924" s="195" t="s">
        <v>44</v>
      </c>
      <c r="O924" s="72"/>
      <c r="P924" s="196">
        <f>O924*H924</f>
        <v>0</v>
      </c>
      <c r="Q924" s="196">
        <v>5.0499999999999998E-3</v>
      </c>
      <c r="R924" s="196">
        <f>Q924*H924</f>
        <v>0.70245499999999994</v>
      </c>
      <c r="S924" s="196">
        <v>0</v>
      </c>
      <c r="T924" s="197">
        <f>S924*H924</f>
        <v>0</v>
      </c>
      <c r="U924" s="35"/>
      <c r="V924" s="35"/>
      <c r="W924" s="35"/>
      <c r="X924" s="35"/>
      <c r="Y924" s="35"/>
      <c r="Z924" s="35"/>
      <c r="AA924" s="35"/>
      <c r="AB924" s="35"/>
      <c r="AC924" s="35"/>
      <c r="AD924" s="35"/>
      <c r="AE924" s="35"/>
      <c r="AR924" s="198" t="s">
        <v>131</v>
      </c>
      <c r="AT924" s="198" t="s">
        <v>176</v>
      </c>
      <c r="AU924" s="198" t="s">
        <v>89</v>
      </c>
      <c r="AY924" s="18" t="s">
        <v>173</v>
      </c>
      <c r="BE924" s="199">
        <f>IF(N924="základní",J924,0)</f>
        <v>0</v>
      </c>
      <c r="BF924" s="199">
        <f>IF(N924="snížená",J924,0)</f>
        <v>0</v>
      </c>
      <c r="BG924" s="199">
        <f>IF(N924="zákl. přenesená",J924,0)</f>
        <v>0</v>
      </c>
      <c r="BH924" s="199">
        <f>IF(N924="sníž. přenesená",J924,0)</f>
        <v>0</v>
      </c>
      <c r="BI924" s="199">
        <f>IF(N924="nulová",J924,0)</f>
        <v>0</v>
      </c>
      <c r="BJ924" s="18" t="s">
        <v>87</v>
      </c>
      <c r="BK924" s="199">
        <f>ROUND(I924*H924,2)</f>
        <v>0</v>
      </c>
      <c r="BL924" s="18" t="s">
        <v>131</v>
      </c>
      <c r="BM924" s="198" t="s">
        <v>1833</v>
      </c>
    </row>
    <row r="925" spans="1:65" s="14" customFormat="1">
      <c r="B925" s="221"/>
      <c r="C925" s="222"/>
      <c r="D925" s="200" t="s">
        <v>247</v>
      </c>
      <c r="E925" s="223" t="s">
        <v>1</v>
      </c>
      <c r="F925" s="224" t="s">
        <v>277</v>
      </c>
      <c r="G925" s="222"/>
      <c r="H925" s="223" t="s">
        <v>1</v>
      </c>
      <c r="I925" s="225"/>
      <c r="J925" s="222"/>
      <c r="K925" s="222"/>
      <c r="L925" s="226"/>
      <c r="M925" s="227"/>
      <c r="N925" s="228"/>
      <c r="O925" s="228"/>
      <c r="P925" s="228"/>
      <c r="Q925" s="228"/>
      <c r="R925" s="228"/>
      <c r="S925" s="228"/>
      <c r="T925" s="229"/>
      <c r="AT925" s="230" t="s">
        <v>247</v>
      </c>
      <c r="AU925" s="230" t="s">
        <v>89</v>
      </c>
      <c r="AV925" s="14" t="s">
        <v>87</v>
      </c>
      <c r="AW925" s="14" t="s">
        <v>34</v>
      </c>
      <c r="AX925" s="14" t="s">
        <v>79</v>
      </c>
      <c r="AY925" s="230" t="s">
        <v>173</v>
      </c>
    </row>
    <row r="926" spans="1:65" s="13" customFormat="1">
      <c r="B926" s="210"/>
      <c r="C926" s="211"/>
      <c r="D926" s="200" t="s">
        <v>247</v>
      </c>
      <c r="E926" s="212" t="s">
        <v>1</v>
      </c>
      <c r="F926" s="213" t="s">
        <v>1834</v>
      </c>
      <c r="G926" s="211"/>
      <c r="H926" s="214">
        <v>2.2000000000000002</v>
      </c>
      <c r="I926" s="215"/>
      <c r="J926" s="211"/>
      <c r="K926" s="211"/>
      <c r="L926" s="216"/>
      <c r="M926" s="217"/>
      <c r="N926" s="218"/>
      <c r="O926" s="218"/>
      <c r="P926" s="218"/>
      <c r="Q926" s="218"/>
      <c r="R926" s="218"/>
      <c r="S926" s="218"/>
      <c r="T926" s="219"/>
      <c r="AT926" s="220" t="s">
        <v>247</v>
      </c>
      <c r="AU926" s="220" t="s">
        <v>89</v>
      </c>
      <c r="AV926" s="13" t="s">
        <v>89</v>
      </c>
      <c r="AW926" s="13" t="s">
        <v>34</v>
      </c>
      <c r="AX926" s="13" t="s">
        <v>79</v>
      </c>
      <c r="AY926" s="220" t="s">
        <v>173</v>
      </c>
    </row>
    <row r="927" spans="1:65" s="13" customFormat="1">
      <c r="B927" s="210"/>
      <c r="C927" s="211"/>
      <c r="D927" s="200" t="s">
        <v>247</v>
      </c>
      <c r="E927" s="212" t="s">
        <v>1</v>
      </c>
      <c r="F927" s="213" t="s">
        <v>1835</v>
      </c>
      <c r="G927" s="211"/>
      <c r="H927" s="214">
        <v>1</v>
      </c>
      <c r="I927" s="215"/>
      <c r="J927" s="211"/>
      <c r="K927" s="211"/>
      <c r="L927" s="216"/>
      <c r="M927" s="217"/>
      <c r="N927" s="218"/>
      <c r="O927" s="218"/>
      <c r="P927" s="218"/>
      <c r="Q927" s="218"/>
      <c r="R927" s="218"/>
      <c r="S927" s="218"/>
      <c r="T927" s="219"/>
      <c r="AT927" s="220" t="s">
        <v>247</v>
      </c>
      <c r="AU927" s="220" t="s">
        <v>89</v>
      </c>
      <c r="AV927" s="13" t="s">
        <v>89</v>
      </c>
      <c r="AW927" s="13" t="s">
        <v>34</v>
      </c>
      <c r="AX927" s="13" t="s">
        <v>79</v>
      </c>
      <c r="AY927" s="220" t="s">
        <v>173</v>
      </c>
    </row>
    <row r="928" spans="1:65" s="16" customFormat="1">
      <c r="B928" s="242"/>
      <c r="C928" s="243"/>
      <c r="D928" s="200" t="s">
        <v>247</v>
      </c>
      <c r="E928" s="244" t="s">
        <v>1</v>
      </c>
      <c r="F928" s="245" t="s">
        <v>399</v>
      </c>
      <c r="G928" s="243"/>
      <c r="H928" s="246">
        <v>3.2</v>
      </c>
      <c r="I928" s="247"/>
      <c r="J928" s="243"/>
      <c r="K928" s="243"/>
      <c r="L928" s="248"/>
      <c r="M928" s="249"/>
      <c r="N928" s="250"/>
      <c r="O928" s="250"/>
      <c r="P928" s="250"/>
      <c r="Q928" s="250"/>
      <c r="R928" s="250"/>
      <c r="S928" s="250"/>
      <c r="T928" s="251"/>
      <c r="AT928" s="252" t="s">
        <v>247</v>
      </c>
      <c r="AU928" s="252" t="s">
        <v>89</v>
      </c>
      <c r="AV928" s="16" t="s">
        <v>185</v>
      </c>
      <c r="AW928" s="16" t="s">
        <v>34</v>
      </c>
      <c r="AX928" s="16" t="s">
        <v>79</v>
      </c>
      <c r="AY928" s="252" t="s">
        <v>173</v>
      </c>
    </row>
    <row r="929" spans="2:51" s="14" customFormat="1">
      <c r="B929" s="221"/>
      <c r="C929" s="222"/>
      <c r="D929" s="200" t="s">
        <v>247</v>
      </c>
      <c r="E929" s="223" t="s">
        <v>1</v>
      </c>
      <c r="F929" s="224" t="s">
        <v>279</v>
      </c>
      <c r="G929" s="222"/>
      <c r="H929" s="223" t="s">
        <v>1</v>
      </c>
      <c r="I929" s="225"/>
      <c r="J929" s="222"/>
      <c r="K929" s="222"/>
      <c r="L929" s="226"/>
      <c r="M929" s="227"/>
      <c r="N929" s="228"/>
      <c r="O929" s="228"/>
      <c r="P929" s="228"/>
      <c r="Q929" s="228"/>
      <c r="R929" s="228"/>
      <c r="S929" s="228"/>
      <c r="T929" s="229"/>
      <c r="AT929" s="230" t="s">
        <v>247</v>
      </c>
      <c r="AU929" s="230" t="s">
        <v>89</v>
      </c>
      <c r="AV929" s="14" t="s">
        <v>87</v>
      </c>
      <c r="AW929" s="14" t="s">
        <v>34</v>
      </c>
      <c r="AX929" s="14" t="s">
        <v>79</v>
      </c>
      <c r="AY929" s="230" t="s">
        <v>173</v>
      </c>
    </row>
    <row r="930" spans="2:51" s="13" customFormat="1">
      <c r="B930" s="210"/>
      <c r="C930" s="211"/>
      <c r="D930" s="200" t="s">
        <v>247</v>
      </c>
      <c r="E930" s="212" t="s">
        <v>1</v>
      </c>
      <c r="F930" s="213" t="s">
        <v>1836</v>
      </c>
      <c r="G930" s="211"/>
      <c r="H930" s="214">
        <v>8.66</v>
      </c>
      <c r="I930" s="215"/>
      <c r="J930" s="211"/>
      <c r="K930" s="211"/>
      <c r="L930" s="216"/>
      <c r="M930" s="217"/>
      <c r="N930" s="218"/>
      <c r="O930" s="218"/>
      <c r="P930" s="218"/>
      <c r="Q930" s="218"/>
      <c r="R930" s="218"/>
      <c r="S930" s="218"/>
      <c r="T930" s="219"/>
      <c r="AT930" s="220" t="s">
        <v>247</v>
      </c>
      <c r="AU930" s="220" t="s">
        <v>89</v>
      </c>
      <c r="AV930" s="13" t="s">
        <v>89</v>
      </c>
      <c r="AW930" s="13" t="s">
        <v>34</v>
      </c>
      <c r="AX930" s="13" t="s">
        <v>79</v>
      </c>
      <c r="AY930" s="220" t="s">
        <v>173</v>
      </c>
    </row>
    <row r="931" spans="2:51" s="13" customFormat="1">
      <c r="B931" s="210"/>
      <c r="C931" s="211"/>
      <c r="D931" s="200" t="s">
        <v>247</v>
      </c>
      <c r="E931" s="212" t="s">
        <v>1</v>
      </c>
      <c r="F931" s="213" t="s">
        <v>1837</v>
      </c>
      <c r="G931" s="211"/>
      <c r="H931" s="214">
        <v>3.8</v>
      </c>
      <c r="I931" s="215"/>
      <c r="J931" s="211"/>
      <c r="K931" s="211"/>
      <c r="L931" s="216"/>
      <c r="M931" s="217"/>
      <c r="N931" s="218"/>
      <c r="O931" s="218"/>
      <c r="P931" s="218"/>
      <c r="Q931" s="218"/>
      <c r="R931" s="218"/>
      <c r="S931" s="218"/>
      <c r="T931" s="219"/>
      <c r="AT931" s="220" t="s">
        <v>247</v>
      </c>
      <c r="AU931" s="220" t="s">
        <v>89</v>
      </c>
      <c r="AV931" s="13" t="s">
        <v>89</v>
      </c>
      <c r="AW931" s="13" t="s">
        <v>34</v>
      </c>
      <c r="AX931" s="13" t="s">
        <v>79</v>
      </c>
      <c r="AY931" s="220" t="s">
        <v>173</v>
      </c>
    </row>
    <row r="932" spans="2:51" s="13" customFormat="1">
      <c r="B932" s="210"/>
      <c r="C932" s="211"/>
      <c r="D932" s="200" t="s">
        <v>247</v>
      </c>
      <c r="E932" s="212" t="s">
        <v>1</v>
      </c>
      <c r="F932" s="213" t="s">
        <v>894</v>
      </c>
      <c r="G932" s="211"/>
      <c r="H932" s="214">
        <v>2.4239999999999999</v>
      </c>
      <c r="I932" s="215"/>
      <c r="J932" s="211"/>
      <c r="K932" s="211"/>
      <c r="L932" s="216"/>
      <c r="M932" s="217"/>
      <c r="N932" s="218"/>
      <c r="O932" s="218"/>
      <c r="P932" s="218"/>
      <c r="Q932" s="218"/>
      <c r="R932" s="218"/>
      <c r="S932" s="218"/>
      <c r="T932" s="219"/>
      <c r="AT932" s="220" t="s">
        <v>247</v>
      </c>
      <c r="AU932" s="220" t="s">
        <v>89</v>
      </c>
      <c r="AV932" s="13" t="s">
        <v>89</v>
      </c>
      <c r="AW932" s="13" t="s">
        <v>34</v>
      </c>
      <c r="AX932" s="13" t="s">
        <v>79</v>
      </c>
      <c r="AY932" s="220" t="s">
        <v>173</v>
      </c>
    </row>
    <row r="933" spans="2:51" s="13" customFormat="1">
      <c r="B933" s="210"/>
      <c r="C933" s="211"/>
      <c r="D933" s="200" t="s">
        <v>247</v>
      </c>
      <c r="E933" s="212" t="s">
        <v>1</v>
      </c>
      <c r="F933" s="213" t="s">
        <v>1838</v>
      </c>
      <c r="G933" s="211"/>
      <c r="H933" s="214">
        <v>2.8460000000000001</v>
      </c>
      <c r="I933" s="215"/>
      <c r="J933" s="211"/>
      <c r="K933" s="211"/>
      <c r="L933" s="216"/>
      <c r="M933" s="217"/>
      <c r="N933" s="218"/>
      <c r="O933" s="218"/>
      <c r="P933" s="218"/>
      <c r="Q933" s="218"/>
      <c r="R933" s="218"/>
      <c r="S933" s="218"/>
      <c r="T933" s="219"/>
      <c r="AT933" s="220" t="s">
        <v>247</v>
      </c>
      <c r="AU933" s="220" t="s">
        <v>89</v>
      </c>
      <c r="AV933" s="13" t="s">
        <v>89</v>
      </c>
      <c r="AW933" s="13" t="s">
        <v>34</v>
      </c>
      <c r="AX933" s="13" t="s">
        <v>79</v>
      </c>
      <c r="AY933" s="220" t="s">
        <v>173</v>
      </c>
    </row>
    <row r="934" spans="2:51" s="13" customFormat="1">
      <c r="B934" s="210"/>
      <c r="C934" s="211"/>
      <c r="D934" s="200" t="s">
        <v>247</v>
      </c>
      <c r="E934" s="212" t="s">
        <v>1</v>
      </c>
      <c r="F934" s="213" t="s">
        <v>1839</v>
      </c>
      <c r="G934" s="211"/>
      <c r="H934" s="214">
        <v>4.04</v>
      </c>
      <c r="I934" s="215"/>
      <c r="J934" s="211"/>
      <c r="K934" s="211"/>
      <c r="L934" s="216"/>
      <c r="M934" s="217"/>
      <c r="N934" s="218"/>
      <c r="O934" s="218"/>
      <c r="P934" s="218"/>
      <c r="Q934" s="218"/>
      <c r="R934" s="218"/>
      <c r="S934" s="218"/>
      <c r="T934" s="219"/>
      <c r="AT934" s="220" t="s">
        <v>247</v>
      </c>
      <c r="AU934" s="220" t="s">
        <v>89</v>
      </c>
      <c r="AV934" s="13" t="s">
        <v>89</v>
      </c>
      <c r="AW934" s="13" t="s">
        <v>34</v>
      </c>
      <c r="AX934" s="13" t="s">
        <v>79</v>
      </c>
      <c r="AY934" s="220" t="s">
        <v>173</v>
      </c>
    </row>
    <row r="935" spans="2:51" s="13" customFormat="1">
      <c r="B935" s="210"/>
      <c r="C935" s="211"/>
      <c r="D935" s="200" t="s">
        <v>247</v>
      </c>
      <c r="E935" s="212" t="s">
        <v>1</v>
      </c>
      <c r="F935" s="213" t="s">
        <v>1840</v>
      </c>
      <c r="G935" s="211"/>
      <c r="H935" s="214">
        <v>2.512</v>
      </c>
      <c r="I935" s="215"/>
      <c r="J935" s="211"/>
      <c r="K935" s="211"/>
      <c r="L935" s="216"/>
      <c r="M935" s="217"/>
      <c r="N935" s="218"/>
      <c r="O935" s="218"/>
      <c r="P935" s="218"/>
      <c r="Q935" s="218"/>
      <c r="R935" s="218"/>
      <c r="S935" s="218"/>
      <c r="T935" s="219"/>
      <c r="AT935" s="220" t="s">
        <v>247</v>
      </c>
      <c r="AU935" s="220" t="s">
        <v>89</v>
      </c>
      <c r="AV935" s="13" t="s">
        <v>89</v>
      </c>
      <c r="AW935" s="13" t="s">
        <v>34</v>
      </c>
      <c r="AX935" s="13" t="s">
        <v>79</v>
      </c>
      <c r="AY935" s="220" t="s">
        <v>173</v>
      </c>
    </row>
    <row r="936" spans="2:51" s="13" customFormat="1">
      <c r="B936" s="210"/>
      <c r="C936" s="211"/>
      <c r="D936" s="200" t="s">
        <v>247</v>
      </c>
      <c r="E936" s="212" t="s">
        <v>1</v>
      </c>
      <c r="F936" s="213" t="s">
        <v>1841</v>
      </c>
      <c r="G936" s="211"/>
      <c r="H936" s="214">
        <v>17.776</v>
      </c>
      <c r="I936" s="215"/>
      <c r="J936" s="211"/>
      <c r="K936" s="211"/>
      <c r="L936" s="216"/>
      <c r="M936" s="217"/>
      <c r="N936" s="218"/>
      <c r="O936" s="218"/>
      <c r="P936" s="218"/>
      <c r="Q936" s="218"/>
      <c r="R936" s="218"/>
      <c r="S936" s="218"/>
      <c r="T936" s="219"/>
      <c r="AT936" s="220" t="s">
        <v>247</v>
      </c>
      <c r="AU936" s="220" t="s">
        <v>89</v>
      </c>
      <c r="AV936" s="13" t="s">
        <v>89</v>
      </c>
      <c r="AW936" s="13" t="s">
        <v>34</v>
      </c>
      <c r="AX936" s="13" t="s">
        <v>79</v>
      </c>
      <c r="AY936" s="220" t="s">
        <v>173</v>
      </c>
    </row>
    <row r="937" spans="2:51" s="13" customFormat="1">
      <c r="B937" s="210"/>
      <c r="C937" s="211"/>
      <c r="D937" s="200" t="s">
        <v>247</v>
      </c>
      <c r="E937" s="212" t="s">
        <v>1</v>
      </c>
      <c r="F937" s="213" t="s">
        <v>1842</v>
      </c>
      <c r="G937" s="211"/>
      <c r="H937" s="214">
        <v>18.882999999999999</v>
      </c>
      <c r="I937" s="215"/>
      <c r="J937" s="211"/>
      <c r="K937" s="211"/>
      <c r="L937" s="216"/>
      <c r="M937" s="217"/>
      <c r="N937" s="218"/>
      <c r="O937" s="218"/>
      <c r="P937" s="218"/>
      <c r="Q937" s="218"/>
      <c r="R937" s="218"/>
      <c r="S937" s="218"/>
      <c r="T937" s="219"/>
      <c r="AT937" s="220" t="s">
        <v>247</v>
      </c>
      <c r="AU937" s="220" t="s">
        <v>89</v>
      </c>
      <c r="AV937" s="13" t="s">
        <v>89</v>
      </c>
      <c r="AW937" s="13" t="s">
        <v>34</v>
      </c>
      <c r="AX937" s="13" t="s">
        <v>79</v>
      </c>
      <c r="AY937" s="220" t="s">
        <v>173</v>
      </c>
    </row>
    <row r="938" spans="2:51" s="13" customFormat="1">
      <c r="B938" s="210"/>
      <c r="C938" s="211"/>
      <c r="D938" s="200" t="s">
        <v>247</v>
      </c>
      <c r="E938" s="212" t="s">
        <v>1</v>
      </c>
      <c r="F938" s="213" t="s">
        <v>1843</v>
      </c>
      <c r="G938" s="211"/>
      <c r="H938" s="214">
        <v>17.776</v>
      </c>
      <c r="I938" s="215"/>
      <c r="J938" s="211"/>
      <c r="K938" s="211"/>
      <c r="L938" s="216"/>
      <c r="M938" s="217"/>
      <c r="N938" s="218"/>
      <c r="O938" s="218"/>
      <c r="P938" s="218"/>
      <c r="Q938" s="218"/>
      <c r="R938" s="218"/>
      <c r="S938" s="218"/>
      <c r="T938" s="219"/>
      <c r="AT938" s="220" t="s">
        <v>247</v>
      </c>
      <c r="AU938" s="220" t="s">
        <v>89</v>
      </c>
      <c r="AV938" s="13" t="s">
        <v>89</v>
      </c>
      <c r="AW938" s="13" t="s">
        <v>34</v>
      </c>
      <c r="AX938" s="13" t="s">
        <v>79</v>
      </c>
      <c r="AY938" s="220" t="s">
        <v>173</v>
      </c>
    </row>
    <row r="939" spans="2:51" s="13" customFormat="1">
      <c r="B939" s="210"/>
      <c r="C939" s="211"/>
      <c r="D939" s="200" t="s">
        <v>247</v>
      </c>
      <c r="E939" s="212" t="s">
        <v>1</v>
      </c>
      <c r="F939" s="213" t="s">
        <v>1844</v>
      </c>
      <c r="G939" s="211"/>
      <c r="H939" s="214">
        <v>24.297999999999998</v>
      </c>
      <c r="I939" s="215"/>
      <c r="J939" s="211"/>
      <c r="K939" s="211"/>
      <c r="L939" s="216"/>
      <c r="M939" s="217"/>
      <c r="N939" s="218"/>
      <c r="O939" s="218"/>
      <c r="P939" s="218"/>
      <c r="Q939" s="218"/>
      <c r="R939" s="218"/>
      <c r="S939" s="218"/>
      <c r="T939" s="219"/>
      <c r="AT939" s="220" t="s">
        <v>247</v>
      </c>
      <c r="AU939" s="220" t="s">
        <v>89</v>
      </c>
      <c r="AV939" s="13" t="s">
        <v>89</v>
      </c>
      <c r="AW939" s="13" t="s">
        <v>34</v>
      </c>
      <c r="AX939" s="13" t="s">
        <v>79</v>
      </c>
      <c r="AY939" s="220" t="s">
        <v>173</v>
      </c>
    </row>
    <row r="940" spans="2:51" s="13" customFormat="1">
      <c r="B940" s="210"/>
      <c r="C940" s="211"/>
      <c r="D940" s="200" t="s">
        <v>247</v>
      </c>
      <c r="E940" s="212" t="s">
        <v>1</v>
      </c>
      <c r="F940" s="213" t="s">
        <v>1845</v>
      </c>
      <c r="G940" s="211"/>
      <c r="H940" s="214">
        <v>10.302</v>
      </c>
      <c r="I940" s="215"/>
      <c r="J940" s="211"/>
      <c r="K940" s="211"/>
      <c r="L940" s="216"/>
      <c r="M940" s="217"/>
      <c r="N940" s="218"/>
      <c r="O940" s="218"/>
      <c r="P940" s="218"/>
      <c r="Q940" s="218"/>
      <c r="R940" s="218"/>
      <c r="S940" s="218"/>
      <c r="T940" s="219"/>
      <c r="AT940" s="220" t="s">
        <v>247</v>
      </c>
      <c r="AU940" s="220" t="s">
        <v>89</v>
      </c>
      <c r="AV940" s="13" t="s">
        <v>89</v>
      </c>
      <c r="AW940" s="13" t="s">
        <v>34</v>
      </c>
      <c r="AX940" s="13" t="s">
        <v>79</v>
      </c>
      <c r="AY940" s="220" t="s">
        <v>173</v>
      </c>
    </row>
    <row r="941" spans="2:51" s="13" customFormat="1">
      <c r="B941" s="210"/>
      <c r="C941" s="211"/>
      <c r="D941" s="200" t="s">
        <v>247</v>
      </c>
      <c r="E941" s="212" t="s">
        <v>1</v>
      </c>
      <c r="F941" s="213" t="s">
        <v>1846</v>
      </c>
      <c r="G941" s="211"/>
      <c r="H941" s="214">
        <v>10.706</v>
      </c>
      <c r="I941" s="215"/>
      <c r="J941" s="211"/>
      <c r="K941" s="211"/>
      <c r="L941" s="216"/>
      <c r="M941" s="217"/>
      <c r="N941" s="218"/>
      <c r="O941" s="218"/>
      <c r="P941" s="218"/>
      <c r="Q941" s="218"/>
      <c r="R941" s="218"/>
      <c r="S941" s="218"/>
      <c r="T941" s="219"/>
      <c r="AT941" s="220" t="s">
        <v>247</v>
      </c>
      <c r="AU941" s="220" t="s">
        <v>89</v>
      </c>
      <c r="AV941" s="13" t="s">
        <v>89</v>
      </c>
      <c r="AW941" s="13" t="s">
        <v>34</v>
      </c>
      <c r="AX941" s="13" t="s">
        <v>79</v>
      </c>
      <c r="AY941" s="220" t="s">
        <v>173</v>
      </c>
    </row>
    <row r="942" spans="2:51" s="13" customFormat="1">
      <c r="B942" s="210"/>
      <c r="C942" s="211"/>
      <c r="D942" s="200" t="s">
        <v>247</v>
      </c>
      <c r="E942" s="212" t="s">
        <v>1</v>
      </c>
      <c r="F942" s="213" t="s">
        <v>1847</v>
      </c>
      <c r="G942" s="211"/>
      <c r="H942" s="214">
        <v>7.819</v>
      </c>
      <c r="I942" s="215"/>
      <c r="J942" s="211"/>
      <c r="K942" s="211"/>
      <c r="L942" s="216"/>
      <c r="M942" s="217"/>
      <c r="N942" s="218"/>
      <c r="O942" s="218"/>
      <c r="P942" s="218"/>
      <c r="Q942" s="218"/>
      <c r="R942" s="218"/>
      <c r="S942" s="218"/>
      <c r="T942" s="219"/>
      <c r="AT942" s="220" t="s">
        <v>247</v>
      </c>
      <c r="AU942" s="220" t="s">
        <v>89</v>
      </c>
      <c r="AV942" s="13" t="s">
        <v>89</v>
      </c>
      <c r="AW942" s="13" t="s">
        <v>34</v>
      </c>
      <c r="AX942" s="13" t="s">
        <v>79</v>
      </c>
      <c r="AY942" s="220" t="s">
        <v>173</v>
      </c>
    </row>
    <row r="943" spans="2:51" s="13" customFormat="1">
      <c r="B943" s="210"/>
      <c r="C943" s="211"/>
      <c r="D943" s="200" t="s">
        <v>247</v>
      </c>
      <c r="E943" s="212" t="s">
        <v>1</v>
      </c>
      <c r="F943" s="213" t="s">
        <v>1848</v>
      </c>
      <c r="G943" s="211"/>
      <c r="H943" s="214">
        <v>4.0579999999999998</v>
      </c>
      <c r="I943" s="215"/>
      <c r="J943" s="211"/>
      <c r="K943" s="211"/>
      <c r="L943" s="216"/>
      <c r="M943" s="217"/>
      <c r="N943" s="218"/>
      <c r="O943" s="218"/>
      <c r="P943" s="218"/>
      <c r="Q943" s="218"/>
      <c r="R943" s="218"/>
      <c r="S943" s="218"/>
      <c r="T943" s="219"/>
      <c r="AT943" s="220" t="s">
        <v>247</v>
      </c>
      <c r="AU943" s="220" t="s">
        <v>89</v>
      </c>
      <c r="AV943" s="13" t="s">
        <v>89</v>
      </c>
      <c r="AW943" s="13" t="s">
        <v>34</v>
      </c>
      <c r="AX943" s="13" t="s">
        <v>79</v>
      </c>
      <c r="AY943" s="220" t="s">
        <v>173</v>
      </c>
    </row>
    <row r="944" spans="2:51" s="16" customFormat="1">
      <c r="B944" s="242"/>
      <c r="C944" s="243"/>
      <c r="D944" s="200" t="s">
        <v>247</v>
      </c>
      <c r="E944" s="244" t="s">
        <v>1</v>
      </c>
      <c r="F944" s="245" t="s">
        <v>399</v>
      </c>
      <c r="G944" s="243"/>
      <c r="H944" s="246">
        <v>135.9</v>
      </c>
      <c r="I944" s="247"/>
      <c r="J944" s="243"/>
      <c r="K944" s="243"/>
      <c r="L944" s="248"/>
      <c r="M944" s="249"/>
      <c r="N944" s="250"/>
      <c r="O944" s="250"/>
      <c r="P944" s="250"/>
      <c r="Q944" s="250"/>
      <c r="R944" s="250"/>
      <c r="S944" s="250"/>
      <c r="T944" s="251"/>
      <c r="AT944" s="252" t="s">
        <v>247</v>
      </c>
      <c r="AU944" s="252" t="s">
        <v>89</v>
      </c>
      <c r="AV944" s="16" t="s">
        <v>185</v>
      </c>
      <c r="AW944" s="16" t="s">
        <v>34</v>
      </c>
      <c r="AX944" s="16" t="s">
        <v>79</v>
      </c>
      <c r="AY944" s="252" t="s">
        <v>173</v>
      </c>
    </row>
    <row r="945" spans="1:65" s="15" customFormat="1">
      <c r="B945" s="231"/>
      <c r="C945" s="232"/>
      <c r="D945" s="200" t="s">
        <v>247</v>
      </c>
      <c r="E945" s="233" t="s">
        <v>1</v>
      </c>
      <c r="F945" s="234" t="s">
        <v>260</v>
      </c>
      <c r="G945" s="232"/>
      <c r="H945" s="235">
        <v>139.1</v>
      </c>
      <c r="I945" s="236"/>
      <c r="J945" s="232"/>
      <c r="K945" s="232"/>
      <c r="L945" s="237"/>
      <c r="M945" s="238"/>
      <c r="N945" s="239"/>
      <c r="O945" s="239"/>
      <c r="P945" s="239"/>
      <c r="Q945" s="239"/>
      <c r="R945" s="239"/>
      <c r="S945" s="239"/>
      <c r="T945" s="240"/>
      <c r="AT945" s="241" t="s">
        <v>247</v>
      </c>
      <c r="AU945" s="241" t="s">
        <v>89</v>
      </c>
      <c r="AV945" s="15" t="s">
        <v>191</v>
      </c>
      <c r="AW945" s="15" t="s">
        <v>34</v>
      </c>
      <c r="AX945" s="15" t="s">
        <v>87</v>
      </c>
      <c r="AY945" s="241" t="s">
        <v>173</v>
      </c>
    </row>
    <row r="946" spans="1:65" s="2" customFormat="1" ht="16.5" customHeight="1">
      <c r="A946" s="35"/>
      <c r="B946" s="36"/>
      <c r="C946" s="254" t="s">
        <v>1849</v>
      </c>
      <c r="D946" s="254" t="s">
        <v>730</v>
      </c>
      <c r="E946" s="255" t="s">
        <v>1850</v>
      </c>
      <c r="F946" s="256" t="s">
        <v>1851</v>
      </c>
      <c r="G946" s="257" t="s">
        <v>245</v>
      </c>
      <c r="H946" s="258">
        <v>153.01</v>
      </c>
      <c r="I946" s="259"/>
      <c r="J946" s="260">
        <f>ROUND(I946*H946,2)</f>
        <v>0</v>
      </c>
      <c r="K946" s="256" t="s">
        <v>1</v>
      </c>
      <c r="L946" s="261"/>
      <c r="M946" s="262" t="s">
        <v>1</v>
      </c>
      <c r="N946" s="263" t="s">
        <v>44</v>
      </c>
      <c r="O946" s="72"/>
      <c r="P946" s="196">
        <f>O946*H946</f>
        <v>0</v>
      </c>
      <c r="Q946" s="196">
        <v>1.26E-2</v>
      </c>
      <c r="R946" s="196">
        <f>Q946*H946</f>
        <v>1.9279259999999998</v>
      </c>
      <c r="S946" s="196">
        <v>0</v>
      </c>
      <c r="T946" s="197">
        <f>S946*H946</f>
        <v>0</v>
      </c>
      <c r="U946" s="35"/>
      <c r="V946" s="35"/>
      <c r="W946" s="35"/>
      <c r="X946" s="35"/>
      <c r="Y946" s="35"/>
      <c r="Z946" s="35"/>
      <c r="AA946" s="35"/>
      <c r="AB946" s="35"/>
      <c r="AC946" s="35"/>
      <c r="AD946" s="35"/>
      <c r="AE946" s="35"/>
      <c r="AR946" s="198" t="s">
        <v>410</v>
      </c>
      <c r="AT946" s="198" t="s">
        <v>730</v>
      </c>
      <c r="AU946" s="198" t="s">
        <v>89</v>
      </c>
      <c r="AY946" s="18" t="s">
        <v>173</v>
      </c>
      <c r="BE946" s="199">
        <f>IF(N946="základní",J946,0)</f>
        <v>0</v>
      </c>
      <c r="BF946" s="199">
        <f>IF(N946="snížená",J946,0)</f>
        <v>0</v>
      </c>
      <c r="BG946" s="199">
        <f>IF(N946="zákl. přenesená",J946,0)</f>
        <v>0</v>
      </c>
      <c r="BH946" s="199">
        <f>IF(N946="sníž. přenesená",J946,0)</f>
        <v>0</v>
      </c>
      <c r="BI946" s="199">
        <f>IF(N946="nulová",J946,0)</f>
        <v>0</v>
      </c>
      <c r="BJ946" s="18" t="s">
        <v>87</v>
      </c>
      <c r="BK946" s="199">
        <f>ROUND(I946*H946,2)</f>
        <v>0</v>
      </c>
      <c r="BL946" s="18" t="s">
        <v>131</v>
      </c>
      <c r="BM946" s="198" t="s">
        <v>1852</v>
      </c>
    </row>
    <row r="947" spans="1:65" s="13" customFormat="1">
      <c r="B947" s="210"/>
      <c r="C947" s="211"/>
      <c r="D947" s="200" t="s">
        <v>247</v>
      </c>
      <c r="E947" s="211"/>
      <c r="F947" s="213" t="s">
        <v>1853</v>
      </c>
      <c r="G947" s="211"/>
      <c r="H947" s="214">
        <v>153.01</v>
      </c>
      <c r="I947" s="215"/>
      <c r="J947" s="211"/>
      <c r="K947" s="211"/>
      <c r="L947" s="216"/>
      <c r="M947" s="217"/>
      <c r="N947" s="218"/>
      <c r="O947" s="218"/>
      <c r="P947" s="218"/>
      <c r="Q947" s="218"/>
      <c r="R947" s="218"/>
      <c r="S947" s="218"/>
      <c r="T947" s="219"/>
      <c r="AT947" s="220" t="s">
        <v>247</v>
      </c>
      <c r="AU947" s="220" t="s">
        <v>89</v>
      </c>
      <c r="AV947" s="13" t="s">
        <v>89</v>
      </c>
      <c r="AW947" s="13" t="s">
        <v>4</v>
      </c>
      <c r="AX947" s="13" t="s">
        <v>87</v>
      </c>
      <c r="AY947" s="220" t="s">
        <v>173</v>
      </c>
    </row>
    <row r="948" spans="1:65" s="2" customFormat="1" ht="16.5" customHeight="1">
      <c r="A948" s="35"/>
      <c r="B948" s="36"/>
      <c r="C948" s="254" t="s">
        <v>1854</v>
      </c>
      <c r="D948" s="254" t="s">
        <v>730</v>
      </c>
      <c r="E948" s="255" t="s">
        <v>1855</v>
      </c>
      <c r="F948" s="256" t="s">
        <v>1856</v>
      </c>
      <c r="G948" s="257" t="s">
        <v>179</v>
      </c>
      <c r="H948" s="258">
        <v>1.1000000000000001</v>
      </c>
      <c r="I948" s="259"/>
      <c r="J948" s="260">
        <f>ROUND(I948*H948,2)</f>
        <v>0</v>
      </c>
      <c r="K948" s="256" t="s">
        <v>1</v>
      </c>
      <c r="L948" s="261"/>
      <c r="M948" s="262" t="s">
        <v>1</v>
      </c>
      <c r="N948" s="263" t="s">
        <v>44</v>
      </c>
      <c r="O948" s="72"/>
      <c r="P948" s="196">
        <f>O948*H948</f>
        <v>0</v>
      </c>
      <c r="Q948" s="196">
        <v>1.26E-2</v>
      </c>
      <c r="R948" s="196">
        <f>Q948*H948</f>
        <v>1.3860000000000001E-2</v>
      </c>
      <c r="S948" s="196">
        <v>0</v>
      </c>
      <c r="T948" s="197">
        <f>S948*H948</f>
        <v>0</v>
      </c>
      <c r="U948" s="35"/>
      <c r="V948" s="35"/>
      <c r="W948" s="35"/>
      <c r="X948" s="35"/>
      <c r="Y948" s="35"/>
      <c r="Z948" s="35"/>
      <c r="AA948" s="35"/>
      <c r="AB948" s="35"/>
      <c r="AC948" s="35"/>
      <c r="AD948" s="35"/>
      <c r="AE948" s="35"/>
      <c r="AR948" s="198" t="s">
        <v>410</v>
      </c>
      <c r="AT948" s="198" t="s">
        <v>730</v>
      </c>
      <c r="AU948" s="198" t="s">
        <v>89</v>
      </c>
      <c r="AY948" s="18" t="s">
        <v>173</v>
      </c>
      <c r="BE948" s="199">
        <f>IF(N948="základní",J948,0)</f>
        <v>0</v>
      </c>
      <c r="BF948" s="199">
        <f>IF(N948="snížená",J948,0)</f>
        <v>0</v>
      </c>
      <c r="BG948" s="199">
        <f>IF(N948="zákl. přenesená",J948,0)</f>
        <v>0</v>
      </c>
      <c r="BH948" s="199">
        <f>IF(N948="sníž. přenesená",J948,0)</f>
        <v>0</v>
      </c>
      <c r="BI948" s="199">
        <f>IF(N948="nulová",J948,0)</f>
        <v>0</v>
      </c>
      <c r="BJ948" s="18" t="s">
        <v>87</v>
      </c>
      <c r="BK948" s="199">
        <f>ROUND(I948*H948,2)</f>
        <v>0</v>
      </c>
      <c r="BL948" s="18" t="s">
        <v>131</v>
      </c>
      <c r="BM948" s="198" t="s">
        <v>1857</v>
      </c>
    </row>
    <row r="949" spans="1:65" s="13" customFormat="1">
      <c r="B949" s="210"/>
      <c r="C949" s="211"/>
      <c r="D949" s="200" t="s">
        <v>247</v>
      </c>
      <c r="E949" s="211"/>
      <c r="F949" s="213" t="s">
        <v>1858</v>
      </c>
      <c r="G949" s="211"/>
      <c r="H949" s="214">
        <v>1.1000000000000001</v>
      </c>
      <c r="I949" s="215"/>
      <c r="J949" s="211"/>
      <c r="K949" s="211"/>
      <c r="L949" s="216"/>
      <c r="M949" s="217"/>
      <c r="N949" s="218"/>
      <c r="O949" s="218"/>
      <c r="P949" s="218"/>
      <c r="Q949" s="218"/>
      <c r="R949" s="218"/>
      <c r="S949" s="218"/>
      <c r="T949" s="219"/>
      <c r="AT949" s="220" t="s">
        <v>247</v>
      </c>
      <c r="AU949" s="220" t="s">
        <v>89</v>
      </c>
      <c r="AV949" s="13" t="s">
        <v>89</v>
      </c>
      <c r="AW949" s="13" t="s">
        <v>4</v>
      </c>
      <c r="AX949" s="13" t="s">
        <v>87</v>
      </c>
      <c r="AY949" s="220" t="s">
        <v>173</v>
      </c>
    </row>
    <row r="950" spans="1:65" s="2" customFormat="1" ht="16.5" customHeight="1">
      <c r="A950" s="35"/>
      <c r="B950" s="36"/>
      <c r="C950" s="187" t="s">
        <v>1859</v>
      </c>
      <c r="D950" s="187" t="s">
        <v>176</v>
      </c>
      <c r="E950" s="188" t="s">
        <v>1860</v>
      </c>
      <c r="F950" s="189" t="s">
        <v>1861</v>
      </c>
      <c r="G950" s="190" t="s">
        <v>1138</v>
      </c>
      <c r="H950" s="264"/>
      <c r="I950" s="192"/>
      <c r="J950" s="193">
        <f>ROUND(I950*H950,2)</f>
        <v>0</v>
      </c>
      <c r="K950" s="189" t="s">
        <v>263</v>
      </c>
      <c r="L950" s="40"/>
      <c r="M950" s="194" t="s">
        <v>1</v>
      </c>
      <c r="N950" s="195" t="s">
        <v>44</v>
      </c>
      <c r="O950" s="72"/>
      <c r="P950" s="196">
        <f>O950*H950</f>
        <v>0</v>
      </c>
      <c r="Q950" s="196">
        <v>0</v>
      </c>
      <c r="R950" s="196">
        <f>Q950*H950</f>
        <v>0</v>
      </c>
      <c r="S950" s="196">
        <v>0</v>
      </c>
      <c r="T950" s="197">
        <f>S950*H950</f>
        <v>0</v>
      </c>
      <c r="U950" s="35"/>
      <c r="V950" s="35"/>
      <c r="W950" s="35"/>
      <c r="X950" s="35"/>
      <c r="Y950" s="35"/>
      <c r="Z950" s="35"/>
      <c r="AA950" s="35"/>
      <c r="AB950" s="35"/>
      <c r="AC950" s="35"/>
      <c r="AD950" s="35"/>
      <c r="AE950" s="35"/>
      <c r="AR950" s="198" t="s">
        <v>131</v>
      </c>
      <c r="AT950" s="198" t="s">
        <v>176</v>
      </c>
      <c r="AU950" s="198" t="s">
        <v>89</v>
      </c>
      <c r="AY950" s="18" t="s">
        <v>173</v>
      </c>
      <c r="BE950" s="199">
        <f>IF(N950="základní",J950,0)</f>
        <v>0</v>
      </c>
      <c r="BF950" s="199">
        <f>IF(N950="snížená",J950,0)</f>
        <v>0</v>
      </c>
      <c r="BG950" s="199">
        <f>IF(N950="zákl. přenesená",J950,0)</f>
        <v>0</v>
      </c>
      <c r="BH950" s="199">
        <f>IF(N950="sníž. přenesená",J950,0)</f>
        <v>0</v>
      </c>
      <c r="BI950" s="199">
        <f>IF(N950="nulová",J950,0)</f>
        <v>0</v>
      </c>
      <c r="BJ950" s="18" t="s">
        <v>87</v>
      </c>
      <c r="BK950" s="199">
        <f>ROUND(I950*H950,2)</f>
        <v>0</v>
      </c>
      <c r="BL950" s="18" t="s">
        <v>131</v>
      </c>
      <c r="BM950" s="198" t="s">
        <v>1862</v>
      </c>
    </row>
    <row r="951" spans="1:65" s="12" customFormat="1" ht="22.9" customHeight="1">
      <c r="B951" s="171"/>
      <c r="C951" s="172"/>
      <c r="D951" s="173" t="s">
        <v>78</v>
      </c>
      <c r="E951" s="185" t="s">
        <v>1863</v>
      </c>
      <c r="F951" s="185" t="s">
        <v>1864</v>
      </c>
      <c r="G951" s="172"/>
      <c r="H951" s="172"/>
      <c r="I951" s="175"/>
      <c r="J951" s="186">
        <f>BK951</f>
        <v>0</v>
      </c>
      <c r="K951" s="172"/>
      <c r="L951" s="177"/>
      <c r="M951" s="178"/>
      <c r="N951" s="179"/>
      <c r="O951" s="179"/>
      <c r="P951" s="180">
        <f>SUM(P952:P962)</f>
        <v>0</v>
      </c>
      <c r="Q951" s="179"/>
      <c r="R951" s="180">
        <f>SUM(R952:R962)</f>
        <v>0</v>
      </c>
      <c r="S951" s="179"/>
      <c r="T951" s="181">
        <f>SUM(T952:T962)</f>
        <v>0</v>
      </c>
      <c r="AR951" s="182" t="s">
        <v>89</v>
      </c>
      <c r="AT951" s="183" t="s">
        <v>78</v>
      </c>
      <c r="AU951" s="183" t="s">
        <v>87</v>
      </c>
      <c r="AY951" s="182" t="s">
        <v>173</v>
      </c>
      <c r="BK951" s="184">
        <f>SUM(BK952:BK962)</f>
        <v>0</v>
      </c>
    </row>
    <row r="952" spans="1:65" s="2" customFormat="1" ht="16.5" customHeight="1">
      <c r="A952" s="35"/>
      <c r="B952" s="36"/>
      <c r="C952" s="187" t="s">
        <v>1865</v>
      </c>
      <c r="D952" s="187" t="s">
        <v>176</v>
      </c>
      <c r="E952" s="188" t="s">
        <v>1866</v>
      </c>
      <c r="F952" s="189" t="s">
        <v>1867</v>
      </c>
      <c r="G952" s="190" t="s">
        <v>245</v>
      </c>
      <c r="H952" s="191">
        <v>561.26</v>
      </c>
      <c r="I952" s="192"/>
      <c r="J952" s="193">
        <f>ROUND(I952*H952,2)</f>
        <v>0</v>
      </c>
      <c r="K952" s="189" t="s">
        <v>1</v>
      </c>
      <c r="L952" s="40"/>
      <c r="M952" s="194" t="s">
        <v>1</v>
      </c>
      <c r="N952" s="195" t="s">
        <v>44</v>
      </c>
      <c r="O952" s="72"/>
      <c r="P952" s="196">
        <f>O952*H952</f>
        <v>0</v>
      </c>
      <c r="Q952" s="196">
        <v>0</v>
      </c>
      <c r="R952" s="196">
        <f>Q952*H952</f>
        <v>0</v>
      </c>
      <c r="S952" s="196">
        <v>0</v>
      </c>
      <c r="T952" s="197">
        <f>S952*H952</f>
        <v>0</v>
      </c>
      <c r="U952" s="35"/>
      <c r="V952" s="35"/>
      <c r="W952" s="35"/>
      <c r="X952" s="35"/>
      <c r="Y952" s="35"/>
      <c r="Z952" s="35"/>
      <c r="AA952" s="35"/>
      <c r="AB952" s="35"/>
      <c r="AC952" s="35"/>
      <c r="AD952" s="35"/>
      <c r="AE952" s="35"/>
      <c r="AR952" s="198" t="s">
        <v>131</v>
      </c>
      <c r="AT952" s="198" t="s">
        <v>176</v>
      </c>
      <c r="AU952" s="198" t="s">
        <v>89</v>
      </c>
      <c r="AY952" s="18" t="s">
        <v>173</v>
      </c>
      <c r="BE952" s="199">
        <f>IF(N952="základní",J952,0)</f>
        <v>0</v>
      </c>
      <c r="BF952" s="199">
        <f>IF(N952="snížená",J952,0)</f>
        <v>0</v>
      </c>
      <c r="BG952" s="199">
        <f>IF(N952="zákl. přenesená",J952,0)</f>
        <v>0</v>
      </c>
      <c r="BH952" s="199">
        <f>IF(N952="sníž. přenesená",J952,0)</f>
        <v>0</v>
      </c>
      <c r="BI952" s="199">
        <f>IF(N952="nulová",J952,0)</f>
        <v>0</v>
      </c>
      <c r="BJ952" s="18" t="s">
        <v>87</v>
      </c>
      <c r="BK952" s="199">
        <f>ROUND(I952*H952,2)</f>
        <v>0</v>
      </c>
      <c r="BL952" s="18" t="s">
        <v>131</v>
      </c>
      <c r="BM952" s="198" t="s">
        <v>1868</v>
      </c>
    </row>
    <row r="953" spans="1:65" s="13" customFormat="1">
      <c r="B953" s="210"/>
      <c r="C953" s="211"/>
      <c r="D953" s="200" t="s">
        <v>247</v>
      </c>
      <c r="E953" s="212" t="s">
        <v>1</v>
      </c>
      <c r="F953" s="213" t="s">
        <v>1869</v>
      </c>
      <c r="G953" s="211"/>
      <c r="H953" s="214">
        <v>561.26</v>
      </c>
      <c r="I953" s="215"/>
      <c r="J953" s="211"/>
      <c r="K953" s="211"/>
      <c r="L953" s="216"/>
      <c r="M953" s="217"/>
      <c r="N953" s="218"/>
      <c r="O953" s="218"/>
      <c r="P953" s="218"/>
      <c r="Q953" s="218"/>
      <c r="R953" s="218"/>
      <c r="S953" s="218"/>
      <c r="T953" s="219"/>
      <c r="AT953" s="220" t="s">
        <v>247</v>
      </c>
      <c r="AU953" s="220" t="s">
        <v>89</v>
      </c>
      <c r="AV953" s="13" t="s">
        <v>89</v>
      </c>
      <c r="AW953" s="13" t="s">
        <v>34</v>
      </c>
      <c r="AX953" s="13" t="s">
        <v>87</v>
      </c>
      <c r="AY953" s="220" t="s">
        <v>173</v>
      </c>
    </row>
    <row r="954" spans="1:65" s="2" customFormat="1" ht="16.5" customHeight="1">
      <c r="A954" s="35"/>
      <c r="B954" s="36"/>
      <c r="C954" s="187" t="s">
        <v>1870</v>
      </c>
      <c r="D954" s="187" t="s">
        <v>176</v>
      </c>
      <c r="E954" s="188" t="s">
        <v>1871</v>
      </c>
      <c r="F954" s="189" t="s">
        <v>1872</v>
      </c>
      <c r="G954" s="190" t="s">
        <v>245</v>
      </c>
      <c r="H954" s="191">
        <v>52.1</v>
      </c>
      <c r="I954" s="192"/>
      <c r="J954" s="193">
        <f>ROUND(I954*H954,2)</f>
        <v>0</v>
      </c>
      <c r="K954" s="189" t="s">
        <v>1</v>
      </c>
      <c r="L954" s="40"/>
      <c r="M954" s="194" t="s">
        <v>1</v>
      </c>
      <c r="N954" s="195" t="s">
        <v>44</v>
      </c>
      <c r="O954" s="72"/>
      <c r="P954" s="196">
        <f>O954*H954</f>
        <v>0</v>
      </c>
      <c r="Q954" s="196">
        <v>0</v>
      </c>
      <c r="R954" s="196">
        <f>Q954*H954</f>
        <v>0</v>
      </c>
      <c r="S954" s="196">
        <v>0</v>
      </c>
      <c r="T954" s="197">
        <f>S954*H954</f>
        <v>0</v>
      </c>
      <c r="U954" s="35"/>
      <c r="V954" s="35"/>
      <c r="W954" s="35"/>
      <c r="X954" s="35"/>
      <c r="Y954" s="35"/>
      <c r="Z954" s="35"/>
      <c r="AA954" s="35"/>
      <c r="AB954" s="35"/>
      <c r="AC954" s="35"/>
      <c r="AD954" s="35"/>
      <c r="AE954" s="35"/>
      <c r="AR954" s="198" t="s">
        <v>131</v>
      </c>
      <c r="AT954" s="198" t="s">
        <v>176</v>
      </c>
      <c r="AU954" s="198" t="s">
        <v>89</v>
      </c>
      <c r="AY954" s="18" t="s">
        <v>173</v>
      </c>
      <c r="BE954" s="199">
        <f>IF(N954="základní",J954,0)</f>
        <v>0</v>
      </c>
      <c r="BF954" s="199">
        <f>IF(N954="snížená",J954,0)</f>
        <v>0</v>
      </c>
      <c r="BG954" s="199">
        <f>IF(N954="zákl. přenesená",J954,0)</f>
        <v>0</v>
      </c>
      <c r="BH954" s="199">
        <f>IF(N954="sníž. přenesená",J954,0)</f>
        <v>0</v>
      </c>
      <c r="BI954" s="199">
        <f>IF(N954="nulová",J954,0)</f>
        <v>0</v>
      </c>
      <c r="BJ954" s="18" t="s">
        <v>87</v>
      </c>
      <c r="BK954" s="199">
        <f>ROUND(I954*H954,2)</f>
        <v>0</v>
      </c>
      <c r="BL954" s="18" t="s">
        <v>131</v>
      </c>
      <c r="BM954" s="198" t="s">
        <v>1873</v>
      </c>
    </row>
    <row r="955" spans="1:65" s="14" customFormat="1">
      <c r="B955" s="221"/>
      <c r="C955" s="222"/>
      <c r="D955" s="200" t="s">
        <v>247</v>
      </c>
      <c r="E955" s="223" t="s">
        <v>1</v>
      </c>
      <c r="F955" s="224" t="s">
        <v>277</v>
      </c>
      <c r="G955" s="222"/>
      <c r="H955" s="223" t="s">
        <v>1</v>
      </c>
      <c r="I955" s="225"/>
      <c r="J955" s="222"/>
      <c r="K955" s="222"/>
      <c r="L955" s="226"/>
      <c r="M955" s="227"/>
      <c r="N955" s="228"/>
      <c r="O955" s="228"/>
      <c r="P955" s="228"/>
      <c r="Q955" s="228"/>
      <c r="R955" s="228"/>
      <c r="S955" s="228"/>
      <c r="T955" s="229"/>
      <c r="AT955" s="230" t="s">
        <v>247</v>
      </c>
      <c r="AU955" s="230" t="s">
        <v>89</v>
      </c>
      <c r="AV955" s="14" t="s">
        <v>87</v>
      </c>
      <c r="AW955" s="14" t="s">
        <v>34</v>
      </c>
      <c r="AX955" s="14" t="s">
        <v>79</v>
      </c>
      <c r="AY955" s="230" t="s">
        <v>173</v>
      </c>
    </row>
    <row r="956" spans="1:65" s="13" customFormat="1">
      <c r="B956" s="210"/>
      <c r="C956" s="211"/>
      <c r="D956" s="200" t="s">
        <v>247</v>
      </c>
      <c r="E956" s="212" t="s">
        <v>1</v>
      </c>
      <c r="F956" s="213" t="s">
        <v>1874</v>
      </c>
      <c r="G956" s="211"/>
      <c r="H956" s="214">
        <v>32.1</v>
      </c>
      <c r="I956" s="215"/>
      <c r="J956" s="211"/>
      <c r="K956" s="211"/>
      <c r="L956" s="216"/>
      <c r="M956" s="217"/>
      <c r="N956" s="218"/>
      <c r="O956" s="218"/>
      <c r="P956" s="218"/>
      <c r="Q956" s="218"/>
      <c r="R956" s="218"/>
      <c r="S956" s="218"/>
      <c r="T956" s="219"/>
      <c r="AT956" s="220" t="s">
        <v>247</v>
      </c>
      <c r="AU956" s="220" t="s">
        <v>89</v>
      </c>
      <c r="AV956" s="13" t="s">
        <v>89</v>
      </c>
      <c r="AW956" s="13" t="s">
        <v>34</v>
      </c>
      <c r="AX956" s="13" t="s">
        <v>79</v>
      </c>
      <c r="AY956" s="220" t="s">
        <v>173</v>
      </c>
    </row>
    <row r="957" spans="1:65" s="13" customFormat="1">
      <c r="B957" s="210"/>
      <c r="C957" s="211"/>
      <c r="D957" s="200" t="s">
        <v>247</v>
      </c>
      <c r="E957" s="212" t="s">
        <v>1</v>
      </c>
      <c r="F957" s="213" t="s">
        <v>1875</v>
      </c>
      <c r="G957" s="211"/>
      <c r="H957" s="214">
        <v>20</v>
      </c>
      <c r="I957" s="215"/>
      <c r="J957" s="211"/>
      <c r="K957" s="211"/>
      <c r="L957" s="216"/>
      <c r="M957" s="217"/>
      <c r="N957" s="218"/>
      <c r="O957" s="218"/>
      <c r="P957" s="218"/>
      <c r="Q957" s="218"/>
      <c r="R957" s="218"/>
      <c r="S957" s="218"/>
      <c r="T957" s="219"/>
      <c r="AT957" s="220" t="s">
        <v>247</v>
      </c>
      <c r="AU957" s="220" t="s">
        <v>89</v>
      </c>
      <c r="AV957" s="13" t="s">
        <v>89</v>
      </c>
      <c r="AW957" s="13" t="s">
        <v>34</v>
      </c>
      <c r="AX957" s="13" t="s">
        <v>79</v>
      </c>
      <c r="AY957" s="220" t="s">
        <v>173</v>
      </c>
    </row>
    <row r="958" spans="1:65" s="15" customFormat="1">
      <c r="B958" s="231"/>
      <c r="C958" s="232"/>
      <c r="D958" s="200" t="s">
        <v>247</v>
      </c>
      <c r="E958" s="233" t="s">
        <v>1</v>
      </c>
      <c r="F958" s="234" t="s">
        <v>260</v>
      </c>
      <c r="G958" s="232"/>
      <c r="H958" s="235">
        <v>52.1</v>
      </c>
      <c r="I958" s="236"/>
      <c r="J958" s="232"/>
      <c r="K958" s="232"/>
      <c r="L958" s="237"/>
      <c r="M958" s="238"/>
      <c r="N958" s="239"/>
      <c r="O958" s="239"/>
      <c r="P958" s="239"/>
      <c r="Q958" s="239"/>
      <c r="R958" s="239"/>
      <c r="S958" s="239"/>
      <c r="T958" s="240"/>
      <c r="AT958" s="241" t="s">
        <v>247</v>
      </c>
      <c r="AU958" s="241" t="s">
        <v>89</v>
      </c>
      <c r="AV958" s="15" t="s">
        <v>191</v>
      </c>
      <c r="AW958" s="15" t="s">
        <v>34</v>
      </c>
      <c r="AX958" s="15" t="s">
        <v>87</v>
      </c>
      <c r="AY958" s="241" t="s">
        <v>173</v>
      </c>
    </row>
    <row r="959" spans="1:65" s="2" customFormat="1" ht="16.5" customHeight="1">
      <c r="A959" s="35"/>
      <c r="B959" s="36"/>
      <c r="C959" s="187" t="s">
        <v>1876</v>
      </c>
      <c r="D959" s="187" t="s">
        <v>176</v>
      </c>
      <c r="E959" s="188" t="s">
        <v>1877</v>
      </c>
      <c r="F959" s="189" t="s">
        <v>1878</v>
      </c>
      <c r="G959" s="190" t="s">
        <v>339</v>
      </c>
      <c r="H959" s="191">
        <v>33.299999999999997</v>
      </c>
      <c r="I959" s="192"/>
      <c r="J959" s="193">
        <f>ROUND(I959*H959,2)</f>
        <v>0</v>
      </c>
      <c r="K959" s="189" t="s">
        <v>1</v>
      </c>
      <c r="L959" s="40"/>
      <c r="M959" s="194" t="s">
        <v>1</v>
      </c>
      <c r="N959" s="195" t="s">
        <v>44</v>
      </c>
      <c r="O959" s="72"/>
      <c r="P959" s="196">
        <f>O959*H959</f>
        <v>0</v>
      </c>
      <c r="Q959" s="196">
        <v>0</v>
      </c>
      <c r="R959" s="196">
        <f>Q959*H959</f>
        <v>0</v>
      </c>
      <c r="S959" s="196">
        <v>0</v>
      </c>
      <c r="T959" s="197">
        <f>S959*H959</f>
        <v>0</v>
      </c>
      <c r="U959" s="35"/>
      <c r="V959" s="35"/>
      <c r="W959" s="35"/>
      <c r="X959" s="35"/>
      <c r="Y959" s="35"/>
      <c r="Z959" s="35"/>
      <c r="AA959" s="35"/>
      <c r="AB959" s="35"/>
      <c r="AC959" s="35"/>
      <c r="AD959" s="35"/>
      <c r="AE959" s="35"/>
      <c r="AR959" s="198" t="s">
        <v>131</v>
      </c>
      <c r="AT959" s="198" t="s">
        <v>176</v>
      </c>
      <c r="AU959" s="198" t="s">
        <v>89</v>
      </c>
      <c r="AY959" s="18" t="s">
        <v>173</v>
      </c>
      <c r="BE959" s="199">
        <f>IF(N959="základní",J959,0)</f>
        <v>0</v>
      </c>
      <c r="BF959" s="199">
        <f>IF(N959="snížená",J959,0)</f>
        <v>0</v>
      </c>
      <c r="BG959" s="199">
        <f>IF(N959="zákl. přenesená",J959,0)</f>
        <v>0</v>
      </c>
      <c r="BH959" s="199">
        <f>IF(N959="sníž. přenesená",J959,0)</f>
        <v>0</v>
      </c>
      <c r="BI959" s="199">
        <f>IF(N959="nulová",J959,0)</f>
        <v>0</v>
      </c>
      <c r="BJ959" s="18" t="s">
        <v>87</v>
      </c>
      <c r="BK959" s="199">
        <f>ROUND(I959*H959,2)</f>
        <v>0</v>
      </c>
      <c r="BL959" s="18" t="s">
        <v>131</v>
      </c>
      <c r="BM959" s="198" t="s">
        <v>1879</v>
      </c>
    </row>
    <row r="960" spans="1:65" s="13" customFormat="1">
      <c r="B960" s="210"/>
      <c r="C960" s="211"/>
      <c r="D960" s="200" t="s">
        <v>247</v>
      </c>
      <c r="E960" s="212" t="s">
        <v>1</v>
      </c>
      <c r="F960" s="213" t="s">
        <v>1880</v>
      </c>
      <c r="G960" s="211"/>
      <c r="H960" s="214">
        <v>19.2</v>
      </c>
      <c r="I960" s="215"/>
      <c r="J960" s="211"/>
      <c r="K960" s="211"/>
      <c r="L960" s="216"/>
      <c r="M960" s="217"/>
      <c r="N960" s="218"/>
      <c r="O960" s="218"/>
      <c r="P960" s="218"/>
      <c r="Q960" s="218"/>
      <c r="R960" s="218"/>
      <c r="S960" s="218"/>
      <c r="T960" s="219"/>
      <c r="AT960" s="220" t="s">
        <v>247</v>
      </c>
      <c r="AU960" s="220" t="s">
        <v>89</v>
      </c>
      <c r="AV960" s="13" t="s">
        <v>89</v>
      </c>
      <c r="AW960" s="13" t="s">
        <v>34</v>
      </c>
      <c r="AX960" s="13" t="s">
        <v>79</v>
      </c>
      <c r="AY960" s="220" t="s">
        <v>173</v>
      </c>
    </row>
    <row r="961" spans="1:65" s="13" customFormat="1">
      <c r="B961" s="210"/>
      <c r="C961" s="211"/>
      <c r="D961" s="200" t="s">
        <v>247</v>
      </c>
      <c r="E961" s="212" t="s">
        <v>1</v>
      </c>
      <c r="F961" s="213" t="s">
        <v>1881</v>
      </c>
      <c r="G961" s="211"/>
      <c r="H961" s="214">
        <v>14.1</v>
      </c>
      <c r="I961" s="215"/>
      <c r="J961" s="211"/>
      <c r="K961" s="211"/>
      <c r="L961" s="216"/>
      <c r="M961" s="217"/>
      <c r="N961" s="218"/>
      <c r="O961" s="218"/>
      <c r="P961" s="218"/>
      <c r="Q961" s="218"/>
      <c r="R961" s="218"/>
      <c r="S961" s="218"/>
      <c r="T961" s="219"/>
      <c r="AT961" s="220" t="s">
        <v>247</v>
      </c>
      <c r="AU961" s="220" t="s">
        <v>89</v>
      </c>
      <c r="AV961" s="13" t="s">
        <v>89</v>
      </c>
      <c r="AW961" s="13" t="s">
        <v>34</v>
      </c>
      <c r="AX961" s="13" t="s">
        <v>79</v>
      </c>
      <c r="AY961" s="220" t="s">
        <v>173</v>
      </c>
    </row>
    <row r="962" spans="1:65" s="15" customFormat="1">
      <c r="B962" s="231"/>
      <c r="C962" s="232"/>
      <c r="D962" s="200" t="s">
        <v>247</v>
      </c>
      <c r="E962" s="233" t="s">
        <v>1</v>
      </c>
      <c r="F962" s="234" t="s">
        <v>260</v>
      </c>
      <c r="G962" s="232"/>
      <c r="H962" s="235">
        <v>33.299999999999997</v>
      </c>
      <c r="I962" s="236"/>
      <c r="J962" s="232"/>
      <c r="K962" s="232"/>
      <c r="L962" s="237"/>
      <c r="M962" s="238"/>
      <c r="N962" s="239"/>
      <c r="O962" s="239"/>
      <c r="P962" s="239"/>
      <c r="Q962" s="239"/>
      <c r="R962" s="239"/>
      <c r="S962" s="239"/>
      <c r="T962" s="240"/>
      <c r="AT962" s="241" t="s">
        <v>247</v>
      </c>
      <c r="AU962" s="241" t="s">
        <v>89</v>
      </c>
      <c r="AV962" s="15" t="s">
        <v>191</v>
      </c>
      <c r="AW962" s="15" t="s">
        <v>34</v>
      </c>
      <c r="AX962" s="15" t="s">
        <v>87</v>
      </c>
      <c r="AY962" s="241" t="s">
        <v>173</v>
      </c>
    </row>
    <row r="963" spans="1:65" s="12" customFormat="1" ht="22.9" customHeight="1">
      <c r="B963" s="171"/>
      <c r="C963" s="172"/>
      <c r="D963" s="173" t="s">
        <v>78</v>
      </c>
      <c r="E963" s="185" t="s">
        <v>588</v>
      </c>
      <c r="F963" s="185" t="s">
        <v>1882</v>
      </c>
      <c r="G963" s="172"/>
      <c r="H963" s="172"/>
      <c r="I963" s="175"/>
      <c r="J963" s="186">
        <f>BK963</f>
        <v>0</v>
      </c>
      <c r="K963" s="172"/>
      <c r="L963" s="177"/>
      <c r="M963" s="178"/>
      <c r="N963" s="179"/>
      <c r="O963" s="179"/>
      <c r="P963" s="180">
        <f>SUM(P964:P1006)</f>
        <v>0</v>
      </c>
      <c r="Q963" s="179"/>
      <c r="R963" s="180">
        <f>SUM(R964:R1006)</f>
        <v>2.546853</v>
      </c>
      <c r="S963" s="179"/>
      <c r="T963" s="181">
        <f>SUM(T964:T1006)</f>
        <v>0</v>
      </c>
      <c r="AR963" s="182" t="s">
        <v>89</v>
      </c>
      <c r="AT963" s="183" t="s">
        <v>78</v>
      </c>
      <c r="AU963" s="183" t="s">
        <v>87</v>
      </c>
      <c r="AY963" s="182" t="s">
        <v>173</v>
      </c>
      <c r="BK963" s="184">
        <f>SUM(BK964:BK1006)</f>
        <v>0</v>
      </c>
    </row>
    <row r="964" spans="1:65" s="2" customFormat="1" ht="16.5" customHeight="1">
      <c r="A964" s="35"/>
      <c r="B964" s="36"/>
      <c r="C964" s="187" t="s">
        <v>1883</v>
      </c>
      <c r="D964" s="187" t="s">
        <v>176</v>
      </c>
      <c r="E964" s="188" t="s">
        <v>1884</v>
      </c>
      <c r="F964" s="189" t="s">
        <v>1885</v>
      </c>
      <c r="G964" s="190" t="s">
        <v>245</v>
      </c>
      <c r="H964" s="191">
        <v>2535.4749999999999</v>
      </c>
      <c r="I964" s="192"/>
      <c r="J964" s="193">
        <f>ROUND(I964*H964,2)</f>
        <v>0</v>
      </c>
      <c r="K964" s="189" t="s">
        <v>1</v>
      </c>
      <c r="L964" s="40"/>
      <c r="M964" s="194" t="s">
        <v>1</v>
      </c>
      <c r="N964" s="195" t="s">
        <v>44</v>
      </c>
      <c r="O964" s="72"/>
      <c r="P964" s="196">
        <f>O964*H964</f>
        <v>0</v>
      </c>
      <c r="Q964" s="196">
        <v>1E-3</v>
      </c>
      <c r="R964" s="196">
        <f>Q964*H964</f>
        <v>2.5354749999999999</v>
      </c>
      <c r="S964" s="196">
        <v>0</v>
      </c>
      <c r="T964" s="197">
        <f>S964*H964</f>
        <v>0</v>
      </c>
      <c r="U964" s="35"/>
      <c r="V964" s="35"/>
      <c r="W964" s="35"/>
      <c r="X964" s="35"/>
      <c r="Y964" s="35"/>
      <c r="Z964" s="35"/>
      <c r="AA964" s="35"/>
      <c r="AB964" s="35"/>
      <c r="AC964" s="35"/>
      <c r="AD964" s="35"/>
      <c r="AE964" s="35"/>
      <c r="AR964" s="198" t="s">
        <v>131</v>
      </c>
      <c r="AT964" s="198" t="s">
        <v>176</v>
      </c>
      <c r="AU964" s="198" t="s">
        <v>89</v>
      </c>
      <c r="AY964" s="18" t="s">
        <v>173</v>
      </c>
      <c r="BE964" s="199">
        <f>IF(N964="základní",J964,0)</f>
        <v>0</v>
      </c>
      <c r="BF964" s="199">
        <f>IF(N964="snížená",J964,0)</f>
        <v>0</v>
      </c>
      <c r="BG964" s="199">
        <f>IF(N964="zákl. přenesená",J964,0)</f>
        <v>0</v>
      </c>
      <c r="BH964" s="199">
        <f>IF(N964="sníž. přenesená",J964,0)</f>
        <v>0</v>
      </c>
      <c r="BI964" s="199">
        <f>IF(N964="nulová",J964,0)</f>
        <v>0</v>
      </c>
      <c r="BJ964" s="18" t="s">
        <v>87</v>
      </c>
      <c r="BK964" s="199">
        <f>ROUND(I964*H964,2)</f>
        <v>0</v>
      </c>
      <c r="BL964" s="18" t="s">
        <v>131</v>
      </c>
      <c r="BM964" s="198" t="s">
        <v>1886</v>
      </c>
    </row>
    <row r="965" spans="1:65" s="13" customFormat="1">
      <c r="B965" s="210"/>
      <c r="C965" s="211"/>
      <c r="D965" s="200" t="s">
        <v>247</v>
      </c>
      <c r="E965" s="212" t="s">
        <v>1</v>
      </c>
      <c r="F965" s="213" t="s">
        <v>1887</v>
      </c>
      <c r="G965" s="211"/>
      <c r="H965" s="214">
        <v>20.846</v>
      </c>
      <c r="I965" s="215"/>
      <c r="J965" s="211"/>
      <c r="K965" s="211"/>
      <c r="L965" s="216"/>
      <c r="M965" s="217"/>
      <c r="N965" s="218"/>
      <c r="O965" s="218"/>
      <c r="P965" s="218"/>
      <c r="Q965" s="218"/>
      <c r="R965" s="218"/>
      <c r="S965" s="218"/>
      <c r="T965" s="219"/>
      <c r="AT965" s="220" t="s">
        <v>247</v>
      </c>
      <c r="AU965" s="220" t="s">
        <v>89</v>
      </c>
      <c r="AV965" s="13" t="s">
        <v>89</v>
      </c>
      <c r="AW965" s="13" t="s">
        <v>34</v>
      </c>
      <c r="AX965" s="13" t="s">
        <v>79</v>
      </c>
      <c r="AY965" s="220" t="s">
        <v>173</v>
      </c>
    </row>
    <row r="966" spans="1:65" s="16" customFormat="1">
      <c r="B966" s="242"/>
      <c r="C966" s="243"/>
      <c r="D966" s="200" t="s">
        <v>247</v>
      </c>
      <c r="E966" s="244" t="s">
        <v>1</v>
      </c>
      <c r="F966" s="245" t="s">
        <v>399</v>
      </c>
      <c r="G966" s="243"/>
      <c r="H966" s="246">
        <v>20.846</v>
      </c>
      <c r="I966" s="247"/>
      <c r="J966" s="243"/>
      <c r="K966" s="243"/>
      <c r="L966" s="248"/>
      <c r="M966" s="249"/>
      <c r="N966" s="250"/>
      <c r="O966" s="250"/>
      <c r="P966" s="250"/>
      <c r="Q966" s="250"/>
      <c r="R966" s="250"/>
      <c r="S966" s="250"/>
      <c r="T966" s="251"/>
      <c r="AT966" s="252" t="s">
        <v>247</v>
      </c>
      <c r="AU966" s="252" t="s">
        <v>89</v>
      </c>
      <c r="AV966" s="16" t="s">
        <v>185</v>
      </c>
      <c r="AW966" s="16" t="s">
        <v>34</v>
      </c>
      <c r="AX966" s="16" t="s">
        <v>79</v>
      </c>
      <c r="AY966" s="252" t="s">
        <v>173</v>
      </c>
    </row>
    <row r="967" spans="1:65" s="13" customFormat="1">
      <c r="B967" s="210"/>
      <c r="C967" s="211"/>
      <c r="D967" s="200" t="s">
        <v>247</v>
      </c>
      <c r="E967" s="212" t="s">
        <v>1</v>
      </c>
      <c r="F967" s="213" t="s">
        <v>1888</v>
      </c>
      <c r="G967" s="211"/>
      <c r="H967" s="214">
        <v>130.47999999999999</v>
      </c>
      <c r="I967" s="215"/>
      <c r="J967" s="211"/>
      <c r="K967" s="211"/>
      <c r="L967" s="216"/>
      <c r="M967" s="217"/>
      <c r="N967" s="218"/>
      <c r="O967" s="218"/>
      <c r="P967" s="218"/>
      <c r="Q967" s="218"/>
      <c r="R967" s="218"/>
      <c r="S967" s="218"/>
      <c r="T967" s="219"/>
      <c r="AT967" s="220" t="s">
        <v>247</v>
      </c>
      <c r="AU967" s="220" t="s">
        <v>89</v>
      </c>
      <c r="AV967" s="13" t="s">
        <v>89</v>
      </c>
      <c r="AW967" s="13" t="s">
        <v>34</v>
      </c>
      <c r="AX967" s="13" t="s">
        <v>79</v>
      </c>
      <c r="AY967" s="220" t="s">
        <v>173</v>
      </c>
    </row>
    <row r="968" spans="1:65" s="14" customFormat="1">
      <c r="B968" s="221"/>
      <c r="C968" s="222"/>
      <c r="D968" s="200" t="s">
        <v>247</v>
      </c>
      <c r="E968" s="223" t="s">
        <v>1</v>
      </c>
      <c r="F968" s="224" t="s">
        <v>1889</v>
      </c>
      <c r="G968" s="222"/>
      <c r="H968" s="223" t="s">
        <v>1</v>
      </c>
      <c r="I968" s="225"/>
      <c r="J968" s="222"/>
      <c r="K968" s="222"/>
      <c r="L968" s="226"/>
      <c r="M968" s="227"/>
      <c r="N968" s="228"/>
      <c r="O968" s="228"/>
      <c r="P968" s="228"/>
      <c r="Q968" s="228"/>
      <c r="R968" s="228"/>
      <c r="S968" s="228"/>
      <c r="T968" s="229"/>
      <c r="AT968" s="230" t="s">
        <v>247</v>
      </c>
      <c r="AU968" s="230" t="s">
        <v>89</v>
      </c>
      <c r="AV968" s="14" t="s">
        <v>87</v>
      </c>
      <c r="AW968" s="14" t="s">
        <v>34</v>
      </c>
      <c r="AX968" s="14" t="s">
        <v>79</v>
      </c>
      <c r="AY968" s="230" t="s">
        <v>173</v>
      </c>
    </row>
    <row r="969" spans="1:65" s="13" customFormat="1">
      <c r="B969" s="210"/>
      <c r="C969" s="211"/>
      <c r="D969" s="200" t="s">
        <v>247</v>
      </c>
      <c r="E969" s="212" t="s">
        <v>1</v>
      </c>
      <c r="F969" s="213" t="s">
        <v>1890</v>
      </c>
      <c r="G969" s="211"/>
      <c r="H969" s="214">
        <v>132.47999999999999</v>
      </c>
      <c r="I969" s="215"/>
      <c r="J969" s="211"/>
      <c r="K969" s="211"/>
      <c r="L969" s="216"/>
      <c r="M969" s="217"/>
      <c r="N969" s="218"/>
      <c r="O969" s="218"/>
      <c r="P969" s="218"/>
      <c r="Q969" s="218"/>
      <c r="R969" s="218"/>
      <c r="S969" s="218"/>
      <c r="T969" s="219"/>
      <c r="AT969" s="220" t="s">
        <v>247</v>
      </c>
      <c r="AU969" s="220" t="s">
        <v>89</v>
      </c>
      <c r="AV969" s="13" t="s">
        <v>89</v>
      </c>
      <c r="AW969" s="13" t="s">
        <v>34</v>
      </c>
      <c r="AX969" s="13" t="s">
        <v>79</v>
      </c>
      <c r="AY969" s="220" t="s">
        <v>173</v>
      </c>
    </row>
    <row r="970" spans="1:65" s="13" customFormat="1">
      <c r="B970" s="210"/>
      <c r="C970" s="211"/>
      <c r="D970" s="200" t="s">
        <v>247</v>
      </c>
      <c r="E970" s="212" t="s">
        <v>1</v>
      </c>
      <c r="F970" s="213" t="s">
        <v>1891</v>
      </c>
      <c r="G970" s="211"/>
      <c r="H970" s="214">
        <v>65.52</v>
      </c>
      <c r="I970" s="215"/>
      <c r="J970" s="211"/>
      <c r="K970" s="211"/>
      <c r="L970" s="216"/>
      <c r="M970" s="217"/>
      <c r="N970" s="218"/>
      <c r="O970" s="218"/>
      <c r="P970" s="218"/>
      <c r="Q970" s="218"/>
      <c r="R970" s="218"/>
      <c r="S970" s="218"/>
      <c r="T970" s="219"/>
      <c r="AT970" s="220" t="s">
        <v>247</v>
      </c>
      <c r="AU970" s="220" t="s">
        <v>89</v>
      </c>
      <c r="AV970" s="13" t="s">
        <v>89</v>
      </c>
      <c r="AW970" s="13" t="s">
        <v>34</v>
      </c>
      <c r="AX970" s="13" t="s">
        <v>79</v>
      </c>
      <c r="AY970" s="220" t="s">
        <v>173</v>
      </c>
    </row>
    <row r="971" spans="1:65" s="13" customFormat="1">
      <c r="B971" s="210"/>
      <c r="C971" s="211"/>
      <c r="D971" s="200" t="s">
        <v>247</v>
      </c>
      <c r="E971" s="212" t="s">
        <v>1</v>
      </c>
      <c r="F971" s="213" t="s">
        <v>1892</v>
      </c>
      <c r="G971" s="211"/>
      <c r="H971" s="214">
        <v>63.36</v>
      </c>
      <c r="I971" s="215"/>
      <c r="J971" s="211"/>
      <c r="K971" s="211"/>
      <c r="L971" s="216"/>
      <c r="M971" s="217"/>
      <c r="N971" s="218"/>
      <c r="O971" s="218"/>
      <c r="P971" s="218"/>
      <c r="Q971" s="218"/>
      <c r="R971" s="218"/>
      <c r="S971" s="218"/>
      <c r="T971" s="219"/>
      <c r="AT971" s="220" t="s">
        <v>247</v>
      </c>
      <c r="AU971" s="220" t="s">
        <v>89</v>
      </c>
      <c r="AV971" s="13" t="s">
        <v>89</v>
      </c>
      <c r="AW971" s="13" t="s">
        <v>34</v>
      </c>
      <c r="AX971" s="13" t="s">
        <v>79</v>
      </c>
      <c r="AY971" s="220" t="s">
        <v>173</v>
      </c>
    </row>
    <row r="972" spans="1:65" s="13" customFormat="1">
      <c r="B972" s="210"/>
      <c r="C972" s="211"/>
      <c r="D972" s="200" t="s">
        <v>247</v>
      </c>
      <c r="E972" s="212" t="s">
        <v>1</v>
      </c>
      <c r="F972" s="213" t="s">
        <v>1893</v>
      </c>
      <c r="G972" s="211"/>
      <c r="H972" s="214">
        <v>63.6</v>
      </c>
      <c r="I972" s="215"/>
      <c r="J972" s="211"/>
      <c r="K972" s="211"/>
      <c r="L972" s="216"/>
      <c r="M972" s="217"/>
      <c r="N972" s="218"/>
      <c r="O972" s="218"/>
      <c r="P972" s="218"/>
      <c r="Q972" s="218"/>
      <c r="R972" s="218"/>
      <c r="S972" s="218"/>
      <c r="T972" s="219"/>
      <c r="AT972" s="220" t="s">
        <v>247</v>
      </c>
      <c r="AU972" s="220" t="s">
        <v>89</v>
      </c>
      <c r="AV972" s="13" t="s">
        <v>89</v>
      </c>
      <c r="AW972" s="13" t="s">
        <v>34</v>
      </c>
      <c r="AX972" s="13" t="s">
        <v>79</v>
      </c>
      <c r="AY972" s="220" t="s">
        <v>173</v>
      </c>
    </row>
    <row r="973" spans="1:65" s="16" customFormat="1">
      <c r="B973" s="242"/>
      <c r="C973" s="243"/>
      <c r="D973" s="200" t="s">
        <v>247</v>
      </c>
      <c r="E973" s="244" t="s">
        <v>1</v>
      </c>
      <c r="F973" s="245" t="s">
        <v>399</v>
      </c>
      <c r="G973" s="243"/>
      <c r="H973" s="246">
        <v>455.44</v>
      </c>
      <c r="I973" s="247"/>
      <c r="J973" s="243"/>
      <c r="K973" s="243"/>
      <c r="L973" s="248"/>
      <c r="M973" s="249"/>
      <c r="N973" s="250"/>
      <c r="O973" s="250"/>
      <c r="P973" s="250"/>
      <c r="Q973" s="250"/>
      <c r="R973" s="250"/>
      <c r="S973" s="250"/>
      <c r="T973" s="251"/>
      <c r="AT973" s="252" t="s">
        <v>247</v>
      </c>
      <c r="AU973" s="252" t="s">
        <v>89</v>
      </c>
      <c r="AV973" s="16" t="s">
        <v>185</v>
      </c>
      <c r="AW973" s="16" t="s">
        <v>34</v>
      </c>
      <c r="AX973" s="16" t="s">
        <v>79</v>
      </c>
      <c r="AY973" s="252" t="s">
        <v>173</v>
      </c>
    </row>
    <row r="974" spans="1:65" s="13" customFormat="1">
      <c r="B974" s="210"/>
      <c r="C974" s="211"/>
      <c r="D974" s="200" t="s">
        <v>247</v>
      </c>
      <c r="E974" s="212" t="s">
        <v>1</v>
      </c>
      <c r="F974" s="213" t="s">
        <v>1894</v>
      </c>
      <c r="G974" s="211"/>
      <c r="H974" s="214">
        <v>595.29999999999995</v>
      </c>
      <c r="I974" s="215"/>
      <c r="J974" s="211"/>
      <c r="K974" s="211"/>
      <c r="L974" s="216"/>
      <c r="M974" s="217"/>
      <c r="N974" s="218"/>
      <c r="O974" s="218"/>
      <c r="P974" s="218"/>
      <c r="Q974" s="218"/>
      <c r="R974" s="218"/>
      <c r="S974" s="218"/>
      <c r="T974" s="219"/>
      <c r="AT974" s="220" t="s">
        <v>247</v>
      </c>
      <c r="AU974" s="220" t="s">
        <v>89</v>
      </c>
      <c r="AV974" s="13" t="s">
        <v>89</v>
      </c>
      <c r="AW974" s="13" t="s">
        <v>34</v>
      </c>
      <c r="AX974" s="13" t="s">
        <v>79</v>
      </c>
      <c r="AY974" s="220" t="s">
        <v>173</v>
      </c>
    </row>
    <row r="975" spans="1:65" s="14" customFormat="1">
      <c r="B975" s="221"/>
      <c r="C975" s="222"/>
      <c r="D975" s="200" t="s">
        <v>247</v>
      </c>
      <c r="E975" s="223" t="s">
        <v>1</v>
      </c>
      <c r="F975" s="224" t="s">
        <v>1895</v>
      </c>
      <c r="G975" s="222"/>
      <c r="H975" s="223" t="s">
        <v>1</v>
      </c>
      <c r="I975" s="225"/>
      <c r="J975" s="222"/>
      <c r="K975" s="222"/>
      <c r="L975" s="226"/>
      <c r="M975" s="227"/>
      <c r="N975" s="228"/>
      <c r="O975" s="228"/>
      <c r="P975" s="228"/>
      <c r="Q975" s="228"/>
      <c r="R975" s="228"/>
      <c r="S975" s="228"/>
      <c r="T975" s="229"/>
      <c r="AT975" s="230" t="s">
        <v>247</v>
      </c>
      <c r="AU975" s="230" t="s">
        <v>89</v>
      </c>
      <c r="AV975" s="14" t="s">
        <v>87</v>
      </c>
      <c r="AW975" s="14" t="s">
        <v>34</v>
      </c>
      <c r="AX975" s="14" t="s">
        <v>79</v>
      </c>
      <c r="AY975" s="230" t="s">
        <v>173</v>
      </c>
    </row>
    <row r="976" spans="1:65" s="13" customFormat="1">
      <c r="B976" s="210"/>
      <c r="C976" s="211"/>
      <c r="D976" s="200" t="s">
        <v>247</v>
      </c>
      <c r="E976" s="212" t="s">
        <v>1</v>
      </c>
      <c r="F976" s="213" t="s">
        <v>1896</v>
      </c>
      <c r="G976" s="211"/>
      <c r="H976" s="214">
        <v>174.00399999999999</v>
      </c>
      <c r="I976" s="215"/>
      <c r="J976" s="211"/>
      <c r="K976" s="211"/>
      <c r="L976" s="216"/>
      <c r="M976" s="217"/>
      <c r="N976" s="218"/>
      <c r="O976" s="218"/>
      <c r="P976" s="218"/>
      <c r="Q976" s="218"/>
      <c r="R976" s="218"/>
      <c r="S976" s="218"/>
      <c r="T976" s="219"/>
      <c r="AT976" s="220" t="s">
        <v>247</v>
      </c>
      <c r="AU976" s="220" t="s">
        <v>89</v>
      </c>
      <c r="AV976" s="13" t="s">
        <v>89</v>
      </c>
      <c r="AW976" s="13" t="s">
        <v>34</v>
      </c>
      <c r="AX976" s="13" t="s">
        <v>79</v>
      </c>
      <c r="AY976" s="220" t="s">
        <v>173</v>
      </c>
    </row>
    <row r="977" spans="2:51" s="13" customFormat="1">
      <c r="B977" s="210"/>
      <c r="C977" s="211"/>
      <c r="D977" s="200" t="s">
        <v>247</v>
      </c>
      <c r="E977" s="212" t="s">
        <v>1</v>
      </c>
      <c r="F977" s="213" t="s">
        <v>1897</v>
      </c>
      <c r="G977" s="211"/>
      <c r="H977" s="214">
        <v>110.416</v>
      </c>
      <c r="I977" s="215"/>
      <c r="J977" s="211"/>
      <c r="K977" s="211"/>
      <c r="L977" s="216"/>
      <c r="M977" s="217"/>
      <c r="N977" s="218"/>
      <c r="O977" s="218"/>
      <c r="P977" s="218"/>
      <c r="Q977" s="218"/>
      <c r="R977" s="218"/>
      <c r="S977" s="218"/>
      <c r="T977" s="219"/>
      <c r="AT977" s="220" t="s">
        <v>247</v>
      </c>
      <c r="AU977" s="220" t="s">
        <v>89</v>
      </c>
      <c r="AV977" s="13" t="s">
        <v>89</v>
      </c>
      <c r="AW977" s="13" t="s">
        <v>34</v>
      </c>
      <c r="AX977" s="13" t="s">
        <v>79</v>
      </c>
      <c r="AY977" s="220" t="s">
        <v>173</v>
      </c>
    </row>
    <row r="978" spans="2:51" s="13" customFormat="1">
      <c r="B978" s="210"/>
      <c r="C978" s="211"/>
      <c r="D978" s="200" t="s">
        <v>247</v>
      </c>
      <c r="E978" s="212" t="s">
        <v>1</v>
      </c>
      <c r="F978" s="213" t="s">
        <v>1898</v>
      </c>
      <c r="G978" s="211"/>
      <c r="H978" s="214">
        <v>64.400000000000006</v>
      </c>
      <c r="I978" s="215"/>
      <c r="J978" s="211"/>
      <c r="K978" s="211"/>
      <c r="L978" s="216"/>
      <c r="M978" s="217"/>
      <c r="N978" s="218"/>
      <c r="O978" s="218"/>
      <c r="P978" s="218"/>
      <c r="Q978" s="218"/>
      <c r="R978" s="218"/>
      <c r="S978" s="218"/>
      <c r="T978" s="219"/>
      <c r="AT978" s="220" t="s">
        <v>247</v>
      </c>
      <c r="AU978" s="220" t="s">
        <v>89</v>
      </c>
      <c r="AV978" s="13" t="s">
        <v>89</v>
      </c>
      <c r="AW978" s="13" t="s">
        <v>34</v>
      </c>
      <c r="AX978" s="13" t="s">
        <v>79</v>
      </c>
      <c r="AY978" s="220" t="s">
        <v>173</v>
      </c>
    </row>
    <row r="979" spans="2:51" s="13" customFormat="1">
      <c r="B979" s="210"/>
      <c r="C979" s="211"/>
      <c r="D979" s="200" t="s">
        <v>247</v>
      </c>
      <c r="E979" s="212" t="s">
        <v>1</v>
      </c>
      <c r="F979" s="213" t="s">
        <v>1899</v>
      </c>
      <c r="G979" s="211"/>
      <c r="H979" s="214">
        <v>105.94499999999999</v>
      </c>
      <c r="I979" s="215"/>
      <c r="J979" s="211"/>
      <c r="K979" s="211"/>
      <c r="L979" s="216"/>
      <c r="M979" s="217"/>
      <c r="N979" s="218"/>
      <c r="O979" s="218"/>
      <c r="P979" s="218"/>
      <c r="Q979" s="218"/>
      <c r="R979" s="218"/>
      <c r="S979" s="218"/>
      <c r="T979" s="219"/>
      <c r="AT979" s="220" t="s">
        <v>247</v>
      </c>
      <c r="AU979" s="220" t="s">
        <v>89</v>
      </c>
      <c r="AV979" s="13" t="s">
        <v>89</v>
      </c>
      <c r="AW979" s="13" t="s">
        <v>34</v>
      </c>
      <c r="AX979" s="13" t="s">
        <v>79</v>
      </c>
      <c r="AY979" s="220" t="s">
        <v>173</v>
      </c>
    </row>
    <row r="980" spans="2:51" s="13" customFormat="1">
      <c r="B980" s="210"/>
      <c r="C980" s="211"/>
      <c r="D980" s="200" t="s">
        <v>247</v>
      </c>
      <c r="E980" s="212" t="s">
        <v>1</v>
      </c>
      <c r="F980" s="213" t="s">
        <v>1900</v>
      </c>
      <c r="G980" s="211"/>
      <c r="H980" s="214">
        <v>88.456000000000003</v>
      </c>
      <c r="I980" s="215"/>
      <c r="J980" s="211"/>
      <c r="K980" s="211"/>
      <c r="L980" s="216"/>
      <c r="M980" s="217"/>
      <c r="N980" s="218"/>
      <c r="O980" s="218"/>
      <c r="P980" s="218"/>
      <c r="Q980" s="218"/>
      <c r="R980" s="218"/>
      <c r="S980" s="218"/>
      <c r="T980" s="219"/>
      <c r="AT980" s="220" t="s">
        <v>247</v>
      </c>
      <c r="AU980" s="220" t="s">
        <v>89</v>
      </c>
      <c r="AV980" s="13" t="s">
        <v>89</v>
      </c>
      <c r="AW980" s="13" t="s">
        <v>34</v>
      </c>
      <c r="AX980" s="13" t="s">
        <v>79</v>
      </c>
      <c r="AY980" s="220" t="s">
        <v>173</v>
      </c>
    </row>
    <row r="981" spans="2:51" s="13" customFormat="1">
      <c r="B981" s="210"/>
      <c r="C981" s="211"/>
      <c r="D981" s="200" t="s">
        <v>247</v>
      </c>
      <c r="E981" s="212" t="s">
        <v>1</v>
      </c>
      <c r="F981" s="213" t="s">
        <v>1901</v>
      </c>
      <c r="G981" s="211"/>
      <c r="H981" s="214">
        <v>105.566</v>
      </c>
      <c r="I981" s="215"/>
      <c r="J981" s="211"/>
      <c r="K981" s="211"/>
      <c r="L981" s="216"/>
      <c r="M981" s="217"/>
      <c r="N981" s="218"/>
      <c r="O981" s="218"/>
      <c r="P981" s="218"/>
      <c r="Q981" s="218"/>
      <c r="R981" s="218"/>
      <c r="S981" s="218"/>
      <c r="T981" s="219"/>
      <c r="AT981" s="220" t="s">
        <v>247</v>
      </c>
      <c r="AU981" s="220" t="s">
        <v>89</v>
      </c>
      <c r="AV981" s="13" t="s">
        <v>89</v>
      </c>
      <c r="AW981" s="13" t="s">
        <v>34</v>
      </c>
      <c r="AX981" s="13" t="s">
        <v>79</v>
      </c>
      <c r="AY981" s="220" t="s">
        <v>173</v>
      </c>
    </row>
    <row r="982" spans="2:51" s="13" customFormat="1">
      <c r="B982" s="210"/>
      <c r="C982" s="211"/>
      <c r="D982" s="200" t="s">
        <v>247</v>
      </c>
      <c r="E982" s="212" t="s">
        <v>1</v>
      </c>
      <c r="F982" s="213" t="s">
        <v>1902</v>
      </c>
      <c r="G982" s="211"/>
      <c r="H982" s="214">
        <v>103.066</v>
      </c>
      <c r="I982" s="215"/>
      <c r="J982" s="211"/>
      <c r="K982" s="211"/>
      <c r="L982" s="216"/>
      <c r="M982" s="217"/>
      <c r="N982" s="218"/>
      <c r="O982" s="218"/>
      <c r="P982" s="218"/>
      <c r="Q982" s="218"/>
      <c r="R982" s="218"/>
      <c r="S982" s="218"/>
      <c r="T982" s="219"/>
      <c r="AT982" s="220" t="s">
        <v>247</v>
      </c>
      <c r="AU982" s="220" t="s">
        <v>89</v>
      </c>
      <c r="AV982" s="13" t="s">
        <v>89</v>
      </c>
      <c r="AW982" s="13" t="s">
        <v>34</v>
      </c>
      <c r="AX982" s="13" t="s">
        <v>79</v>
      </c>
      <c r="AY982" s="220" t="s">
        <v>173</v>
      </c>
    </row>
    <row r="983" spans="2:51" s="13" customFormat="1">
      <c r="B983" s="210"/>
      <c r="C983" s="211"/>
      <c r="D983" s="200" t="s">
        <v>247</v>
      </c>
      <c r="E983" s="212" t="s">
        <v>1</v>
      </c>
      <c r="F983" s="213" t="s">
        <v>1903</v>
      </c>
      <c r="G983" s="211"/>
      <c r="H983" s="214">
        <v>109.63200000000001</v>
      </c>
      <c r="I983" s="215"/>
      <c r="J983" s="211"/>
      <c r="K983" s="211"/>
      <c r="L983" s="216"/>
      <c r="M983" s="217"/>
      <c r="N983" s="218"/>
      <c r="O983" s="218"/>
      <c r="P983" s="218"/>
      <c r="Q983" s="218"/>
      <c r="R983" s="218"/>
      <c r="S983" s="218"/>
      <c r="T983" s="219"/>
      <c r="AT983" s="220" t="s">
        <v>247</v>
      </c>
      <c r="AU983" s="220" t="s">
        <v>89</v>
      </c>
      <c r="AV983" s="13" t="s">
        <v>89</v>
      </c>
      <c r="AW983" s="13" t="s">
        <v>34</v>
      </c>
      <c r="AX983" s="13" t="s">
        <v>79</v>
      </c>
      <c r="AY983" s="220" t="s">
        <v>173</v>
      </c>
    </row>
    <row r="984" spans="2:51" s="13" customFormat="1">
      <c r="B984" s="210"/>
      <c r="C984" s="211"/>
      <c r="D984" s="200" t="s">
        <v>247</v>
      </c>
      <c r="E984" s="212" t="s">
        <v>1</v>
      </c>
      <c r="F984" s="213" t="s">
        <v>1904</v>
      </c>
      <c r="G984" s="211"/>
      <c r="H984" s="214">
        <v>53.451999999999998</v>
      </c>
      <c r="I984" s="215"/>
      <c r="J984" s="211"/>
      <c r="K984" s="211"/>
      <c r="L984" s="216"/>
      <c r="M984" s="217"/>
      <c r="N984" s="218"/>
      <c r="O984" s="218"/>
      <c r="P984" s="218"/>
      <c r="Q984" s="218"/>
      <c r="R984" s="218"/>
      <c r="S984" s="218"/>
      <c r="T984" s="219"/>
      <c r="AT984" s="220" t="s">
        <v>247</v>
      </c>
      <c r="AU984" s="220" t="s">
        <v>89</v>
      </c>
      <c r="AV984" s="13" t="s">
        <v>89</v>
      </c>
      <c r="AW984" s="13" t="s">
        <v>34</v>
      </c>
      <c r="AX984" s="13" t="s">
        <v>79</v>
      </c>
      <c r="AY984" s="220" t="s">
        <v>173</v>
      </c>
    </row>
    <row r="985" spans="2:51" s="13" customFormat="1">
      <c r="B985" s="210"/>
      <c r="C985" s="211"/>
      <c r="D985" s="200" t="s">
        <v>247</v>
      </c>
      <c r="E985" s="212" t="s">
        <v>1</v>
      </c>
      <c r="F985" s="213" t="s">
        <v>1905</v>
      </c>
      <c r="G985" s="211"/>
      <c r="H985" s="214">
        <v>12.48</v>
      </c>
      <c r="I985" s="215"/>
      <c r="J985" s="211"/>
      <c r="K985" s="211"/>
      <c r="L985" s="216"/>
      <c r="M985" s="217"/>
      <c r="N985" s="218"/>
      <c r="O985" s="218"/>
      <c r="P985" s="218"/>
      <c r="Q985" s="218"/>
      <c r="R985" s="218"/>
      <c r="S985" s="218"/>
      <c r="T985" s="219"/>
      <c r="AT985" s="220" t="s">
        <v>247</v>
      </c>
      <c r="AU985" s="220" t="s">
        <v>89</v>
      </c>
      <c r="AV985" s="13" t="s">
        <v>89</v>
      </c>
      <c r="AW985" s="13" t="s">
        <v>34</v>
      </c>
      <c r="AX985" s="13" t="s">
        <v>79</v>
      </c>
      <c r="AY985" s="220" t="s">
        <v>173</v>
      </c>
    </row>
    <row r="986" spans="2:51" s="13" customFormat="1">
      <c r="B986" s="210"/>
      <c r="C986" s="211"/>
      <c r="D986" s="200" t="s">
        <v>247</v>
      </c>
      <c r="E986" s="212" t="s">
        <v>1</v>
      </c>
      <c r="F986" s="213" t="s">
        <v>1906</v>
      </c>
      <c r="G986" s="211"/>
      <c r="H986" s="214">
        <v>13.2</v>
      </c>
      <c r="I986" s="215"/>
      <c r="J986" s="211"/>
      <c r="K986" s="211"/>
      <c r="L986" s="216"/>
      <c r="M986" s="217"/>
      <c r="N986" s="218"/>
      <c r="O986" s="218"/>
      <c r="P986" s="218"/>
      <c r="Q986" s="218"/>
      <c r="R986" s="218"/>
      <c r="S986" s="218"/>
      <c r="T986" s="219"/>
      <c r="AT986" s="220" t="s">
        <v>247</v>
      </c>
      <c r="AU986" s="220" t="s">
        <v>89</v>
      </c>
      <c r="AV986" s="13" t="s">
        <v>89</v>
      </c>
      <c r="AW986" s="13" t="s">
        <v>34</v>
      </c>
      <c r="AX986" s="13" t="s">
        <v>79</v>
      </c>
      <c r="AY986" s="220" t="s">
        <v>173</v>
      </c>
    </row>
    <row r="987" spans="2:51" s="13" customFormat="1">
      <c r="B987" s="210"/>
      <c r="C987" s="211"/>
      <c r="D987" s="200" t="s">
        <v>247</v>
      </c>
      <c r="E987" s="212" t="s">
        <v>1</v>
      </c>
      <c r="F987" s="213" t="s">
        <v>1907</v>
      </c>
      <c r="G987" s="211"/>
      <c r="H987" s="214">
        <v>12.48</v>
      </c>
      <c r="I987" s="215"/>
      <c r="J987" s="211"/>
      <c r="K987" s="211"/>
      <c r="L987" s="216"/>
      <c r="M987" s="217"/>
      <c r="N987" s="218"/>
      <c r="O987" s="218"/>
      <c r="P987" s="218"/>
      <c r="Q987" s="218"/>
      <c r="R987" s="218"/>
      <c r="S987" s="218"/>
      <c r="T987" s="219"/>
      <c r="AT987" s="220" t="s">
        <v>247</v>
      </c>
      <c r="AU987" s="220" t="s">
        <v>89</v>
      </c>
      <c r="AV987" s="13" t="s">
        <v>89</v>
      </c>
      <c r="AW987" s="13" t="s">
        <v>34</v>
      </c>
      <c r="AX987" s="13" t="s">
        <v>79</v>
      </c>
      <c r="AY987" s="220" t="s">
        <v>173</v>
      </c>
    </row>
    <row r="988" spans="2:51" s="13" customFormat="1">
      <c r="B988" s="210"/>
      <c r="C988" s="211"/>
      <c r="D988" s="200" t="s">
        <v>247</v>
      </c>
      <c r="E988" s="212" t="s">
        <v>1</v>
      </c>
      <c r="F988" s="213" t="s">
        <v>1908</v>
      </c>
      <c r="G988" s="211"/>
      <c r="H988" s="214">
        <v>16.32</v>
      </c>
      <c r="I988" s="215"/>
      <c r="J988" s="211"/>
      <c r="K988" s="211"/>
      <c r="L988" s="216"/>
      <c r="M988" s="217"/>
      <c r="N988" s="218"/>
      <c r="O988" s="218"/>
      <c r="P988" s="218"/>
      <c r="Q988" s="218"/>
      <c r="R988" s="218"/>
      <c r="S988" s="218"/>
      <c r="T988" s="219"/>
      <c r="AT988" s="220" t="s">
        <v>247</v>
      </c>
      <c r="AU988" s="220" t="s">
        <v>89</v>
      </c>
      <c r="AV988" s="13" t="s">
        <v>89</v>
      </c>
      <c r="AW988" s="13" t="s">
        <v>34</v>
      </c>
      <c r="AX988" s="13" t="s">
        <v>79</v>
      </c>
      <c r="AY988" s="220" t="s">
        <v>173</v>
      </c>
    </row>
    <row r="989" spans="2:51" s="13" customFormat="1">
      <c r="B989" s="210"/>
      <c r="C989" s="211"/>
      <c r="D989" s="200" t="s">
        <v>247</v>
      </c>
      <c r="E989" s="212" t="s">
        <v>1</v>
      </c>
      <c r="F989" s="213" t="s">
        <v>1909</v>
      </c>
      <c r="G989" s="211"/>
      <c r="H989" s="214">
        <v>6.96</v>
      </c>
      <c r="I989" s="215"/>
      <c r="J989" s="211"/>
      <c r="K989" s="211"/>
      <c r="L989" s="216"/>
      <c r="M989" s="217"/>
      <c r="N989" s="218"/>
      <c r="O989" s="218"/>
      <c r="P989" s="218"/>
      <c r="Q989" s="218"/>
      <c r="R989" s="218"/>
      <c r="S989" s="218"/>
      <c r="T989" s="219"/>
      <c r="AT989" s="220" t="s">
        <v>247</v>
      </c>
      <c r="AU989" s="220" t="s">
        <v>89</v>
      </c>
      <c r="AV989" s="13" t="s">
        <v>89</v>
      </c>
      <c r="AW989" s="13" t="s">
        <v>34</v>
      </c>
      <c r="AX989" s="13" t="s">
        <v>79</v>
      </c>
      <c r="AY989" s="220" t="s">
        <v>173</v>
      </c>
    </row>
    <row r="990" spans="2:51" s="13" customFormat="1">
      <c r="B990" s="210"/>
      <c r="C990" s="211"/>
      <c r="D990" s="200" t="s">
        <v>247</v>
      </c>
      <c r="E990" s="212" t="s">
        <v>1</v>
      </c>
      <c r="F990" s="213" t="s">
        <v>1910</v>
      </c>
      <c r="G990" s="211"/>
      <c r="H990" s="214">
        <v>8.16</v>
      </c>
      <c r="I990" s="215"/>
      <c r="J990" s="211"/>
      <c r="K990" s="211"/>
      <c r="L990" s="216"/>
      <c r="M990" s="217"/>
      <c r="N990" s="218"/>
      <c r="O990" s="218"/>
      <c r="P990" s="218"/>
      <c r="Q990" s="218"/>
      <c r="R990" s="218"/>
      <c r="S990" s="218"/>
      <c r="T990" s="219"/>
      <c r="AT990" s="220" t="s">
        <v>247</v>
      </c>
      <c r="AU990" s="220" t="s">
        <v>89</v>
      </c>
      <c r="AV990" s="13" t="s">
        <v>89</v>
      </c>
      <c r="AW990" s="13" t="s">
        <v>34</v>
      </c>
      <c r="AX990" s="13" t="s">
        <v>79</v>
      </c>
      <c r="AY990" s="220" t="s">
        <v>173</v>
      </c>
    </row>
    <row r="991" spans="2:51" s="13" customFormat="1">
      <c r="B991" s="210"/>
      <c r="C991" s="211"/>
      <c r="D991" s="200" t="s">
        <v>247</v>
      </c>
      <c r="E991" s="212" t="s">
        <v>1</v>
      </c>
      <c r="F991" s="213" t="s">
        <v>1911</v>
      </c>
      <c r="G991" s="211"/>
      <c r="H991" s="214">
        <v>4.4000000000000004</v>
      </c>
      <c r="I991" s="215"/>
      <c r="J991" s="211"/>
      <c r="K991" s="211"/>
      <c r="L991" s="216"/>
      <c r="M991" s="217"/>
      <c r="N991" s="218"/>
      <c r="O991" s="218"/>
      <c r="P991" s="218"/>
      <c r="Q991" s="218"/>
      <c r="R991" s="218"/>
      <c r="S991" s="218"/>
      <c r="T991" s="219"/>
      <c r="AT991" s="220" t="s">
        <v>247</v>
      </c>
      <c r="AU991" s="220" t="s">
        <v>89</v>
      </c>
      <c r="AV991" s="13" t="s">
        <v>89</v>
      </c>
      <c r="AW991" s="13" t="s">
        <v>34</v>
      </c>
      <c r="AX991" s="13" t="s">
        <v>79</v>
      </c>
      <c r="AY991" s="220" t="s">
        <v>173</v>
      </c>
    </row>
    <row r="992" spans="2:51" s="13" customFormat="1">
      <c r="B992" s="210"/>
      <c r="C992" s="211"/>
      <c r="D992" s="200" t="s">
        <v>247</v>
      </c>
      <c r="E992" s="212" t="s">
        <v>1</v>
      </c>
      <c r="F992" s="213" t="s">
        <v>1912</v>
      </c>
      <c r="G992" s="211"/>
      <c r="H992" s="214">
        <v>131.40199999999999</v>
      </c>
      <c r="I992" s="215"/>
      <c r="J992" s="211"/>
      <c r="K992" s="211"/>
      <c r="L992" s="216"/>
      <c r="M992" s="217"/>
      <c r="N992" s="218"/>
      <c r="O992" s="218"/>
      <c r="P992" s="218"/>
      <c r="Q992" s="218"/>
      <c r="R992" s="218"/>
      <c r="S992" s="218"/>
      <c r="T992" s="219"/>
      <c r="AT992" s="220" t="s">
        <v>247</v>
      </c>
      <c r="AU992" s="220" t="s">
        <v>89</v>
      </c>
      <c r="AV992" s="13" t="s">
        <v>89</v>
      </c>
      <c r="AW992" s="13" t="s">
        <v>34</v>
      </c>
      <c r="AX992" s="13" t="s">
        <v>79</v>
      </c>
      <c r="AY992" s="220" t="s">
        <v>173</v>
      </c>
    </row>
    <row r="993" spans="1:65" s="13" customFormat="1">
      <c r="B993" s="210"/>
      <c r="C993" s="211"/>
      <c r="D993" s="200" t="s">
        <v>247</v>
      </c>
      <c r="E993" s="212" t="s">
        <v>1</v>
      </c>
      <c r="F993" s="213" t="s">
        <v>1913</v>
      </c>
      <c r="G993" s="211"/>
      <c r="H993" s="214">
        <v>142.96799999999999</v>
      </c>
      <c r="I993" s="215"/>
      <c r="J993" s="211"/>
      <c r="K993" s="211"/>
      <c r="L993" s="216"/>
      <c r="M993" s="217"/>
      <c r="N993" s="218"/>
      <c r="O993" s="218"/>
      <c r="P993" s="218"/>
      <c r="Q993" s="218"/>
      <c r="R993" s="218"/>
      <c r="S993" s="218"/>
      <c r="T993" s="219"/>
      <c r="AT993" s="220" t="s">
        <v>247</v>
      </c>
      <c r="AU993" s="220" t="s">
        <v>89</v>
      </c>
      <c r="AV993" s="13" t="s">
        <v>89</v>
      </c>
      <c r="AW993" s="13" t="s">
        <v>34</v>
      </c>
      <c r="AX993" s="13" t="s">
        <v>79</v>
      </c>
      <c r="AY993" s="220" t="s">
        <v>173</v>
      </c>
    </row>
    <row r="994" spans="1:65" s="16" customFormat="1">
      <c r="B994" s="242"/>
      <c r="C994" s="243"/>
      <c r="D994" s="200" t="s">
        <v>247</v>
      </c>
      <c r="E994" s="244" t="s">
        <v>1</v>
      </c>
      <c r="F994" s="245" t="s">
        <v>399</v>
      </c>
      <c r="G994" s="243"/>
      <c r="H994" s="246">
        <v>1858.607</v>
      </c>
      <c r="I994" s="247"/>
      <c r="J994" s="243"/>
      <c r="K994" s="243"/>
      <c r="L994" s="248"/>
      <c r="M994" s="249"/>
      <c r="N994" s="250"/>
      <c r="O994" s="250"/>
      <c r="P994" s="250"/>
      <c r="Q994" s="250"/>
      <c r="R994" s="250"/>
      <c r="S994" s="250"/>
      <c r="T994" s="251"/>
      <c r="AT994" s="252" t="s">
        <v>247</v>
      </c>
      <c r="AU994" s="252" t="s">
        <v>89</v>
      </c>
      <c r="AV994" s="16" t="s">
        <v>185</v>
      </c>
      <c r="AW994" s="16" t="s">
        <v>34</v>
      </c>
      <c r="AX994" s="16" t="s">
        <v>79</v>
      </c>
      <c r="AY994" s="252" t="s">
        <v>173</v>
      </c>
    </row>
    <row r="995" spans="1:65" s="14" customFormat="1">
      <c r="B995" s="221"/>
      <c r="C995" s="222"/>
      <c r="D995" s="200" t="s">
        <v>247</v>
      </c>
      <c r="E995" s="223" t="s">
        <v>1</v>
      </c>
      <c r="F995" s="224" t="s">
        <v>1914</v>
      </c>
      <c r="G995" s="222"/>
      <c r="H995" s="223" t="s">
        <v>1</v>
      </c>
      <c r="I995" s="225"/>
      <c r="J995" s="222"/>
      <c r="K995" s="222"/>
      <c r="L995" s="226"/>
      <c r="M995" s="227"/>
      <c r="N995" s="228"/>
      <c r="O995" s="228"/>
      <c r="P995" s="228"/>
      <c r="Q995" s="228"/>
      <c r="R995" s="228"/>
      <c r="S995" s="228"/>
      <c r="T995" s="229"/>
      <c r="AT995" s="230" t="s">
        <v>247</v>
      </c>
      <c r="AU995" s="230" t="s">
        <v>89</v>
      </c>
      <c r="AV995" s="14" t="s">
        <v>87</v>
      </c>
      <c r="AW995" s="14" t="s">
        <v>34</v>
      </c>
      <c r="AX995" s="14" t="s">
        <v>79</v>
      </c>
      <c r="AY995" s="230" t="s">
        <v>173</v>
      </c>
    </row>
    <row r="996" spans="1:65" s="13" customFormat="1">
      <c r="B996" s="210"/>
      <c r="C996" s="211"/>
      <c r="D996" s="200" t="s">
        <v>247</v>
      </c>
      <c r="E996" s="212" t="s">
        <v>1</v>
      </c>
      <c r="F996" s="213" t="s">
        <v>1915</v>
      </c>
      <c r="G996" s="211"/>
      <c r="H996" s="214">
        <v>3.28</v>
      </c>
      <c r="I996" s="215"/>
      <c r="J996" s="211"/>
      <c r="K996" s="211"/>
      <c r="L996" s="216"/>
      <c r="M996" s="217"/>
      <c r="N996" s="218"/>
      <c r="O996" s="218"/>
      <c r="P996" s="218"/>
      <c r="Q996" s="218"/>
      <c r="R996" s="218"/>
      <c r="S996" s="218"/>
      <c r="T996" s="219"/>
      <c r="AT996" s="220" t="s">
        <v>247</v>
      </c>
      <c r="AU996" s="220" t="s">
        <v>89</v>
      </c>
      <c r="AV996" s="13" t="s">
        <v>89</v>
      </c>
      <c r="AW996" s="13" t="s">
        <v>34</v>
      </c>
      <c r="AX996" s="13" t="s">
        <v>79</v>
      </c>
      <c r="AY996" s="220" t="s">
        <v>173</v>
      </c>
    </row>
    <row r="997" spans="1:65" s="13" customFormat="1">
      <c r="B997" s="210"/>
      <c r="C997" s="211"/>
      <c r="D997" s="200" t="s">
        <v>247</v>
      </c>
      <c r="E997" s="212" t="s">
        <v>1</v>
      </c>
      <c r="F997" s="213" t="s">
        <v>1916</v>
      </c>
      <c r="G997" s="211"/>
      <c r="H997" s="214">
        <v>52.4</v>
      </c>
      <c r="I997" s="215"/>
      <c r="J997" s="211"/>
      <c r="K997" s="211"/>
      <c r="L997" s="216"/>
      <c r="M997" s="217"/>
      <c r="N997" s="218"/>
      <c r="O997" s="218"/>
      <c r="P997" s="218"/>
      <c r="Q997" s="218"/>
      <c r="R997" s="218"/>
      <c r="S997" s="218"/>
      <c r="T997" s="219"/>
      <c r="AT997" s="220" t="s">
        <v>247</v>
      </c>
      <c r="AU997" s="220" t="s">
        <v>89</v>
      </c>
      <c r="AV997" s="13" t="s">
        <v>89</v>
      </c>
      <c r="AW997" s="13" t="s">
        <v>34</v>
      </c>
      <c r="AX997" s="13" t="s">
        <v>79</v>
      </c>
      <c r="AY997" s="220" t="s">
        <v>173</v>
      </c>
    </row>
    <row r="998" spans="1:65" s="16" customFormat="1">
      <c r="B998" s="242"/>
      <c r="C998" s="243"/>
      <c r="D998" s="200" t="s">
        <v>247</v>
      </c>
      <c r="E998" s="244" t="s">
        <v>1</v>
      </c>
      <c r="F998" s="245" t="s">
        <v>399</v>
      </c>
      <c r="G998" s="243"/>
      <c r="H998" s="246">
        <v>55.68</v>
      </c>
      <c r="I998" s="247"/>
      <c r="J998" s="243"/>
      <c r="K998" s="243"/>
      <c r="L998" s="248"/>
      <c r="M998" s="249"/>
      <c r="N998" s="250"/>
      <c r="O998" s="250"/>
      <c r="P998" s="250"/>
      <c r="Q998" s="250"/>
      <c r="R998" s="250"/>
      <c r="S998" s="250"/>
      <c r="T998" s="251"/>
      <c r="AT998" s="252" t="s">
        <v>247</v>
      </c>
      <c r="AU998" s="252" t="s">
        <v>89</v>
      </c>
      <c r="AV998" s="16" t="s">
        <v>185</v>
      </c>
      <c r="AW998" s="16" t="s">
        <v>34</v>
      </c>
      <c r="AX998" s="16" t="s">
        <v>79</v>
      </c>
      <c r="AY998" s="252" t="s">
        <v>173</v>
      </c>
    </row>
    <row r="999" spans="1:65" s="14" customFormat="1">
      <c r="B999" s="221"/>
      <c r="C999" s="222"/>
      <c r="D999" s="200" t="s">
        <v>247</v>
      </c>
      <c r="E999" s="223" t="s">
        <v>1</v>
      </c>
      <c r="F999" s="224" t="s">
        <v>1917</v>
      </c>
      <c r="G999" s="222"/>
      <c r="H999" s="223" t="s">
        <v>1</v>
      </c>
      <c r="I999" s="225"/>
      <c r="J999" s="222"/>
      <c r="K999" s="222"/>
      <c r="L999" s="226"/>
      <c r="M999" s="227"/>
      <c r="N999" s="228"/>
      <c r="O999" s="228"/>
      <c r="P999" s="228"/>
      <c r="Q999" s="228"/>
      <c r="R999" s="228"/>
      <c r="S999" s="228"/>
      <c r="T999" s="229"/>
      <c r="AT999" s="230" t="s">
        <v>247</v>
      </c>
      <c r="AU999" s="230" t="s">
        <v>89</v>
      </c>
      <c r="AV999" s="14" t="s">
        <v>87</v>
      </c>
      <c r="AW999" s="14" t="s">
        <v>34</v>
      </c>
      <c r="AX999" s="14" t="s">
        <v>79</v>
      </c>
      <c r="AY999" s="230" t="s">
        <v>173</v>
      </c>
    </row>
    <row r="1000" spans="1:65" s="13" customFormat="1">
      <c r="B1000" s="210"/>
      <c r="C1000" s="211"/>
      <c r="D1000" s="200" t="s">
        <v>247</v>
      </c>
      <c r="E1000" s="212" t="s">
        <v>1</v>
      </c>
      <c r="F1000" s="213" t="s">
        <v>1918</v>
      </c>
      <c r="G1000" s="211"/>
      <c r="H1000" s="214">
        <v>44.902000000000001</v>
      </c>
      <c r="I1000" s="215"/>
      <c r="J1000" s="211"/>
      <c r="K1000" s="211"/>
      <c r="L1000" s="216"/>
      <c r="M1000" s="217"/>
      <c r="N1000" s="218"/>
      <c r="O1000" s="218"/>
      <c r="P1000" s="218"/>
      <c r="Q1000" s="218"/>
      <c r="R1000" s="218"/>
      <c r="S1000" s="218"/>
      <c r="T1000" s="219"/>
      <c r="AT1000" s="220" t="s">
        <v>247</v>
      </c>
      <c r="AU1000" s="220" t="s">
        <v>89</v>
      </c>
      <c r="AV1000" s="13" t="s">
        <v>89</v>
      </c>
      <c r="AW1000" s="13" t="s">
        <v>34</v>
      </c>
      <c r="AX1000" s="13" t="s">
        <v>79</v>
      </c>
      <c r="AY1000" s="220" t="s">
        <v>173</v>
      </c>
    </row>
    <row r="1001" spans="1:65" s="16" customFormat="1">
      <c r="B1001" s="242"/>
      <c r="C1001" s="243"/>
      <c r="D1001" s="200" t="s">
        <v>247</v>
      </c>
      <c r="E1001" s="244" t="s">
        <v>1</v>
      </c>
      <c r="F1001" s="245" t="s">
        <v>399</v>
      </c>
      <c r="G1001" s="243"/>
      <c r="H1001" s="246">
        <v>44.902000000000001</v>
      </c>
      <c r="I1001" s="247"/>
      <c r="J1001" s="243"/>
      <c r="K1001" s="243"/>
      <c r="L1001" s="248"/>
      <c r="M1001" s="249"/>
      <c r="N1001" s="250"/>
      <c r="O1001" s="250"/>
      <c r="P1001" s="250"/>
      <c r="Q1001" s="250"/>
      <c r="R1001" s="250"/>
      <c r="S1001" s="250"/>
      <c r="T1001" s="251"/>
      <c r="AT1001" s="252" t="s">
        <v>247</v>
      </c>
      <c r="AU1001" s="252" t="s">
        <v>89</v>
      </c>
      <c r="AV1001" s="16" t="s">
        <v>185</v>
      </c>
      <c r="AW1001" s="16" t="s">
        <v>34</v>
      </c>
      <c r="AX1001" s="16" t="s">
        <v>79</v>
      </c>
      <c r="AY1001" s="252" t="s">
        <v>173</v>
      </c>
    </row>
    <row r="1002" spans="1:65" s="13" customFormat="1">
      <c r="B1002" s="210"/>
      <c r="C1002" s="211"/>
      <c r="D1002" s="200" t="s">
        <v>247</v>
      </c>
      <c r="E1002" s="212" t="s">
        <v>1</v>
      </c>
      <c r="F1002" s="213" t="s">
        <v>1919</v>
      </c>
      <c r="G1002" s="211"/>
      <c r="H1002" s="214">
        <v>100</v>
      </c>
      <c r="I1002" s="215"/>
      <c r="J1002" s="211"/>
      <c r="K1002" s="211"/>
      <c r="L1002" s="216"/>
      <c r="M1002" s="217"/>
      <c r="N1002" s="218"/>
      <c r="O1002" s="218"/>
      <c r="P1002" s="218"/>
      <c r="Q1002" s="218"/>
      <c r="R1002" s="218"/>
      <c r="S1002" s="218"/>
      <c r="T1002" s="219"/>
      <c r="AT1002" s="220" t="s">
        <v>247</v>
      </c>
      <c r="AU1002" s="220" t="s">
        <v>89</v>
      </c>
      <c r="AV1002" s="13" t="s">
        <v>89</v>
      </c>
      <c r="AW1002" s="13" t="s">
        <v>34</v>
      </c>
      <c r="AX1002" s="13" t="s">
        <v>79</v>
      </c>
      <c r="AY1002" s="220" t="s">
        <v>173</v>
      </c>
    </row>
    <row r="1003" spans="1:65" s="16" customFormat="1">
      <c r="B1003" s="242"/>
      <c r="C1003" s="243"/>
      <c r="D1003" s="200" t="s">
        <v>247</v>
      </c>
      <c r="E1003" s="244" t="s">
        <v>1</v>
      </c>
      <c r="F1003" s="245" t="s">
        <v>399</v>
      </c>
      <c r="G1003" s="243"/>
      <c r="H1003" s="246">
        <v>100</v>
      </c>
      <c r="I1003" s="247"/>
      <c r="J1003" s="243"/>
      <c r="K1003" s="243"/>
      <c r="L1003" s="248"/>
      <c r="M1003" s="249"/>
      <c r="N1003" s="250"/>
      <c r="O1003" s="250"/>
      <c r="P1003" s="250"/>
      <c r="Q1003" s="250"/>
      <c r="R1003" s="250"/>
      <c r="S1003" s="250"/>
      <c r="T1003" s="251"/>
      <c r="AT1003" s="252" t="s">
        <v>247</v>
      </c>
      <c r="AU1003" s="252" t="s">
        <v>89</v>
      </c>
      <c r="AV1003" s="16" t="s">
        <v>185</v>
      </c>
      <c r="AW1003" s="16" t="s">
        <v>34</v>
      </c>
      <c r="AX1003" s="16" t="s">
        <v>79</v>
      </c>
      <c r="AY1003" s="252" t="s">
        <v>173</v>
      </c>
    </row>
    <row r="1004" spans="1:65" s="15" customFormat="1">
      <c r="B1004" s="231"/>
      <c r="C1004" s="232"/>
      <c r="D1004" s="200" t="s">
        <v>247</v>
      </c>
      <c r="E1004" s="233" t="s">
        <v>1</v>
      </c>
      <c r="F1004" s="234" t="s">
        <v>260</v>
      </c>
      <c r="G1004" s="232"/>
      <c r="H1004" s="235">
        <v>2535.4749999999999</v>
      </c>
      <c r="I1004" s="236"/>
      <c r="J1004" s="232"/>
      <c r="K1004" s="232"/>
      <c r="L1004" s="237"/>
      <c r="M1004" s="238"/>
      <c r="N1004" s="239"/>
      <c r="O1004" s="239"/>
      <c r="P1004" s="239"/>
      <c r="Q1004" s="239"/>
      <c r="R1004" s="239"/>
      <c r="S1004" s="239"/>
      <c r="T1004" s="240"/>
      <c r="AT1004" s="241" t="s">
        <v>247</v>
      </c>
      <c r="AU1004" s="241" t="s">
        <v>89</v>
      </c>
      <c r="AV1004" s="15" t="s">
        <v>191</v>
      </c>
      <c r="AW1004" s="15" t="s">
        <v>34</v>
      </c>
      <c r="AX1004" s="15" t="s">
        <v>87</v>
      </c>
      <c r="AY1004" s="241" t="s">
        <v>173</v>
      </c>
    </row>
    <row r="1005" spans="1:65" s="2" customFormat="1" ht="16.5" customHeight="1">
      <c r="A1005" s="35"/>
      <c r="B1005" s="36"/>
      <c r="C1005" s="187" t="s">
        <v>1920</v>
      </c>
      <c r="D1005" s="187" t="s">
        <v>176</v>
      </c>
      <c r="E1005" s="188" t="s">
        <v>1921</v>
      </c>
      <c r="F1005" s="189" t="s">
        <v>1922</v>
      </c>
      <c r="G1005" s="190" t="s">
        <v>245</v>
      </c>
      <c r="H1005" s="191">
        <v>11.378</v>
      </c>
      <c r="I1005" s="192"/>
      <c r="J1005" s="193">
        <f>ROUND(I1005*H1005,2)</f>
        <v>0</v>
      </c>
      <c r="K1005" s="189" t="s">
        <v>1</v>
      </c>
      <c r="L1005" s="40"/>
      <c r="M1005" s="194" t="s">
        <v>1</v>
      </c>
      <c r="N1005" s="195" t="s">
        <v>44</v>
      </c>
      <c r="O1005" s="72"/>
      <c r="P1005" s="196">
        <f>O1005*H1005</f>
        <v>0</v>
      </c>
      <c r="Q1005" s="196">
        <v>1E-3</v>
      </c>
      <c r="R1005" s="196">
        <f>Q1005*H1005</f>
        <v>1.1378000000000001E-2</v>
      </c>
      <c r="S1005" s="196">
        <v>0</v>
      </c>
      <c r="T1005" s="197">
        <f>S1005*H1005</f>
        <v>0</v>
      </c>
      <c r="U1005" s="35"/>
      <c r="V1005" s="35"/>
      <c r="W1005" s="35"/>
      <c r="X1005" s="35"/>
      <c r="Y1005" s="35"/>
      <c r="Z1005" s="35"/>
      <c r="AA1005" s="35"/>
      <c r="AB1005" s="35"/>
      <c r="AC1005" s="35"/>
      <c r="AD1005" s="35"/>
      <c r="AE1005" s="35"/>
      <c r="AR1005" s="198" t="s">
        <v>131</v>
      </c>
      <c r="AT1005" s="198" t="s">
        <v>176</v>
      </c>
      <c r="AU1005" s="198" t="s">
        <v>89</v>
      </c>
      <c r="AY1005" s="18" t="s">
        <v>173</v>
      </c>
      <c r="BE1005" s="199">
        <f>IF(N1005="základní",J1005,0)</f>
        <v>0</v>
      </c>
      <c r="BF1005" s="199">
        <f>IF(N1005="snížená",J1005,0)</f>
        <v>0</v>
      </c>
      <c r="BG1005" s="199">
        <f>IF(N1005="zákl. přenesená",J1005,0)</f>
        <v>0</v>
      </c>
      <c r="BH1005" s="199">
        <f>IF(N1005="sníž. přenesená",J1005,0)</f>
        <v>0</v>
      </c>
      <c r="BI1005" s="199">
        <f>IF(N1005="nulová",J1005,0)</f>
        <v>0</v>
      </c>
      <c r="BJ1005" s="18" t="s">
        <v>87</v>
      </c>
      <c r="BK1005" s="199">
        <f>ROUND(I1005*H1005,2)</f>
        <v>0</v>
      </c>
      <c r="BL1005" s="18" t="s">
        <v>131</v>
      </c>
      <c r="BM1005" s="198" t="s">
        <v>1923</v>
      </c>
    </row>
    <row r="1006" spans="1:65" s="13" customFormat="1">
      <c r="B1006" s="210"/>
      <c r="C1006" s="211"/>
      <c r="D1006" s="200" t="s">
        <v>247</v>
      </c>
      <c r="E1006" s="212" t="s">
        <v>1</v>
      </c>
      <c r="F1006" s="213" t="s">
        <v>1924</v>
      </c>
      <c r="G1006" s="211"/>
      <c r="H1006" s="214">
        <v>11.378</v>
      </c>
      <c r="I1006" s="215"/>
      <c r="J1006" s="211"/>
      <c r="K1006" s="211"/>
      <c r="L1006" s="216"/>
      <c r="M1006" s="217"/>
      <c r="N1006" s="218"/>
      <c r="O1006" s="218"/>
      <c r="P1006" s="218"/>
      <c r="Q1006" s="218"/>
      <c r="R1006" s="218"/>
      <c r="S1006" s="218"/>
      <c r="T1006" s="219"/>
      <c r="AT1006" s="220" t="s">
        <v>247</v>
      </c>
      <c r="AU1006" s="220" t="s">
        <v>89</v>
      </c>
      <c r="AV1006" s="13" t="s">
        <v>89</v>
      </c>
      <c r="AW1006" s="13" t="s">
        <v>34</v>
      </c>
      <c r="AX1006" s="13" t="s">
        <v>87</v>
      </c>
      <c r="AY1006" s="220" t="s">
        <v>173</v>
      </c>
    </row>
    <row r="1007" spans="1:65" s="12" customFormat="1" ht="22.9" customHeight="1">
      <c r="B1007" s="171"/>
      <c r="C1007" s="172"/>
      <c r="D1007" s="173" t="s">
        <v>78</v>
      </c>
      <c r="E1007" s="185" t="s">
        <v>1925</v>
      </c>
      <c r="F1007" s="185" t="s">
        <v>1926</v>
      </c>
      <c r="G1007" s="172"/>
      <c r="H1007" s="172"/>
      <c r="I1007" s="175"/>
      <c r="J1007" s="186">
        <f>BK1007</f>
        <v>0</v>
      </c>
      <c r="K1007" s="172"/>
      <c r="L1007" s="177"/>
      <c r="M1007" s="178"/>
      <c r="N1007" s="179"/>
      <c r="O1007" s="179"/>
      <c r="P1007" s="180">
        <f>SUM(P1008:P1024)</f>
        <v>0</v>
      </c>
      <c r="Q1007" s="179"/>
      <c r="R1007" s="180">
        <f>SUM(R1008:R1024)</f>
        <v>0</v>
      </c>
      <c r="S1007" s="179"/>
      <c r="T1007" s="181">
        <f>SUM(T1008:T1024)</f>
        <v>0</v>
      </c>
      <c r="AR1007" s="182" t="s">
        <v>89</v>
      </c>
      <c r="AT1007" s="183" t="s">
        <v>78</v>
      </c>
      <c r="AU1007" s="183" t="s">
        <v>87</v>
      </c>
      <c r="AY1007" s="182" t="s">
        <v>173</v>
      </c>
      <c r="BK1007" s="184">
        <f>SUM(BK1008:BK1024)</f>
        <v>0</v>
      </c>
    </row>
    <row r="1008" spans="1:65" s="2" customFormat="1" ht="24.2" customHeight="1">
      <c r="A1008" s="35"/>
      <c r="B1008" s="36"/>
      <c r="C1008" s="187" t="s">
        <v>1927</v>
      </c>
      <c r="D1008" s="187" t="s">
        <v>176</v>
      </c>
      <c r="E1008" s="188" t="s">
        <v>1928</v>
      </c>
      <c r="F1008" s="189" t="s">
        <v>1929</v>
      </c>
      <c r="G1008" s="190" t="s">
        <v>330</v>
      </c>
      <c r="H1008" s="191">
        <v>16</v>
      </c>
      <c r="I1008" s="192"/>
      <c r="J1008" s="193">
        <f t="shared" ref="J1008:J1024" si="40">ROUND(I1008*H1008,2)</f>
        <v>0</v>
      </c>
      <c r="K1008" s="189" t="s">
        <v>1</v>
      </c>
      <c r="L1008" s="40"/>
      <c r="M1008" s="194" t="s">
        <v>1</v>
      </c>
      <c r="N1008" s="195" t="s">
        <v>44</v>
      </c>
      <c r="O1008" s="72"/>
      <c r="P1008" s="196">
        <f t="shared" ref="P1008:P1024" si="41">O1008*H1008</f>
        <v>0</v>
      </c>
      <c r="Q1008" s="196">
        <v>0</v>
      </c>
      <c r="R1008" s="196">
        <f t="shared" ref="R1008:R1024" si="42">Q1008*H1008</f>
        <v>0</v>
      </c>
      <c r="S1008" s="196">
        <v>0</v>
      </c>
      <c r="T1008" s="197">
        <f t="shared" ref="T1008:T1024" si="43">S1008*H1008</f>
        <v>0</v>
      </c>
      <c r="U1008" s="35"/>
      <c r="V1008" s="35"/>
      <c r="W1008" s="35"/>
      <c r="X1008" s="35"/>
      <c r="Y1008" s="35"/>
      <c r="Z1008" s="35"/>
      <c r="AA1008" s="35"/>
      <c r="AB1008" s="35"/>
      <c r="AC1008" s="35"/>
      <c r="AD1008" s="35"/>
      <c r="AE1008" s="35"/>
      <c r="AR1008" s="198" t="s">
        <v>131</v>
      </c>
      <c r="AT1008" s="198" t="s">
        <v>176</v>
      </c>
      <c r="AU1008" s="198" t="s">
        <v>89</v>
      </c>
      <c r="AY1008" s="18" t="s">
        <v>173</v>
      </c>
      <c r="BE1008" s="199">
        <f t="shared" ref="BE1008:BE1024" si="44">IF(N1008="základní",J1008,0)</f>
        <v>0</v>
      </c>
      <c r="BF1008" s="199">
        <f t="shared" ref="BF1008:BF1024" si="45">IF(N1008="snížená",J1008,0)</f>
        <v>0</v>
      </c>
      <c r="BG1008" s="199">
        <f t="shared" ref="BG1008:BG1024" si="46">IF(N1008="zákl. přenesená",J1008,0)</f>
        <v>0</v>
      </c>
      <c r="BH1008" s="199">
        <f t="shared" ref="BH1008:BH1024" si="47">IF(N1008="sníž. přenesená",J1008,0)</f>
        <v>0</v>
      </c>
      <c r="BI1008" s="199">
        <f t="shared" ref="BI1008:BI1024" si="48">IF(N1008="nulová",J1008,0)</f>
        <v>0</v>
      </c>
      <c r="BJ1008" s="18" t="s">
        <v>87</v>
      </c>
      <c r="BK1008" s="199">
        <f t="shared" ref="BK1008:BK1024" si="49">ROUND(I1008*H1008,2)</f>
        <v>0</v>
      </c>
      <c r="BL1008" s="18" t="s">
        <v>131</v>
      </c>
      <c r="BM1008" s="198" t="s">
        <v>1930</v>
      </c>
    </row>
    <row r="1009" spans="1:65" s="2" customFormat="1" ht="33" customHeight="1">
      <c r="A1009" s="35"/>
      <c r="B1009" s="36"/>
      <c r="C1009" s="187" t="s">
        <v>1931</v>
      </c>
      <c r="D1009" s="187" t="s">
        <v>176</v>
      </c>
      <c r="E1009" s="188" t="s">
        <v>1932</v>
      </c>
      <c r="F1009" s="189" t="s">
        <v>1933</v>
      </c>
      <c r="G1009" s="190" t="s">
        <v>330</v>
      </c>
      <c r="H1009" s="191">
        <v>1</v>
      </c>
      <c r="I1009" s="192"/>
      <c r="J1009" s="193">
        <f t="shared" si="40"/>
        <v>0</v>
      </c>
      <c r="K1009" s="189" t="s">
        <v>1</v>
      </c>
      <c r="L1009" s="40"/>
      <c r="M1009" s="194" t="s">
        <v>1</v>
      </c>
      <c r="N1009" s="195" t="s">
        <v>44</v>
      </c>
      <c r="O1009" s="72"/>
      <c r="P1009" s="196">
        <f t="shared" si="41"/>
        <v>0</v>
      </c>
      <c r="Q1009" s="196">
        <v>0</v>
      </c>
      <c r="R1009" s="196">
        <f t="shared" si="42"/>
        <v>0</v>
      </c>
      <c r="S1009" s="196">
        <v>0</v>
      </c>
      <c r="T1009" s="197">
        <f t="shared" si="43"/>
        <v>0</v>
      </c>
      <c r="U1009" s="35"/>
      <c r="V1009" s="35"/>
      <c r="W1009" s="35"/>
      <c r="X1009" s="35"/>
      <c r="Y1009" s="35"/>
      <c r="Z1009" s="35"/>
      <c r="AA1009" s="35"/>
      <c r="AB1009" s="35"/>
      <c r="AC1009" s="35"/>
      <c r="AD1009" s="35"/>
      <c r="AE1009" s="35"/>
      <c r="AR1009" s="198" t="s">
        <v>131</v>
      </c>
      <c r="AT1009" s="198" t="s">
        <v>176</v>
      </c>
      <c r="AU1009" s="198" t="s">
        <v>89</v>
      </c>
      <c r="AY1009" s="18" t="s">
        <v>173</v>
      </c>
      <c r="BE1009" s="199">
        <f t="shared" si="44"/>
        <v>0</v>
      </c>
      <c r="BF1009" s="199">
        <f t="shared" si="45"/>
        <v>0</v>
      </c>
      <c r="BG1009" s="199">
        <f t="shared" si="46"/>
        <v>0</v>
      </c>
      <c r="BH1009" s="199">
        <f t="shared" si="47"/>
        <v>0</v>
      </c>
      <c r="BI1009" s="199">
        <f t="shared" si="48"/>
        <v>0</v>
      </c>
      <c r="BJ1009" s="18" t="s">
        <v>87</v>
      </c>
      <c r="BK1009" s="199">
        <f t="shared" si="49"/>
        <v>0</v>
      </c>
      <c r="BL1009" s="18" t="s">
        <v>131</v>
      </c>
      <c r="BM1009" s="198" t="s">
        <v>1934</v>
      </c>
    </row>
    <row r="1010" spans="1:65" s="2" customFormat="1" ht="24.2" customHeight="1">
      <c r="A1010" s="35"/>
      <c r="B1010" s="36"/>
      <c r="C1010" s="187" t="s">
        <v>1935</v>
      </c>
      <c r="D1010" s="187" t="s">
        <v>176</v>
      </c>
      <c r="E1010" s="188" t="s">
        <v>1936</v>
      </c>
      <c r="F1010" s="189" t="s">
        <v>1937</v>
      </c>
      <c r="G1010" s="190" t="s">
        <v>330</v>
      </c>
      <c r="H1010" s="191">
        <v>5</v>
      </c>
      <c r="I1010" s="192"/>
      <c r="J1010" s="193">
        <f t="shared" si="40"/>
        <v>0</v>
      </c>
      <c r="K1010" s="189" t="s">
        <v>1</v>
      </c>
      <c r="L1010" s="40"/>
      <c r="M1010" s="194" t="s">
        <v>1</v>
      </c>
      <c r="N1010" s="195" t="s">
        <v>44</v>
      </c>
      <c r="O1010" s="72"/>
      <c r="P1010" s="196">
        <f t="shared" si="41"/>
        <v>0</v>
      </c>
      <c r="Q1010" s="196">
        <v>0</v>
      </c>
      <c r="R1010" s="196">
        <f t="shared" si="42"/>
        <v>0</v>
      </c>
      <c r="S1010" s="196">
        <v>0</v>
      </c>
      <c r="T1010" s="197">
        <f t="shared" si="43"/>
        <v>0</v>
      </c>
      <c r="U1010" s="35"/>
      <c r="V1010" s="35"/>
      <c r="W1010" s="35"/>
      <c r="X1010" s="35"/>
      <c r="Y1010" s="35"/>
      <c r="Z1010" s="35"/>
      <c r="AA1010" s="35"/>
      <c r="AB1010" s="35"/>
      <c r="AC1010" s="35"/>
      <c r="AD1010" s="35"/>
      <c r="AE1010" s="35"/>
      <c r="AR1010" s="198" t="s">
        <v>131</v>
      </c>
      <c r="AT1010" s="198" t="s">
        <v>176</v>
      </c>
      <c r="AU1010" s="198" t="s">
        <v>89</v>
      </c>
      <c r="AY1010" s="18" t="s">
        <v>173</v>
      </c>
      <c r="BE1010" s="199">
        <f t="shared" si="44"/>
        <v>0</v>
      </c>
      <c r="BF1010" s="199">
        <f t="shared" si="45"/>
        <v>0</v>
      </c>
      <c r="BG1010" s="199">
        <f t="shared" si="46"/>
        <v>0</v>
      </c>
      <c r="BH1010" s="199">
        <f t="shared" si="47"/>
        <v>0</v>
      </c>
      <c r="BI1010" s="199">
        <f t="shared" si="48"/>
        <v>0</v>
      </c>
      <c r="BJ1010" s="18" t="s">
        <v>87</v>
      </c>
      <c r="BK1010" s="199">
        <f t="shared" si="49"/>
        <v>0</v>
      </c>
      <c r="BL1010" s="18" t="s">
        <v>131</v>
      </c>
      <c r="BM1010" s="198" t="s">
        <v>1938</v>
      </c>
    </row>
    <row r="1011" spans="1:65" s="2" customFormat="1" ht="24.2" customHeight="1">
      <c r="A1011" s="35"/>
      <c r="B1011" s="36"/>
      <c r="C1011" s="187" t="s">
        <v>1939</v>
      </c>
      <c r="D1011" s="187" t="s">
        <v>176</v>
      </c>
      <c r="E1011" s="188" t="s">
        <v>1940</v>
      </c>
      <c r="F1011" s="189" t="s">
        <v>1941</v>
      </c>
      <c r="G1011" s="190" t="s">
        <v>330</v>
      </c>
      <c r="H1011" s="191">
        <v>26</v>
      </c>
      <c r="I1011" s="192"/>
      <c r="J1011" s="193">
        <f t="shared" si="40"/>
        <v>0</v>
      </c>
      <c r="K1011" s="189" t="s">
        <v>1</v>
      </c>
      <c r="L1011" s="40"/>
      <c r="M1011" s="194" t="s">
        <v>1</v>
      </c>
      <c r="N1011" s="195" t="s">
        <v>44</v>
      </c>
      <c r="O1011" s="72"/>
      <c r="P1011" s="196">
        <f t="shared" si="41"/>
        <v>0</v>
      </c>
      <c r="Q1011" s="196">
        <v>0</v>
      </c>
      <c r="R1011" s="196">
        <f t="shared" si="42"/>
        <v>0</v>
      </c>
      <c r="S1011" s="196">
        <v>0</v>
      </c>
      <c r="T1011" s="197">
        <f t="shared" si="43"/>
        <v>0</v>
      </c>
      <c r="U1011" s="35"/>
      <c r="V1011" s="35"/>
      <c r="W1011" s="35"/>
      <c r="X1011" s="35"/>
      <c r="Y1011" s="35"/>
      <c r="Z1011" s="35"/>
      <c r="AA1011" s="35"/>
      <c r="AB1011" s="35"/>
      <c r="AC1011" s="35"/>
      <c r="AD1011" s="35"/>
      <c r="AE1011" s="35"/>
      <c r="AR1011" s="198" t="s">
        <v>131</v>
      </c>
      <c r="AT1011" s="198" t="s">
        <v>176</v>
      </c>
      <c r="AU1011" s="198" t="s">
        <v>89</v>
      </c>
      <c r="AY1011" s="18" t="s">
        <v>173</v>
      </c>
      <c r="BE1011" s="199">
        <f t="shared" si="44"/>
        <v>0</v>
      </c>
      <c r="BF1011" s="199">
        <f t="shared" si="45"/>
        <v>0</v>
      </c>
      <c r="BG1011" s="199">
        <f t="shared" si="46"/>
        <v>0</v>
      </c>
      <c r="BH1011" s="199">
        <f t="shared" si="47"/>
        <v>0</v>
      </c>
      <c r="BI1011" s="199">
        <f t="shared" si="48"/>
        <v>0</v>
      </c>
      <c r="BJ1011" s="18" t="s">
        <v>87</v>
      </c>
      <c r="BK1011" s="199">
        <f t="shared" si="49"/>
        <v>0</v>
      </c>
      <c r="BL1011" s="18" t="s">
        <v>131</v>
      </c>
      <c r="BM1011" s="198" t="s">
        <v>1942</v>
      </c>
    </row>
    <row r="1012" spans="1:65" s="2" customFormat="1" ht="24.2" customHeight="1">
      <c r="A1012" s="35"/>
      <c r="B1012" s="36"/>
      <c r="C1012" s="187" t="s">
        <v>1943</v>
      </c>
      <c r="D1012" s="187" t="s">
        <v>176</v>
      </c>
      <c r="E1012" s="188" t="s">
        <v>1944</v>
      </c>
      <c r="F1012" s="189" t="s">
        <v>1945</v>
      </c>
      <c r="G1012" s="190" t="s">
        <v>330</v>
      </c>
      <c r="H1012" s="191">
        <v>6</v>
      </c>
      <c r="I1012" s="192"/>
      <c r="J1012" s="193">
        <f t="shared" si="40"/>
        <v>0</v>
      </c>
      <c r="K1012" s="189" t="s">
        <v>1</v>
      </c>
      <c r="L1012" s="40"/>
      <c r="M1012" s="194" t="s">
        <v>1</v>
      </c>
      <c r="N1012" s="195" t="s">
        <v>44</v>
      </c>
      <c r="O1012" s="72"/>
      <c r="P1012" s="196">
        <f t="shared" si="41"/>
        <v>0</v>
      </c>
      <c r="Q1012" s="196">
        <v>0</v>
      </c>
      <c r="R1012" s="196">
        <f t="shared" si="42"/>
        <v>0</v>
      </c>
      <c r="S1012" s="196">
        <v>0</v>
      </c>
      <c r="T1012" s="197">
        <f t="shared" si="43"/>
        <v>0</v>
      </c>
      <c r="U1012" s="35"/>
      <c r="V1012" s="35"/>
      <c r="W1012" s="35"/>
      <c r="X1012" s="35"/>
      <c r="Y1012" s="35"/>
      <c r="Z1012" s="35"/>
      <c r="AA1012" s="35"/>
      <c r="AB1012" s="35"/>
      <c r="AC1012" s="35"/>
      <c r="AD1012" s="35"/>
      <c r="AE1012" s="35"/>
      <c r="AR1012" s="198" t="s">
        <v>131</v>
      </c>
      <c r="AT1012" s="198" t="s">
        <v>176</v>
      </c>
      <c r="AU1012" s="198" t="s">
        <v>89</v>
      </c>
      <c r="AY1012" s="18" t="s">
        <v>173</v>
      </c>
      <c r="BE1012" s="199">
        <f t="shared" si="44"/>
        <v>0</v>
      </c>
      <c r="BF1012" s="199">
        <f t="shared" si="45"/>
        <v>0</v>
      </c>
      <c r="BG1012" s="199">
        <f t="shared" si="46"/>
        <v>0</v>
      </c>
      <c r="BH1012" s="199">
        <f t="shared" si="47"/>
        <v>0</v>
      </c>
      <c r="BI1012" s="199">
        <f t="shared" si="48"/>
        <v>0</v>
      </c>
      <c r="BJ1012" s="18" t="s">
        <v>87</v>
      </c>
      <c r="BK1012" s="199">
        <f t="shared" si="49"/>
        <v>0</v>
      </c>
      <c r="BL1012" s="18" t="s">
        <v>131</v>
      </c>
      <c r="BM1012" s="198" t="s">
        <v>1946</v>
      </c>
    </row>
    <row r="1013" spans="1:65" s="2" customFormat="1" ht="24.2" customHeight="1">
      <c r="A1013" s="35"/>
      <c r="B1013" s="36"/>
      <c r="C1013" s="187" t="s">
        <v>1947</v>
      </c>
      <c r="D1013" s="187" t="s">
        <v>176</v>
      </c>
      <c r="E1013" s="188" t="s">
        <v>1948</v>
      </c>
      <c r="F1013" s="189" t="s">
        <v>1949</v>
      </c>
      <c r="G1013" s="190" t="s">
        <v>330</v>
      </c>
      <c r="H1013" s="191">
        <v>5</v>
      </c>
      <c r="I1013" s="192"/>
      <c r="J1013" s="193">
        <f t="shared" si="40"/>
        <v>0</v>
      </c>
      <c r="K1013" s="189" t="s">
        <v>1</v>
      </c>
      <c r="L1013" s="40"/>
      <c r="M1013" s="194" t="s">
        <v>1</v>
      </c>
      <c r="N1013" s="195" t="s">
        <v>44</v>
      </c>
      <c r="O1013" s="72"/>
      <c r="P1013" s="196">
        <f t="shared" si="41"/>
        <v>0</v>
      </c>
      <c r="Q1013" s="196">
        <v>0</v>
      </c>
      <c r="R1013" s="196">
        <f t="shared" si="42"/>
        <v>0</v>
      </c>
      <c r="S1013" s="196">
        <v>0</v>
      </c>
      <c r="T1013" s="197">
        <f t="shared" si="43"/>
        <v>0</v>
      </c>
      <c r="U1013" s="35"/>
      <c r="V1013" s="35"/>
      <c r="W1013" s="35"/>
      <c r="X1013" s="35"/>
      <c r="Y1013" s="35"/>
      <c r="Z1013" s="35"/>
      <c r="AA1013" s="35"/>
      <c r="AB1013" s="35"/>
      <c r="AC1013" s="35"/>
      <c r="AD1013" s="35"/>
      <c r="AE1013" s="35"/>
      <c r="AR1013" s="198" t="s">
        <v>131</v>
      </c>
      <c r="AT1013" s="198" t="s">
        <v>176</v>
      </c>
      <c r="AU1013" s="198" t="s">
        <v>89</v>
      </c>
      <c r="AY1013" s="18" t="s">
        <v>173</v>
      </c>
      <c r="BE1013" s="199">
        <f t="shared" si="44"/>
        <v>0</v>
      </c>
      <c r="BF1013" s="199">
        <f t="shared" si="45"/>
        <v>0</v>
      </c>
      <c r="BG1013" s="199">
        <f t="shared" si="46"/>
        <v>0</v>
      </c>
      <c r="BH1013" s="199">
        <f t="shared" si="47"/>
        <v>0</v>
      </c>
      <c r="BI1013" s="199">
        <f t="shared" si="48"/>
        <v>0</v>
      </c>
      <c r="BJ1013" s="18" t="s">
        <v>87</v>
      </c>
      <c r="BK1013" s="199">
        <f t="shared" si="49"/>
        <v>0</v>
      </c>
      <c r="BL1013" s="18" t="s">
        <v>131</v>
      </c>
      <c r="BM1013" s="198" t="s">
        <v>1950</v>
      </c>
    </row>
    <row r="1014" spans="1:65" s="2" customFormat="1" ht="24.2" customHeight="1">
      <c r="A1014" s="35"/>
      <c r="B1014" s="36"/>
      <c r="C1014" s="187" t="s">
        <v>1951</v>
      </c>
      <c r="D1014" s="187" t="s">
        <v>176</v>
      </c>
      <c r="E1014" s="188" t="s">
        <v>1952</v>
      </c>
      <c r="F1014" s="189" t="s">
        <v>1953</v>
      </c>
      <c r="G1014" s="190" t="s">
        <v>330</v>
      </c>
      <c r="H1014" s="191">
        <v>7</v>
      </c>
      <c r="I1014" s="192"/>
      <c r="J1014" s="193">
        <f t="shared" si="40"/>
        <v>0</v>
      </c>
      <c r="K1014" s="189" t="s">
        <v>1</v>
      </c>
      <c r="L1014" s="40"/>
      <c r="M1014" s="194" t="s">
        <v>1</v>
      </c>
      <c r="N1014" s="195" t="s">
        <v>44</v>
      </c>
      <c r="O1014" s="72"/>
      <c r="P1014" s="196">
        <f t="shared" si="41"/>
        <v>0</v>
      </c>
      <c r="Q1014" s="196">
        <v>0</v>
      </c>
      <c r="R1014" s="196">
        <f t="shared" si="42"/>
        <v>0</v>
      </c>
      <c r="S1014" s="196">
        <v>0</v>
      </c>
      <c r="T1014" s="197">
        <f t="shared" si="43"/>
        <v>0</v>
      </c>
      <c r="U1014" s="35"/>
      <c r="V1014" s="35"/>
      <c r="W1014" s="35"/>
      <c r="X1014" s="35"/>
      <c r="Y1014" s="35"/>
      <c r="Z1014" s="35"/>
      <c r="AA1014" s="35"/>
      <c r="AB1014" s="35"/>
      <c r="AC1014" s="35"/>
      <c r="AD1014" s="35"/>
      <c r="AE1014" s="35"/>
      <c r="AR1014" s="198" t="s">
        <v>131</v>
      </c>
      <c r="AT1014" s="198" t="s">
        <v>176</v>
      </c>
      <c r="AU1014" s="198" t="s">
        <v>89</v>
      </c>
      <c r="AY1014" s="18" t="s">
        <v>173</v>
      </c>
      <c r="BE1014" s="199">
        <f t="shared" si="44"/>
        <v>0</v>
      </c>
      <c r="BF1014" s="199">
        <f t="shared" si="45"/>
        <v>0</v>
      </c>
      <c r="BG1014" s="199">
        <f t="shared" si="46"/>
        <v>0</v>
      </c>
      <c r="BH1014" s="199">
        <f t="shared" si="47"/>
        <v>0</v>
      </c>
      <c r="BI1014" s="199">
        <f t="shared" si="48"/>
        <v>0</v>
      </c>
      <c r="BJ1014" s="18" t="s">
        <v>87</v>
      </c>
      <c r="BK1014" s="199">
        <f t="shared" si="49"/>
        <v>0</v>
      </c>
      <c r="BL1014" s="18" t="s">
        <v>131</v>
      </c>
      <c r="BM1014" s="198" t="s">
        <v>1954</v>
      </c>
    </row>
    <row r="1015" spans="1:65" s="2" customFormat="1" ht="24.2" customHeight="1">
      <c r="A1015" s="35"/>
      <c r="B1015" s="36"/>
      <c r="C1015" s="187" t="s">
        <v>1955</v>
      </c>
      <c r="D1015" s="187" t="s">
        <v>176</v>
      </c>
      <c r="E1015" s="188" t="s">
        <v>1956</v>
      </c>
      <c r="F1015" s="189" t="s">
        <v>1957</v>
      </c>
      <c r="G1015" s="190" t="s">
        <v>330</v>
      </c>
      <c r="H1015" s="191">
        <v>1</v>
      </c>
      <c r="I1015" s="192"/>
      <c r="J1015" s="193">
        <f t="shared" si="40"/>
        <v>0</v>
      </c>
      <c r="K1015" s="189" t="s">
        <v>1</v>
      </c>
      <c r="L1015" s="40"/>
      <c r="M1015" s="194" t="s">
        <v>1</v>
      </c>
      <c r="N1015" s="195" t="s">
        <v>44</v>
      </c>
      <c r="O1015" s="72"/>
      <c r="P1015" s="196">
        <f t="shared" si="41"/>
        <v>0</v>
      </c>
      <c r="Q1015" s="196">
        <v>0</v>
      </c>
      <c r="R1015" s="196">
        <f t="shared" si="42"/>
        <v>0</v>
      </c>
      <c r="S1015" s="196">
        <v>0</v>
      </c>
      <c r="T1015" s="197">
        <f t="shared" si="43"/>
        <v>0</v>
      </c>
      <c r="U1015" s="35"/>
      <c r="V1015" s="35"/>
      <c r="W1015" s="35"/>
      <c r="X1015" s="35"/>
      <c r="Y1015" s="35"/>
      <c r="Z1015" s="35"/>
      <c r="AA1015" s="35"/>
      <c r="AB1015" s="35"/>
      <c r="AC1015" s="35"/>
      <c r="AD1015" s="35"/>
      <c r="AE1015" s="35"/>
      <c r="AR1015" s="198" t="s">
        <v>131</v>
      </c>
      <c r="AT1015" s="198" t="s">
        <v>176</v>
      </c>
      <c r="AU1015" s="198" t="s">
        <v>89</v>
      </c>
      <c r="AY1015" s="18" t="s">
        <v>173</v>
      </c>
      <c r="BE1015" s="199">
        <f t="shared" si="44"/>
        <v>0</v>
      </c>
      <c r="BF1015" s="199">
        <f t="shared" si="45"/>
        <v>0</v>
      </c>
      <c r="BG1015" s="199">
        <f t="shared" si="46"/>
        <v>0</v>
      </c>
      <c r="BH1015" s="199">
        <f t="shared" si="47"/>
        <v>0</v>
      </c>
      <c r="BI1015" s="199">
        <f t="shared" si="48"/>
        <v>0</v>
      </c>
      <c r="BJ1015" s="18" t="s">
        <v>87</v>
      </c>
      <c r="BK1015" s="199">
        <f t="shared" si="49"/>
        <v>0</v>
      </c>
      <c r="BL1015" s="18" t="s">
        <v>131</v>
      </c>
      <c r="BM1015" s="198" t="s">
        <v>1958</v>
      </c>
    </row>
    <row r="1016" spans="1:65" s="2" customFormat="1" ht="24.2" customHeight="1">
      <c r="A1016" s="35"/>
      <c r="B1016" s="36"/>
      <c r="C1016" s="187" t="s">
        <v>1959</v>
      </c>
      <c r="D1016" s="187" t="s">
        <v>176</v>
      </c>
      <c r="E1016" s="188" t="s">
        <v>1960</v>
      </c>
      <c r="F1016" s="189" t="s">
        <v>1961</v>
      </c>
      <c r="G1016" s="190" t="s">
        <v>330</v>
      </c>
      <c r="H1016" s="191">
        <v>19</v>
      </c>
      <c r="I1016" s="192"/>
      <c r="J1016" s="193">
        <f t="shared" si="40"/>
        <v>0</v>
      </c>
      <c r="K1016" s="189" t="s">
        <v>1</v>
      </c>
      <c r="L1016" s="40"/>
      <c r="M1016" s="194" t="s">
        <v>1</v>
      </c>
      <c r="N1016" s="195" t="s">
        <v>44</v>
      </c>
      <c r="O1016" s="72"/>
      <c r="P1016" s="196">
        <f t="shared" si="41"/>
        <v>0</v>
      </c>
      <c r="Q1016" s="196">
        <v>0</v>
      </c>
      <c r="R1016" s="196">
        <f t="shared" si="42"/>
        <v>0</v>
      </c>
      <c r="S1016" s="196">
        <v>0</v>
      </c>
      <c r="T1016" s="197">
        <f t="shared" si="43"/>
        <v>0</v>
      </c>
      <c r="U1016" s="35"/>
      <c r="V1016" s="35"/>
      <c r="W1016" s="35"/>
      <c r="X1016" s="35"/>
      <c r="Y1016" s="35"/>
      <c r="Z1016" s="35"/>
      <c r="AA1016" s="35"/>
      <c r="AB1016" s="35"/>
      <c r="AC1016" s="35"/>
      <c r="AD1016" s="35"/>
      <c r="AE1016" s="35"/>
      <c r="AR1016" s="198" t="s">
        <v>131</v>
      </c>
      <c r="AT1016" s="198" t="s">
        <v>176</v>
      </c>
      <c r="AU1016" s="198" t="s">
        <v>89</v>
      </c>
      <c r="AY1016" s="18" t="s">
        <v>173</v>
      </c>
      <c r="BE1016" s="199">
        <f t="shared" si="44"/>
        <v>0</v>
      </c>
      <c r="BF1016" s="199">
        <f t="shared" si="45"/>
        <v>0</v>
      </c>
      <c r="BG1016" s="199">
        <f t="shared" si="46"/>
        <v>0</v>
      </c>
      <c r="BH1016" s="199">
        <f t="shared" si="47"/>
        <v>0</v>
      </c>
      <c r="BI1016" s="199">
        <f t="shared" si="48"/>
        <v>0</v>
      </c>
      <c r="BJ1016" s="18" t="s">
        <v>87</v>
      </c>
      <c r="BK1016" s="199">
        <f t="shared" si="49"/>
        <v>0</v>
      </c>
      <c r="BL1016" s="18" t="s">
        <v>131</v>
      </c>
      <c r="BM1016" s="198" t="s">
        <v>1962</v>
      </c>
    </row>
    <row r="1017" spans="1:65" s="2" customFormat="1" ht="24.2" customHeight="1">
      <c r="A1017" s="35"/>
      <c r="B1017" s="36"/>
      <c r="C1017" s="187" t="s">
        <v>1963</v>
      </c>
      <c r="D1017" s="187" t="s">
        <v>176</v>
      </c>
      <c r="E1017" s="188" t="s">
        <v>1964</v>
      </c>
      <c r="F1017" s="189" t="s">
        <v>1965</v>
      </c>
      <c r="G1017" s="190" t="s">
        <v>339</v>
      </c>
      <c r="H1017" s="191">
        <v>25</v>
      </c>
      <c r="I1017" s="192"/>
      <c r="J1017" s="193">
        <f t="shared" si="40"/>
        <v>0</v>
      </c>
      <c r="K1017" s="189" t="s">
        <v>1</v>
      </c>
      <c r="L1017" s="40"/>
      <c r="M1017" s="194" t="s">
        <v>1</v>
      </c>
      <c r="N1017" s="195" t="s">
        <v>44</v>
      </c>
      <c r="O1017" s="72"/>
      <c r="P1017" s="196">
        <f t="shared" si="41"/>
        <v>0</v>
      </c>
      <c r="Q1017" s="196">
        <v>0</v>
      </c>
      <c r="R1017" s="196">
        <f t="shared" si="42"/>
        <v>0</v>
      </c>
      <c r="S1017" s="196">
        <v>0</v>
      </c>
      <c r="T1017" s="197">
        <f t="shared" si="43"/>
        <v>0</v>
      </c>
      <c r="U1017" s="35"/>
      <c r="V1017" s="35"/>
      <c r="W1017" s="35"/>
      <c r="X1017" s="35"/>
      <c r="Y1017" s="35"/>
      <c r="Z1017" s="35"/>
      <c r="AA1017" s="35"/>
      <c r="AB1017" s="35"/>
      <c r="AC1017" s="35"/>
      <c r="AD1017" s="35"/>
      <c r="AE1017" s="35"/>
      <c r="AR1017" s="198" t="s">
        <v>131</v>
      </c>
      <c r="AT1017" s="198" t="s">
        <v>176</v>
      </c>
      <c r="AU1017" s="198" t="s">
        <v>89</v>
      </c>
      <c r="AY1017" s="18" t="s">
        <v>173</v>
      </c>
      <c r="BE1017" s="199">
        <f t="shared" si="44"/>
        <v>0</v>
      </c>
      <c r="BF1017" s="199">
        <f t="shared" si="45"/>
        <v>0</v>
      </c>
      <c r="BG1017" s="199">
        <f t="shared" si="46"/>
        <v>0</v>
      </c>
      <c r="BH1017" s="199">
        <f t="shared" si="47"/>
        <v>0</v>
      </c>
      <c r="BI1017" s="199">
        <f t="shared" si="48"/>
        <v>0</v>
      </c>
      <c r="BJ1017" s="18" t="s">
        <v>87</v>
      </c>
      <c r="BK1017" s="199">
        <f t="shared" si="49"/>
        <v>0</v>
      </c>
      <c r="BL1017" s="18" t="s">
        <v>131</v>
      </c>
      <c r="BM1017" s="198" t="s">
        <v>1966</v>
      </c>
    </row>
    <row r="1018" spans="1:65" s="2" customFormat="1" ht="16.5" customHeight="1">
      <c r="A1018" s="35"/>
      <c r="B1018" s="36"/>
      <c r="C1018" s="187" t="s">
        <v>1967</v>
      </c>
      <c r="D1018" s="187" t="s">
        <v>176</v>
      </c>
      <c r="E1018" s="188" t="s">
        <v>1968</v>
      </c>
      <c r="F1018" s="189" t="s">
        <v>1969</v>
      </c>
      <c r="G1018" s="190" t="s">
        <v>179</v>
      </c>
      <c r="H1018" s="191">
        <v>1</v>
      </c>
      <c r="I1018" s="192"/>
      <c r="J1018" s="193">
        <f t="shared" si="40"/>
        <v>0</v>
      </c>
      <c r="K1018" s="189" t="s">
        <v>1</v>
      </c>
      <c r="L1018" s="40"/>
      <c r="M1018" s="194" t="s">
        <v>1</v>
      </c>
      <c r="N1018" s="195" t="s">
        <v>44</v>
      </c>
      <c r="O1018" s="72"/>
      <c r="P1018" s="196">
        <f t="shared" si="41"/>
        <v>0</v>
      </c>
      <c r="Q1018" s="196">
        <v>0</v>
      </c>
      <c r="R1018" s="196">
        <f t="shared" si="42"/>
        <v>0</v>
      </c>
      <c r="S1018" s="196">
        <v>0</v>
      </c>
      <c r="T1018" s="197">
        <f t="shared" si="43"/>
        <v>0</v>
      </c>
      <c r="U1018" s="35"/>
      <c r="V1018" s="35"/>
      <c r="W1018" s="35"/>
      <c r="X1018" s="35"/>
      <c r="Y1018" s="35"/>
      <c r="Z1018" s="35"/>
      <c r="AA1018" s="35"/>
      <c r="AB1018" s="35"/>
      <c r="AC1018" s="35"/>
      <c r="AD1018" s="35"/>
      <c r="AE1018" s="35"/>
      <c r="AR1018" s="198" t="s">
        <v>131</v>
      </c>
      <c r="AT1018" s="198" t="s">
        <v>176</v>
      </c>
      <c r="AU1018" s="198" t="s">
        <v>89</v>
      </c>
      <c r="AY1018" s="18" t="s">
        <v>173</v>
      </c>
      <c r="BE1018" s="199">
        <f t="shared" si="44"/>
        <v>0</v>
      </c>
      <c r="BF1018" s="199">
        <f t="shared" si="45"/>
        <v>0</v>
      </c>
      <c r="BG1018" s="199">
        <f t="shared" si="46"/>
        <v>0</v>
      </c>
      <c r="BH1018" s="199">
        <f t="shared" si="47"/>
        <v>0</v>
      </c>
      <c r="BI1018" s="199">
        <f t="shared" si="48"/>
        <v>0</v>
      </c>
      <c r="BJ1018" s="18" t="s">
        <v>87</v>
      </c>
      <c r="BK1018" s="199">
        <f t="shared" si="49"/>
        <v>0</v>
      </c>
      <c r="BL1018" s="18" t="s">
        <v>131</v>
      </c>
      <c r="BM1018" s="198" t="s">
        <v>1970</v>
      </c>
    </row>
    <row r="1019" spans="1:65" s="2" customFormat="1" ht="16.5" customHeight="1">
      <c r="A1019" s="35"/>
      <c r="B1019" s="36"/>
      <c r="C1019" s="187" t="s">
        <v>1971</v>
      </c>
      <c r="D1019" s="187" t="s">
        <v>176</v>
      </c>
      <c r="E1019" s="188" t="s">
        <v>1972</v>
      </c>
      <c r="F1019" s="189" t="s">
        <v>1973</v>
      </c>
      <c r="G1019" s="190" t="s">
        <v>179</v>
      </c>
      <c r="H1019" s="191">
        <v>1</v>
      </c>
      <c r="I1019" s="192"/>
      <c r="J1019" s="193">
        <f t="shared" si="40"/>
        <v>0</v>
      </c>
      <c r="K1019" s="189" t="s">
        <v>1</v>
      </c>
      <c r="L1019" s="40"/>
      <c r="M1019" s="194" t="s">
        <v>1</v>
      </c>
      <c r="N1019" s="195" t="s">
        <v>44</v>
      </c>
      <c r="O1019" s="72"/>
      <c r="P1019" s="196">
        <f t="shared" si="41"/>
        <v>0</v>
      </c>
      <c r="Q1019" s="196">
        <v>0</v>
      </c>
      <c r="R1019" s="196">
        <f t="shared" si="42"/>
        <v>0</v>
      </c>
      <c r="S1019" s="196">
        <v>0</v>
      </c>
      <c r="T1019" s="197">
        <f t="shared" si="43"/>
        <v>0</v>
      </c>
      <c r="U1019" s="35"/>
      <c r="V1019" s="35"/>
      <c r="W1019" s="35"/>
      <c r="X1019" s="35"/>
      <c r="Y1019" s="35"/>
      <c r="Z1019" s="35"/>
      <c r="AA1019" s="35"/>
      <c r="AB1019" s="35"/>
      <c r="AC1019" s="35"/>
      <c r="AD1019" s="35"/>
      <c r="AE1019" s="35"/>
      <c r="AR1019" s="198" t="s">
        <v>131</v>
      </c>
      <c r="AT1019" s="198" t="s">
        <v>176</v>
      </c>
      <c r="AU1019" s="198" t="s">
        <v>89</v>
      </c>
      <c r="AY1019" s="18" t="s">
        <v>173</v>
      </c>
      <c r="BE1019" s="199">
        <f t="shared" si="44"/>
        <v>0</v>
      </c>
      <c r="BF1019" s="199">
        <f t="shared" si="45"/>
        <v>0</v>
      </c>
      <c r="BG1019" s="199">
        <f t="shared" si="46"/>
        <v>0</v>
      </c>
      <c r="BH1019" s="199">
        <f t="shared" si="47"/>
        <v>0</v>
      </c>
      <c r="BI1019" s="199">
        <f t="shared" si="48"/>
        <v>0</v>
      </c>
      <c r="BJ1019" s="18" t="s">
        <v>87</v>
      </c>
      <c r="BK1019" s="199">
        <f t="shared" si="49"/>
        <v>0</v>
      </c>
      <c r="BL1019" s="18" t="s">
        <v>131</v>
      </c>
      <c r="BM1019" s="198" t="s">
        <v>1974</v>
      </c>
    </row>
    <row r="1020" spans="1:65" s="2" customFormat="1" ht="21.75" customHeight="1">
      <c r="A1020" s="35"/>
      <c r="B1020" s="36"/>
      <c r="C1020" s="187" t="s">
        <v>1975</v>
      </c>
      <c r="D1020" s="187" t="s">
        <v>176</v>
      </c>
      <c r="E1020" s="188" t="s">
        <v>1976</v>
      </c>
      <c r="F1020" s="189" t="s">
        <v>1977</v>
      </c>
      <c r="G1020" s="190" t="s">
        <v>330</v>
      </c>
      <c r="H1020" s="191">
        <v>1</v>
      </c>
      <c r="I1020" s="192"/>
      <c r="J1020" s="193">
        <f t="shared" si="40"/>
        <v>0</v>
      </c>
      <c r="K1020" s="189" t="s">
        <v>1</v>
      </c>
      <c r="L1020" s="40"/>
      <c r="M1020" s="194" t="s">
        <v>1</v>
      </c>
      <c r="N1020" s="195" t="s">
        <v>44</v>
      </c>
      <c r="O1020" s="72"/>
      <c r="P1020" s="196">
        <f t="shared" si="41"/>
        <v>0</v>
      </c>
      <c r="Q1020" s="196">
        <v>0</v>
      </c>
      <c r="R1020" s="196">
        <f t="shared" si="42"/>
        <v>0</v>
      </c>
      <c r="S1020" s="196">
        <v>0</v>
      </c>
      <c r="T1020" s="197">
        <f t="shared" si="43"/>
        <v>0</v>
      </c>
      <c r="U1020" s="35"/>
      <c r="V1020" s="35"/>
      <c r="W1020" s="35"/>
      <c r="X1020" s="35"/>
      <c r="Y1020" s="35"/>
      <c r="Z1020" s="35"/>
      <c r="AA1020" s="35"/>
      <c r="AB1020" s="35"/>
      <c r="AC1020" s="35"/>
      <c r="AD1020" s="35"/>
      <c r="AE1020" s="35"/>
      <c r="AR1020" s="198" t="s">
        <v>131</v>
      </c>
      <c r="AT1020" s="198" t="s">
        <v>176</v>
      </c>
      <c r="AU1020" s="198" t="s">
        <v>89</v>
      </c>
      <c r="AY1020" s="18" t="s">
        <v>173</v>
      </c>
      <c r="BE1020" s="199">
        <f t="shared" si="44"/>
        <v>0</v>
      </c>
      <c r="BF1020" s="199">
        <f t="shared" si="45"/>
        <v>0</v>
      </c>
      <c r="BG1020" s="199">
        <f t="shared" si="46"/>
        <v>0</v>
      </c>
      <c r="BH1020" s="199">
        <f t="shared" si="47"/>
        <v>0</v>
      </c>
      <c r="BI1020" s="199">
        <f t="shared" si="48"/>
        <v>0</v>
      </c>
      <c r="BJ1020" s="18" t="s">
        <v>87</v>
      </c>
      <c r="BK1020" s="199">
        <f t="shared" si="49"/>
        <v>0</v>
      </c>
      <c r="BL1020" s="18" t="s">
        <v>131</v>
      </c>
      <c r="BM1020" s="198" t="s">
        <v>1978</v>
      </c>
    </row>
    <row r="1021" spans="1:65" s="2" customFormat="1" ht="21.75" customHeight="1">
      <c r="A1021" s="35"/>
      <c r="B1021" s="36"/>
      <c r="C1021" s="187" t="s">
        <v>1979</v>
      </c>
      <c r="D1021" s="187" t="s">
        <v>176</v>
      </c>
      <c r="E1021" s="188" t="s">
        <v>1980</v>
      </c>
      <c r="F1021" s="189" t="s">
        <v>1981</v>
      </c>
      <c r="G1021" s="190" t="s">
        <v>330</v>
      </c>
      <c r="H1021" s="191">
        <v>1</v>
      </c>
      <c r="I1021" s="192"/>
      <c r="J1021" s="193">
        <f t="shared" si="40"/>
        <v>0</v>
      </c>
      <c r="K1021" s="189" t="s">
        <v>1</v>
      </c>
      <c r="L1021" s="40"/>
      <c r="M1021" s="194" t="s">
        <v>1</v>
      </c>
      <c r="N1021" s="195" t="s">
        <v>44</v>
      </c>
      <c r="O1021" s="72"/>
      <c r="P1021" s="196">
        <f t="shared" si="41"/>
        <v>0</v>
      </c>
      <c r="Q1021" s="196">
        <v>0</v>
      </c>
      <c r="R1021" s="196">
        <f t="shared" si="42"/>
        <v>0</v>
      </c>
      <c r="S1021" s="196">
        <v>0</v>
      </c>
      <c r="T1021" s="197">
        <f t="shared" si="43"/>
        <v>0</v>
      </c>
      <c r="U1021" s="35"/>
      <c r="V1021" s="35"/>
      <c r="W1021" s="35"/>
      <c r="X1021" s="35"/>
      <c r="Y1021" s="35"/>
      <c r="Z1021" s="35"/>
      <c r="AA1021" s="35"/>
      <c r="AB1021" s="35"/>
      <c r="AC1021" s="35"/>
      <c r="AD1021" s="35"/>
      <c r="AE1021" s="35"/>
      <c r="AR1021" s="198" t="s">
        <v>131</v>
      </c>
      <c r="AT1021" s="198" t="s">
        <v>176</v>
      </c>
      <c r="AU1021" s="198" t="s">
        <v>89</v>
      </c>
      <c r="AY1021" s="18" t="s">
        <v>173</v>
      </c>
      <c r="BE1021" s="199">
        <f t="shared" si="44"/>
        <v>0</v>
      </c>
      <c r="BF1021" s="199">
        <f t="shared" si="45"/>
        <v>0</v>
      </c>
      <c r="BG1021" s="199">
        <f t="shared" si="46"/>
        <v>0</v>
      </c>
      <c r="BH1021" s="199">
        <f t="shared" si="47"/>
        <v>0</v>
      </c>
      <c r="BI1021" s="199">
        <f t="shared" si="48"/>
        <v>0</v>
      </c>
      <c r="BJ1021" s="18" t="s">
        <v>87</v>
      </c>
      <c r="BK1021" s="199">
        <f t="shared" si="49"/>
        <v>0</v>
      </c>
      <c r="BL1021" s="18" t="s">
        <v>131</v>
      </c>
      <c r="BM1021" s="198" t="s">
        <v>1982</v>
      </c>
    </row>
    <row r="1022" spans="1:65" s="2" customFormat="1" ht="24.2" customHeight="1">
      <c r="A1022" s="35"/>
      <c r="B1022" s="36"/>
      <c r="C1022" s="187" t="s">
        <v>1983</v>
      </c>
      <c r="D1022" s="187" t="s">
        <v>176</v>
      </c>
      <c r="E1022" s="188" t="s">
        <v>1984</v>
      </c>
      <c r="F1022" s="189" t="s">
        <v>1985</v>
      </c>
      <c r="G1022" s="190" t="s">
        <v>330</v>
      </c>
      <c r="H1022" s="191">
        <v>1</v>
      </c>
      <c r="I1022" s="192"/>
      <c r="J1022" s="193">
        <f t="shared" si="40"/>
        <v>0</v>
      </c>
      <c r="K1022" s="189" t="s">
        <v>1</v>
      </c>
      <c r="L1022" s="40"/>
      <c r="M1022" s="194" t="s">
        <v>1</v>
      </c>
      <c r="N1022" s="195" t="s">
        <v>44</v>
      </c>
      <c r="O1022" s="72"/>
      <c r="P1022" s="196">
        <f t="shared" si="41"/>
        <v>0</v>
      </c>
      <c r="Q1022" s="196">
        <v>0</v>
      </c>
      <c r="R1022" s="196">
        <f t="shared" si="42"/>
        <v>0</v>
      </c>
      <c r="S1022" s="196">
        <v>0</v>
      </c>
      <c r="T1022" s="197">
        <f t="shared" si="43"/>
        <v>0</v>
      </c>
      <c r="U1022" s="35"/>
      <c r="V1022" s="35"/>
      <c r="W1022" s="35"/>
      <c r="X1022" s="35"/>
      <c r="Y1022" s="35"/>
      <c r="Z1022" s="35"/>
      <c r="AA1022" s="35"/>
      <c r="AB1022" s="35"/>
      <c r="AC1022" s="35"/>
      <c r="AD1022" s="35"/>
      <c r="AE1022" s="35"/>
      <c r="AR1022" s="198" t="s">
        <v>131</v>
      </c>
      <c r="AT1022" s="198" t="s">
        <v>176</v>
      </c>
      <c r="AU1022" s="198" t="s">
        <v>89</v>
      </c>
      <c r="AY1022" s="18" t="s">
        <v>173</v>
      </c>
      <c r="BE1022" s="199">
        <f t="shared" si="44"/>
        <v>0</v>
      </c>
      <c r="BF1022" s="199">
        <f t="shared" si="45"/>
        <v>0</v>
      </c>
      <c r="BG1022" s="199">
        <f t="shared" si="46"/>
        <v>0</v>
      </c>
      <c r="BH1022" s="199">
        <f t="shared" si="47"/>
        <v>0</v>
      </c>
      <c r="BI1022" s="199">
        <f t="shared" si="48"/>
        <v>0</v>
      </c>
      <c r="BJ1022" s="18" t="s">
        <v>87</v>
      </c>
      <c r="BK1022" s="199">
        <f t="shared" si="49"/>
        <v>0</v>
      </c>
      <c r="BL1022" s="18" t="s">
        <v>131</v>
      </c>
      <c r="BM1022" s="198" t="s">
        <v>1986</v>
      </c>
    </row>
    <row r="1023" spans="1:65" s="2" customFormat="1" ht="16.5" customHeight="1">
      <c r="A1023" s="35"/>
      <c r="B1023" s="36"/>
      <c r="C1023" s="187" t="s">
        <v>1987</v>
      </c>
      <c r="D1023" s="187" t="s">
        <v>176</v>
      </c>
      <c r="E1023" s="188" t="s">
        <v>1988</v>
      </c>
      <c r="F1023" s="189" t="s">
        <v>1989</v>
      </c>
      <c r="G1023" s="190" t="s">
        <v>330</v>
      </c>
      <c r="H1023" s="191">
        <v>9</v>
      </c>
      <c r="I1023" s="192"/>
      <c r="J1023" s="193">
        <f t="shared" si="40"/>
        <v>0</v>
      </c>
      <c r="K1023" s="189" t="s">
        <v>1</v>
      </c>
      <c r="L1023" s="40"/>
      <c r="M1023" s="194" t="s">
        <v>1</v>
      </c>
      <c r="N1023" s="195" t="s">
        <v>44</v>
      </c>
      <c r="O1023" s="72"/>
      <c r="P1023" s="196">
        <f t="shared" si="41"/>
        <v>0</v>
      </c>
      <c r="Q1023" s="196">
        <v>0</v>
      </c>
      <c r="R1023" s="196">
        <f t="shared" si="42"/>
        <v>0</v>
      </c>
      <c r="S1023" s="196">
        <v>0</v>
      </c>
      <c r="T1023" s="197">
        <f t="shared" si="43"/>
        <v>0</v>
      </c>
      <c r="U1023" s="35"/>
      <c r="V1023" s="35"/>
      <c r="W1023" s="35"/>
      <c r="X1023" s="35"/>
      <c r="Y1023" s="35"/>
      <c r="Z1023" s="35"/>
      <c r="AA1023" s="35"/>
      <c r="AB1023" s="35"/>
      <c r="AC1023" s="35"/>
      <c r="AD1023" s="35"/>
      <c r="AE1023" s="35"/>
      <c r="AR1023" s="198" t="s">
        <v>131</v>
      </c>
      <c r="AT1023" s="198" t="s">
        <v>176</v>
      </c>
      <c r="AU1023" s="198" t="s">
        <v>89</v>
      </c>
      <c r="AY1023" s="18" t="s">
        <v>173</v>
      </c>
      <c r="BE1023" s="199">
        <f t="shared" si="44"/>
        <v>0</v>
      </c>
      <c r="BF1023" s="199">
        <f t="shared" si="45"/>
        <v>0</v>
      </c>
      <c r="BG1023" s="199">
        <f t="shared" si="46"/>
        <v>0</v>
      </c>
      <c r="BH1023" s="199">
        <f t="shared" si="47"/>
        <v>0</v>
      </c>
      <c r="BI1023" s="199">
        <f t="shared" si="48"/>
        <v>0</v>
      </c>
      <c r="BJ1023" s="18" t="s">
        <v>87</v>
      </c>
      <c r="BK1023" s="199">
        <f t="shared" si="49"/>
        <v>0</v>
      </c>
      <c r="BL1023" s="18" t="s">
        <v>131</v>
      </c>
      <c r="BM1023" s="198" t="s">
        <v>1990</v>
      </c>
    </row>
    <row r="1024" spans="1:65" s="2" customFormat="1" ht="16.5" customHeight="1">
      <c r="A1024" s="35"/>
      <c r="B1024" s="36"/>
      <c r="C1024" s="187" t="s">
        <v>1991</v>
      </c>
      <c r="D1024" s="187" t="s">
        <v>176</v>
      </c>
      <c r="E1024" s="188" t="s">
        <v>1992</v>
      </c>
      <c r="F1024" s="189" t="s">
        <v>1993</v>
      </c>
      <c r="G1024" s="190" t="s">
        <v>1138</v>
      </c>
      <c r="H1024" s="264"/>
      <c r="I1024" s="192"/>
      <c r="J1024" s="193">
        <f t="shared" si="40"/>
        <v>0</v>
      </c>
      <c r="K1024" s="189" t="s">
        <v>1</v>
      </c>
      <c r="L1024" s="40"/>
      <c r="M1024" s="194" t="s">
        <v>1</v>
      </c>
      <c r="N1024" s="195" t="s">
        <v>44</v>
      </c>
      <c r="O1024" s="72"/>
      <c r="P1024" s="196">
        <f t="shared" si="41"/>
        <v>0</v>
      </c>
      <c r="Q1024" s="196">
        <v>0</v>
      </c>
      <c r="R1024" s="196">
        <f t="shared" si="42"/>
        <v>0</v>
      </c>
      <c r="S1024" s="196">
        <v>0</v>
      </c>
      <c r="T1024" s="197">
        <f t="shared" si="43"/>
        <v>0</v>
      </c>
      <c r="U1024" s="35"/>
      <c r="V1024" s="35"/>
      <c r="W1024" s="35"/>
      <c r="X1024" s="35"/>
      <c r="Y1024" s="35"/>
      <c r="Z1024" s="35"/>
      <c r="AA1024" s="35"/>
      <c r="AB1024" s="35"/>
      <c r="AC1024" s="35"/>
      <c r="AD1024" s="35"/>
      <c r="AE1024" s="35"/>
      <c r="AR1024" s="198" t="s">
        <v>131</v>
      </c>
      <c r="AT1024" s="198" t="s">
        <v>176</v>
      </c>
      <c r="AU1024" s="198" t="s">
        <v>89</v>
      </c>
      <c r="AY1024" s="18" t="s">
        <v>173</v>
      </c>
      <c r="BE1024" s="199">
        <f t="shared" si="44"/>
        <v>0</v>
      </c>
      <c r="BF1024" s="199">
        <f t="shared" si="45"/>
        <v>0</v>
      </c>
      <c r="BG1024" s="199">
        <f t="shared" si="46"/>
        <v>0</v>
      </c>
      <c r="BH1024" s="199">
        <f t="shared" si="47"/>
        <v>0</v>
      </c>
      <c r="BI1024" s="199">
        <f t="shared" si="48"/>
        <v>0</v>
      </c>
      <c r="BJ1024" s="18" t="s">
        <v>87</v>
      </c>
      <c r="BK1024" s="199">
        <f t="shared" si="49"/>
        <v>0</v>
      </c>
      <c r="BL1024" s="18" t="s">
        <v>131</v>
      </c>
      <c r="BM1024" s="198" t="s">
        <v>1994</v>
      </c>
    </row>
    <row r="1025" spans="1:65" s="12" customFormat="1" ht="22.9" customHeight="1">
      <c r="B1025" s="171"/>
      <c r="C1025" s="172"/>
      <c r="D1025" s="173" t="s">
        <v>78</v>
      </c>
      <c r="E1025" s="185" t="s">
        <v>1995</v>
      </c>
      <c r="F1025" s="185" t="s">
        <v>1996</v>
      </c>
      <c r="G1025" s="172"/>
      <c r="H1025" s="172"/>
      <c r="I1025" s="175"/>
      <c r="J1025" s="186">
        <f>BK1025</f>
        <v>0</v>
      </c>
      <c r="K1025" s="172"/>
      <c r="L1025" s="177"/>
      <c r="M1025" s="178"/>
      <c r="N1025" s="179"/>
      <c r="O1025" s="179"/>
      <c r="P1025" s="180">
        <f>SUM(P1026:P1031)</f>
        <v>0</v>
      </c>
      <c r="Q1025" s="179"/>
      <c r="R1025" s="180">
        <f>SUM(R1026:R1031)</f>
        <v>0</v>
      </c>
      <c r="S1025" s="179"/>
      <c r="T1025" s="181">
        <f>SUM(T1026:T1031)</f>
        <v>0</v>
      </c>
      <c r="AR1025" s="182" t="s">
        <v>89</v>
      </c>
      <c r="AT1025" s="183" t="s">
        <v>78</v>
      </c>
      <c r="AU1025" s="183" t="s">
        <v>87</v>
      </c>
      <c r="AY1025" s="182" t="s">
        <v>173</v>
      </c>
      <c r="BK1025" s="184">
        <f>SUM(BK1026:BK1031)</f>
        <v>0</v>
      </c>
    </row>
    <row r="1026" spans="1:65" s="2" customFormat="1" ht="16.5" customHeight="1">
      <c r="A1026" s="35"/>
      <c r="B1026" s="36"/>
      <c r="C1026" s="187" t="s">
        <v>1997</v>
      </c>
      <c r="D1026" s="187" t="s">
        <v>176</v>
      </c>
      <c r="E1026" s="188" t="s">
        <v>1998</v>
      </c>
      <c r="F1026" s="189" t="s">
        <v>1999</v>
      </c>
      <c r="G1026" s="190" t="s">
        <v>330</v>
      </c>
      <c r="H1026" s="191">
        <v>20</v>
      </c>
      <c r="I1026" s="192"/>
      <c r="J1026" s="193">
        <f t="shared" ref="J1026:J1031" si="50">ROUND(I1026*H1026,2)</f>
        <v>0</v>
      </c>
      <c r="K1026" s="189" t="s">
        <v>1</v>
      </c>
      <c r="L1026" s="40"/>
      <c r="M1026" s="194" t="s">
        <v>1</v>
      </c>
      <c r="N1026" s="195" t="s">
        <v>44</v>
      </c>
      <c r="O1026" s="72"/>
      <c r="P1026" s="196">
        <f t="shared" ref="P1026:P1031" si="51">O1026*H1026</f>
        <v>0</v>
      </c>
      <c r="Q1026" s="196">
        <v>0</v>
      </c>
      <c r="R1026" s="196">
        <f t="shared" ref="R1026:R1031" si="52">Q1026*H1026</f>
        <v>0</v>
      </c>
      <c r="S1026" s="196">
        <v>0</v>
      </c>
      <c r="T1026" s="197">
        <f t="shared" ref="T1026:T1031" si="53">S1026*H1026</f>
        <v>0</v>
      </c>
      <c r="U1026" s="35"/>
      <c r="V1026" s="35"/>
      <c r="W1026" s="35"/>
      <c r="X1026" s="35"/>
      <c r="Y1026" s="35"/>
      <c r="Z1026" s="35"/>
      <c r="AA1026" s="35"/>
      <c r="AB1026" s="35"/>
      <c r="AC1026" s="35"/>
      <c r="AD1026" s="35"/>
      <c r="AE1026" s="35"/>
      <c r="AR1026" s="198" t="s">
        <v>191</v>
      </c>
      <c r="AT1026" s="198" t="s">
        <v>176</v>
      </c>
      <c r="AU1026" s="198" t="s">
        <v>89</v>
      </c>
      <c r="AY1026" s="18" t="s">
        <v>173</v>
      </c>
      <c r="BE1026" s="199">
        <f t="shared" ref="BE1026:BE1031" si="54">IF(N1026="základní",J1026,0)</f>
        <v>0</v>
      </c>
      <c r="BF1026" s="199">
        <f t="shared" ref="BF1026:BF1031" si="55">IF(N1026="snížená",J1026,0)</f>
        <v>0</v>
      </c>
      <c r="BG1026" s="199">
        <f t="shared" ref="BG1026:BG1031" si="56">IF(N1026="zákl. přenesená",J1026,0)</f>
        <v>0</v>
      </c>
      <c r="BH1026" s="199">
        <f t="shared" ref="BH1026:BH1031" si="57">IF(N1026="sníž. přenesená",J1026,0)</f>
        <v>0</v>
      </c>
      <c r="BI1026" s="199">
        <f t="shared" ref="BI1026:BI1031" si="58">IF(N1026="nulová",J1026,0)</f>
        <v>0</v>
      </c>
      <c r="BJ1026" s="18" t="s">
        <v>87</v>
      </c>
      <c r="BK1026" s="199">
        <f t="shared" ref="BK1026:BK1031" si="59">ROUND(I1026*H1026,2)</f>
        <v>0</v>
      </c>
      <c r="BL1026" s="18" t="s">
        <v>191</v>
      </c>
      <c r="BM1026" s="198" t="s">
        <v>2000</v>
      </c>
    </row>
    <row r="1027" spans="1:65" s="2" customFormat="1" ht="16.5" customHeight="1">
      <c r="A1027" s="35"/>
      <c r="B1027" s="36"/>
      <c r="C1027" s="187" t="s">
        <v>2001</v>
      </c>
      <c r="D1027" s="187" t="s">
        <v>176</v>
      </c>
      <c r="E1027" s="188" t="s">
        <v>2002</v>
      </c>
      <c r="F1027" s="189" t="s">
        <v>2003</v>
      </c>
      <c r="G1027" s="190" t="s">
        <v>330</v>
      </c>
      <c r="H1027" s="191">
        <v>6</v>
      </c>
      <c r="I1027" s="192"/>
      <c r="J1027" s="193">
        <f t="shared" si="50"/>
        <v>0</v>
      </c>
      <c r="K1027" s="189" t="s">
        <v>1</v>
      </c>
      <c r="L1027" s="40"/>
      <c r="M1027" s="194" t="s">
        <v>1</v>
      </c>
      <c r="N1027" s="195" t="s">
        <v>44</v>
      </c>
      <c r="O1027" s="72"/>
      <c r="P1027" s="196">
        <f t="shared" si="51"/>
        <v>0</v>
      </c>
      <c r="Q1027" s="196">
        <v>0</v>
      </c>
      <c r="R1027" s="196">
        <f t="shared" si="52"/>
        <v>0</v>
      </c>
      <c r="S1027" s="196">
        <v>0</v>
      </c>
      <c r="T1027" s="197">
        <f t="shared" si="53"/>
        <v>0</v>
      </c>
      <c r="U1027" s="35"/>
      <c r="V1027" s="35"/>
      <c r="W1027" s="35"/>
      <c r="X1027" s="35"/>
      <c r="Y1027" s="35"/>
      <c r="Z1027" s="35"/>
      <c r="AA1027" s="35"/>
      <c r="AB1027" s="35"/>
      <c r="AC1027" s="35"/>
      <c r="AD1027" s="35"/>
      <c r="AE1027" s="35"/>
      <c r="AR1027" s="198" t="s">
        <v>191</v>
      </c>
      <c r="AT1027" s="198" t="s">
        <v>176</v>
      </c>
      <c r="AU1027" s="198" t="s">
        <v>89</v>
      </c>
      <c r="AY1027" s="18" t="s">
        <v>173</v>
      </c>
      <c r="BE1027" s="199">
        <f t="shared" si="54"/>
        <v>0</v>
      </c>
      <c r="BF1027" s="199">
        <f t="shared" si="55"/>
        <v>0</v>
      </c>
      <c r="BG1027" s="199">
        <f t="shared" si="56"/>
        <v>0</v>
      </c>
      <c r="BH1027" s="199">
        <f t="shared" si="57"/>
        <v>0</v>
      </c>
      <c r="BI1027" s="199">
        <f t="shared" si="58"/>
        <v>0</v>
      </c>
      <c r="BJ1027" s="18" t="s">
        <v>87</v>
      </c>
      <c r="BK1027" s="199">
        <f t="shared" si="59"/>
        <v>0</v>
      </c>
      <c r="BL1027" s="18" t="s">
        <v>191</v>
      </c>
      <c r="BM1027" s="198" t="s">
        <v>2004</v>
      </c>
    </row>
    <row r="1028" spans="1:65" s="2" customFormat="1" ht="16.5" customHeight="1">
      <c r="A1028" s="35"/>
      <c r="B1028" s="36"/>
      <c r="C1028" s="187" t="s">
        <v>2005</v>
      </c>
      <c r="D1028" s="187" t="s">
        <v>176</v>
      </c>
      <c r="E1028" s="188" t="s">
        <v>2006</v>
      </c>
      <c r="F1028" s="189" t="s">
        <v>2007</v>
      </c>
      <c r="G1028" s="190" t="s">
        <v>330</v>
      </c>
      <c r="H1028" s="191">
        <v>14</v>
      </c>
      <c r="I1028" s="192"/>
      <c r="J1028" s="193">
        <f t="shared" si="50"/>
        <v>0</v>
      </c>
      <c r="K1028" s="189" t="s">
        <v>1</v>
      </c>
      <c r="L1028" s="40"/>
      <c r="M1028" s="194" t="s">
        <v>1</v>
      </c>
      <c r="N1028" s="195" t="s">
        <v>44</v>
      </c>
      <c r="O1028" s="72"/>
      <c r="P1028" s="196">
        <f t="shared" si="51"/>
        <v>0</v>
      </c>
      <c r="Q1028" s="196">
        <v>0</v>
      </c>
      <c r="R1028" s="196">
        <f t="shared" si="52"/>
        <v>0</v>
      </c>
      <c r="S1028" s="196">
        <v>0</v>
      </c>
      <c r="T1028" s="197">
        <f t="shared" si="53"/>
        <v>0</v>
      </c>
      <c r="U1028" s="35"/>
      <c r="V1028" s="35"/>
      <c r="W1028" s="35"/>
      <c r="X1028" s="35"/>
      <c r="Y1028" s="35"/>
      <c r="Z1028" s="35"/>
      <c r="AA1028" s="35"/>
      <c r="AB1028" s="35"/>
      <c r="AC1028" s="35"/>
      <c r="AD1028" s="35"/>
      <c r="AE1028" s="35"/>
      <c r="AR1028" s="198" t="s">
        <v>191</v>
      </c>
      <c r="AT1028" s="198" t="s">
        <v>176</v>
      </c>
      <c r="AU1028" s="198" t="s">
        <v>89</v>
      </c>
      <c r="AY1028" s="18" t="s">
        <v>173</v>
      </c>
      <c r="BE1028" s="199">
        <f t="shared" si="54"/>
        <v>0</v>
      </c>
      <c r="BF1028" s="199">
        <f t="shared" si="55"/>
        <v>0</v>
      </c>
      <c r="BG1028" s="199">
        <f t="shared" si="56"/>
        <v>0</v>
      </c>
      <c r="BH1028" s="199">
        <f t="shared" si="57"/>
        <v>0</v>
      </c>
      <c r="BI1028" s="199">
        <f t="shared" si="58"/>
        <v>0</v>
      </c>
      <c r="BJ1028" s="18" t="s">
        <v>87</v>
      </c>
      <c r="BK1028" s="199">
        <f t="shared" si="59"/>
        <v>0</v>
      </c>
      <c r="BL1028" s="18" t="s">
        <v>191</v>
      </c>
      <c r="BM1028" s="198" t="s">
        <v>2008</v>
      </c>
    </row>
    <row r="1029" spans="1:65" s="2" customFormat="1" ht="16.5" customHeight="1">
      <c r="A1029" s="35"/>
      <c r="B1029" s="36"/>
      <c r="C1029" s="187" t="s">
        <v>2009</v>
      </c>
      <c r="D1029" s="187" t="s">
        <v>176</v>
      </c>
      <c r="E1029" s="188" t="s">
        <v>2010</v>
      </c>
      <c r="F1029" s="189" t="s">
        <v>2011</v>
      </c>
      <c r="G1029" s="190" t="s">
        <v>330</v>
      </c>
      <c r="H1029" s="191">
        <v>1</v>
      </c>
      <c r="I1029" s="192"/>
      <c r="J1029" s="193">
        <f t="shared" si="50"/>
        <v>0</v>
      </c>
      <c r="K1029" s="189" t="s">
        <v>1</v>
      </c>
      <c r="L1029" s="40"/>
      <c r="M1029" s="194" t="s">
        <v>1</v>
      </c>
      <c r="N1029" s="195" t="s">
        <v>44</v>
      </c>
      <c r="O1029" s="72"/>
      <c r="P1029" s="196">
        <f t="shared" si="51"/>
        <v>0</v>
      </c>
      <c r="Q1029" s="196">
        <v>0</v>
      </c>
      <c r="R1029" s="196">
        <f t="shared" si="52"/>
        <v>0</v>
      </c>
      <c r="S1029" s="196">
        <v>0</v>
      </c>
      <c r="T1029" s="197">
        <f t="shared" si="53"/>
        <v>0</v>
      </c>
      <c r="U1029" s="35"/>
      <c r="V1029" s="35"/>
      <c r="W1029" s="35"/>
      <c r="X1029" s="35"/>
      <c r="Y1029" s="35"/>
      <c r="Z1029" s="35"/>
      <c r="AA1029" s="35"/>
      <c r="AB1029" s="35"/>
      <c r="AC1029" s="35"/>
      <c r="AD1029" s="35"/>
      <c r="AE1029" s="35"/>
      <c r="AR1029" s="198" t="s">
        <v>191</v>
      </c>
      <c r="AT1029" s="198" t="s">
        <v>176</v>
      </c>
      <c r="AU1029" s="198" t="s">
        <v>89</v>
      </c>
      <c r="AY1029" s="18" t="s">
        <v>173</v>
      </c>
      <c r="BE1029" s="199">
        <f t="shared" si="54"/>
        <v>0</v>
      </c>
      <c r="BF1029" s="199">
        <f t="shared" si="55"/>
        <v>0</v>
      </c>
      <c r="BG1029" s="199">
        <f t="shared" si="56"/>
        <v>0</v>
      </c>
      <c r="BH1029" s="199">
        <f t="shared" si="57"/>
        <v>0</v>
      </c>
      <c r="BI1029" s="199">
        <f t="shared" si="58"/>
        <v>0</v>
      </c>
      <c r="BJ1029" s="18" t="s">
        <v>87</v>
      </c>
      <c r="BK1029" s="199">
        <f t="shared" si="59"/>
        <v>0</v>
      </c>
      <c r="BL1029" s="18" t="s">
        <v>191</v>
      </c>
      <c r="BM1029" s="198" t="s">
        <v>2012</v>
      </c>
    </row>
    <row r="1030" spans="1:65" s="2" customFormat="1" ht="16.5" customHeight="1">
      <c r="A1030" s="35"/>
      <c r="B1030" s="36"/>
      <c r="C1030" s="187" t="s">
        <v>2013</v>
      </c>
      <c r="D1030" s="187" t="s">
        <v>176</v>
      </c>
      <c r="E1030" s="188" t="s">
        <v>2014</v>
      </c>
      <c r="F1030" s="189" t="s">
        <v>2015</v>
      </c>
      <c r="G1030" s="190" t="s">
        <v>330</v>
      </c>
      <c r="H1030" s="191">
        <v>106</v>
      </c>
      <c r="I1030" s="192"/>
      <c r="J1030" s="193">
        <f t="shared" si="50"/>
        <v>0</v>
      </c>
      <c r="K1030" s="189" t="s">
        <v>1</v>
      </c>
      <c r="L1030" s="40"/>
      <c r="M1030" s="194" t="s">
        <v>1</v>
      </c>
      <c r="N1030" s="195" t="s">
        <v>44</v>
      </c>
      <c r="O1030" s="72"/>
      <c r="P1030" s="196">
        <f t="shared" si="51"/>
        <v>0</v>
      </c>
      <c r="Q1030" s="196">
        <v>0</v>
      </c>
      <c r="R1030" s="196">
        <f t="shared" si="52"/>
        <v>0</v>
      </c>
      <c r="S1030" s="196">
        <v>0</v>
      </c>
      <c r="T1030" s="197">
        <f t="shared" si="53"/>
        <v>0</v>
      </c>
      <c r="U1030" s="35"/>
      <c r="V1030" s="35"/>
      <c r="W1030" s="35"/>
      <c r="X1030" s="35"/>
      <c r="Y1030" s="35"/>
      <c r="Z1030" s="35"/>
      <c r="AA1030" s="35"/>
      <c r="AB1030" s="35"/>
      <c r="AC1030" s="35"/>
      <c r="AD1030" s="35"/>
      <c r="AE1030" s="35"/>
      <c r="AR1030" s="198" t="s">
        <v>191</v>
      </c>
      <c r="AT1030" s="198" t="s">
        <v>176</v>
      </c>
      <c r="AU1030" s="198" t="s">
        <v>89</v>
      </c>
      <c r="AY1030" s="18" t="s">
        <v>173</v>
      </c>
      <c r="BE1030" s="199">
        <f t="shared" si="54"/>
        <v>0</v>
      </c>
      <c r="BF1030" s="199">
        <f t="shared" si="55"/>
        <v>0</v>
      </c>
      <c r="BG1030" s="199">
        <f t="shared" si="56"/>
        <v>0</v>
      </c>
      <c r="BH1030" s="199">
        <f t="shared" si="57"/>
        <v>0</v>
      </c>
      <c r="BI1030" s="199">
        <f t="shared" si="58"/>
        <v>0</v>
      </c>
      <c r="BJ1030" s="18" t="s">
        <v>87</v>
      </c>
      <c r="BK1030" s="199">
        <f t="shared" si="59"/>
        <v>0</v>
      </c>
      <c r="BL1030" s="18" t="s">
        <v>191</v>
      </c>
      <c r="BM1030" s="198" t="s">
        <v>2016</v>
      </c>
    </row>
    <row r="1031" spans="1:65" s="2" customFormat="1" ht="16.5" customHeight="1">
      <c r="A1031" s="35"/>
      <c r="B1031" s="36"/>
      <c r="C1031" s="187" t="s">
        <v>2017</v>
      </c>
      <c r="D1031" s="187" t="s">
        <v>176</v>
      </c>
      <c r="E1031" s="188" t="s">
        <v>2018</v>
      </c>
      <c r="F1031" s="189" t="s">
        <v>2019</v>
      </c>
      <c r="G1031" s="190" t="s">
        <v>330</v>
      </c>
      <c r="H1031" s="191">
        <v>1</v>
      </c>
      <c r="I1031" s="192"/>
      <c r="J1031" s="193">
        <f t="shared" si="50"/>
        <v>0</v>
      </c>
      <c r="K1031" s="189" t="s">
        <v>1</v>
      </c>
      <c r="L1031" s="40"/>
      <c r="M1031" s="205" t="s">
        <v>1</v>
      </c>
      <c r="N1031" s="206" t="s">
        <v>44</v>
      </c>
      <c r="O1031" s="207"/>
      <c r="P1031" s="208">
        <f t="shared" si="51"/>
        <v>0</v>
      </c>
      <c r="Q1031" s="208">
        <v>0</v>
      </c>
      <c r="R1031" s="208">
        <f t="shared" si="52"/>
        <v>0</v>
      </c>
      <c r="S1031" s="208">
        <v>0</v>
      </c>
      <c r="T1031" s="209">
        <f t="shared" si="53"/>
        <v>0</v>
      </c>
      <c r="U1031" s="35"/>
      <c r="V1031" s="35"/>
      <c r="W1031" s="35"/>
      <c r="X1031" s="35"/>
      <c r="Y1031" s="35"/>
      <c r="Z1031" s="35"/>
      <c r="AA1031" s="35"/>
      <c r="AB1031" s="35"/>
      <c r="AC1031" s="35"/>
      <c r="AD1031" s="35"/>
      <c r="AE1031" s="35"/>
      <c r="AR1031" s="198" t="s">
        <v>191</v>
      </c>
      <c r="AT1031" s="198" t="s">
        <v>176</v>
      </c>
      <c r="AU1031" s="198" t="s">
        <v>89</v>
      </c>
      <c r="AY1031" s="18" t="s">
        <v>173</v>
      </c>
      <c r="BE1031" s="199">
        <f t="shared" si="54"/>
        <v>0</v>
      </c>
      <c r="BF1031" s="199">
        <f t="shared" si="55"/>
        <v>0</v>
      </c>
      <c r="BG1031" s="199">
        <f t="shared" si="56"/>
        <v>0</v>
      </c>
      <c r="BH1031" s="199">
        <f t="shared" si="57"/>
        <v>0</v>
      </c>
      <c r="BI1031" s="199">
        <f t="shared" si="58"/>
        <v>0</v>
      </c>
      <c r="BJ1031" s="18" t="s">
        <v>87</v>
      </c>
      <c r="BK1031" s="199">
        <f t="shared" si="59"/>
        <v>0</v>
      </c>
      <c r="BL1031" s="18" t="s">
        <v>191</v>
      </c>
      <c r="BM1031" s="198" t="s">
        <v>2020</v>
      </c>
    </row>
    <row r="1032" spans="1:65" s="2" customFormat="1" ht="6.95" customHeight="1">
      <c r="A1032" s="35"/>
      <c r="B1032" s="55"/>
      <c r="C1032" s="56"/>
      <c r="D1032" s="56"/>
      <c r="E1032" s="56"/>
      <c r="F1032" s="56"/>
      <c r="G1032" s="56"/>
      <c r="H1032" s="56"/>
      <c r="I1032" s="56"/>
      <c r="J1032" s="56"/>
      <c r="K1032" s="56"/>
      <c r="L1032" s="40"/>
      <c r="M1032" s="35"/>
      <c r="O1032" s="35"/>
      <c r="P1032" s="35"/>
      <c r="Q1032" s="35"/>
      <c r="R1032" s="35"/>
      <c r="S1032" s="35"/>
      <c r="T1032" s="35"/>
      <c r="U1032" s="35"/>
      <c r="V1032" s="35"/>
      <c r="W1032" s="35"/>
      <c r="X1032" s="35"/>
      <c r="Y1032" s="35"/>
      <c r="Z1032" s="35"/>
      <c r="AA1032" s="35"/>
      <c r="AB1032" s="35"/>
      <c r="AC1032" s="35"/>
      <c r="AD1032" s="35"/>
      <c r="AE1032" s="35"/>
    </row>
  </sheetData>
  <sheetProtection algorithmName="SHA-512" hashValue="g6cacH9ipQTsJMD7jtCPYZ8L8XmymJz9OFrwWRgqvIxdtmlLYka1Yr7IZ6+/uuRyrthY4BQwYHB6l16NICWDbg==" saltValue="ac2vvopLbObJOgwOFbhW3DsJWZo5OltJLyIfodFuStRuYB5IS0Vx5opG5fhurYLAvBRqy7FPXvS8NDBus/oSRg==" spinCount="100000" sheet="1" objects="1" scenarios="1" formatColumns="0" formatRows="0" autoFilter="0"/>
  <autoFilter ref="C138:K1031" xr:uid="{00000000-0009-0000-0000-000003000000}"/>
  <mergeCells count="9">
    <mergeCell ref="E87:H87"/>
    <mergeCell ref="E129:H129"/>
    <mergeCell ref="E131:H13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rowBreaks count="6" manualBreakCount="6">
    <brk id="228" min="2" max="10" man="1"/>
    <brk id="441" min="2" max="10" man="1"/>
    <brk id="537" min="2" max="10" man="1"/>
    <brk id="581" min="2" max="10" man="1"/>
    <brk id="806" min="2" max="10" man="1"/>
    <brk id="835" min="2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90"/>
  <sheetViews>
    <sheetView showGridLines="0" view="pageBreakPreview" topLeftCell="A159" zoomScaleNormal="100" zoomScaleSheetLayoutView="10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98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143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9" t="str">
        <f>'Rekapitulace stavby'!K6</f>
        <v>NÁSTAVBA ZŠ JESENIOVA - ROZŠÍŘENÍ ŠKOLNÍ DRUŽINY</v>
      </c>
      <c r="F7" s="310"/>
      <c r="G7" s="310"/>
      <c r="H7" s="310"/>
      <c r="L7" s="21"/>
    </row>
    <row r="8" spans="1:46" s="2" customFormat="1" ht="12" customHeight="1">
      <c r="A8" s="35"/>
      <c r="B8" s="40"/>
      <c r="C8" s="35"/>
      <c r="D8" s="113" t="s">
        <v>144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1" t="s">
        <v>2021</v>
      </c>
      <c r="F9" s="312"/>
      <c r="G9" s="312"/>
      <c r="H9" s="312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20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</v>
      </c>
      <c r="E12" s="35"/>
      <c r="F12" s="114" t="s">
        <v>23</v>
      </c>
      <c r="G12" s="35"/>
      <c r="H12" s="35"/>
      <c r="I12" s="113" t="s">
        <v>24</v>
      </c>
      <c r="J12" s="115" t="str">
        <f>'Rekapitulace stavby'!AN8</f>
        <v>14. 2. 2022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26</v>
      </c>
      <c r="E14" s="35"/>
      <c r="F14" s="35"/>
      <c r="G14" s="35"/>
      <c r="H14" s="35"/>
      <c r="I14" s="113" t="s">
        <v>27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28</v>
      </c>
      <c r="F15" s="35"/>
      <c r="G15" s="35"/>
      <c r="H15" s="35"/>
      <c r="I15" s="113" t="s">
        <v>29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3" t="str">
        <f>'Rekapitulace stavby'!E14</f>
        <v>Vyplň údaj</v>
      </c>
      <c r="F18" s="314"/>
      <c r="G18" s="314"/>
      <c r="H18" s="314"/>
      <c r="I18" s="113" t="s">
        <v>29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27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29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27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29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5" t="s">
        <v>1</v>
      </c>
      <c r="F27" s="315"/>
      <c r="G27" s="315"/>
      <c r="H27" s="315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ROUND((SUM(BE124:BE189)),  2)</f>
        <v>0</v>
      </c>
      <c r="G33" s="35"/>
      <c r="H33" s="35"/>
      <c r="I33" s="125">
        <v>0.21</v>
      </c>
      <c r="J33" s="124">
        <f>ROUND(((SUM(BE124:BE189))*I33),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ROUND((SUM(BF124:BF189)),  2)</f>
        <v>0</v>
      </c>
      <c r="G34" s="35"/>
      <c r="H34" s="35"/>
      <c r="I34" s="125">
        <v>0.15</v>
      </c>
      <c r="J34" s="124">
        <f>ROUND(((SUM(BF124:BF189))*I34),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ROUND((SUM(BG124:BG189)),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ROUND((SUM(BH124:BH189)),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ROUND((SUM(BI124:BI189)),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146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07" t="str">
        <f>E7</f>
        <v>NÁSTAVBA ZŠ JESENIOVA - ROZŠÍŘENÍ ŠKOLNÍ DRUŽINY</v>
      </c>
      <c r="F85" s="308"/>
      <c r="G85" s="308"/>
      <c r="H85" s="308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144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04 - ZTI</v>
      </c>
      <c r="F87" s="306"/>
      <c r="G87" s="306"/>
      <c r="H87" s="30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22</v>
      </c>
      <c r="D89" s="37"/>
      <c r="E89" s="37"/>
      <c r="F89" s="28" t="str">
        <f>F12</f>
        <v>Jeseniova 96/2400, Praha 3</v>
      </c>
      <c r="G89" s="37"/>
      <c r="H89" s="37"/>
      <c r="I89" s="30" t="s">
        <v>24</v>
      </c>
      <c r="J89" s="67" t="str">
        <f>IF(J12="","",J12)</f>
        <v>14. 2. 2022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26</v>
      </c>
      <c r="D91" s="37"/>
      <c r="E91" s="37"/>
      <c r="F91" s="28" t="str">
        <f>E15</f>
        <v>Městská část Praha 3</v>
      </c>
      <c r="G91" s="37"/>
      <c r="H91" s="37"/>
      <c r="I91" s="30" t="s">
        <v>32</v>
      </c>
      <c r="J91" s="33" t="str">
        <f>E21</f>
        <v>ZERO ATELIER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35</v>
      </c>
      <c r="J92" s="33" t="str">
        <f>E24</f>
        <v>Vladimír Mrázek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147</v>
      </c>
      <c r="D94" s="145"/>
      <c r="E94" s="145"/>
      <c r="F94" s="145"/>
      <c r="G94" s="145"/>
      <c r="H94" s="145"/>
      <c r="I94" s="145"/>
      <c r="J94" s="146" t="s">
        <v>148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149</v>
      </c>
      <c r="D96" s="37"/>
      <c r="E96" s="37"/>
      <c r="F96" s="37"/>
      <c r="G96" s="37"/>
      <c r="H96" s="37"/>
      <c r="I96" s="37"/>
      <c r="J96" s="85">
        <f>J124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150</v>
      </c>
    </row>
    <row r="97" spans="1:31" s="9" customFormat="1" ht="24.95" customHeight="1">
      <c r="B97" s="148"/>
      <c r="C97" s="149"/>
      <c r="D97" s="150" t="s">
        <v>228</v>
      </c>
      <c r="E97" s="151"/>
      <c r="F97" s="151"/>
      <c r="G97" s="151"/>
      <c r="H97" s="151"/>
      <c r="I97" s="151"/>
      <c r="J97" s="152">
        <f>J125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2022</v>
      </c>
      <c r="E98" s="157"/>
      <c r="F98" s="157"/>
      <c r="G98" s="157"/>
      <c r="H98" s="157"/>
      <c r="I98" s="157"/>
      <c r="J98" s="158">
        <f>J126</f>
        <v>0</v>
      </c>
      <c r="K98" s="155"/>
      <c r="L98" s="159"/>
    </row>
    <row r="99" spans="1:31" s="9" customFormat="1" ht="24.95" customHeight="1">
      <c r="B99" s="148"/>
      <c r="C99" s="149"/>
      <c r="D99" s="150" t="s">
        <v>231</v>
      </c>
      <c r="E99" s="151"/>
      <c r="F99" s="151"/>
      <c r="G99" s="151"/>
      <c r="H99" s="151"/>
      <c r="I99" s="151"/>
      <c r="J99" s="152">
        <f>J133</f>
        <v>0</v>
      </c>
      <c r="K99" s="149"/>
      <c r="L99" s="153"/>
    </row>
    <row r="100" spans="1:31" s="10" customFormat="1" ht="19.899999999999999" customHeight="1">
      <c r="B100" s="154"/>
      <c r="C100" s="155"/>
      <c r="D100" s="156" t="s">
        <v>2023</v>
      </c>
      <c r="E100" s="157"/>
      <c r="F100" s="157"/>
      <c r="G100" s="157"/>
      <c r="H100" s="157"/>
      <c r="I100" s="157"/>
      <c r="J100" s="158">
        <f>J134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2024</v>
      </c>
      <c r="E101" s="157"/>
      <c r="F101" s="157"/>
      <c r="G101" s="157"/>
      <c r="H101" s="157"/>
      <c r="I101" s="157"/>
      <c r="J101" s="158">
        <f>J153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2025</v>
      </c>
      <c r="E102" s="157"/>
      <c r="F102" s="157"/>
      <c r="G102" s="157"/>
      <c r="H102" s="157"/>
      <c r="I102" s="157"/>
      <c r="J102" s="158">
        <f>J173</f>
        <v>0</v>
      </c>
      <c r="K102" s="155"/>
      <c r="L102" s="159"/>
    </row>
    <row r="103" spans="1:31" s="10" customFormat="1" ht="19.899999999999999" customHeight="1">
      <c r="B103" s="154"/>
      <c r="C103" s="155"/>
      <c r="D103" s="156" t="s">
        <v>2026</v>
      </c>
      <c r="E103" s="157"/>
      <c r="F103" s="157"/>
      <c r="G103" s="157"/>
      <c r="H103" s="157"/>
      <c r="I103" s="157"/>
      <c r="J103" s="158">
        <f>J176</f>
        <v>0</v>
      </c>
      <c r="K103" s="155"/>
      <c r="L103" s="159"/>
    </row>
    <row r="104" spans="1:31" s="10" customFormat="1" ht="19.899999999999999" customHeight="1">
      <c r="B104" s="154"/>
      <c r="C104" s="155"/>
      <c r="D104" s="156" t="s">
        <v>2027</v>
      </c>
      <c r="E104" s="157"/>
      <c r="F104" s="157"/>
      <c r="G104" s="157"/>
      <c r="H104" s="157"/>
      <c r="I104" s="157"/>
      <c r="J104" s="158">
        <f>J186</f>
        <v>0</v>
      </c>
      <c r="K104" s="155"/>
      <c r="L104" s="159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5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5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5" customHeight="1">
      <c r="A111" s="35"/>
      <c r="B111" s="36"/>
      <c r="C111" s="24" t="s">
        <v>157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16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07" t="str">
        <f>E7</f>
        <v>NÁSTAVBA ZŠ JESENIOVA - ROZŠÍŘENÍ ŠKOLNÍ DRUŽINY</v>
      </c>
      <c r="F114" s="308"/>
      <c r="G114" s="308"/>
      <c r="H114" s="308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144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302" t="str">
        <f>E9</f>
        <v>04 - ZTI</v>
      </c>
      <c r="F116" s="306"/>
      <c r="G116" s="306"/>
      <c r="H116" s="306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22</v>
      </c>
      <c r="D118" s="37"/>
      <c r="E118" s="37"/>
      <c r="F118" s="28" t="str">
        <f>F12</f>
        <v>Jeseniova 96/2400, Praha 3</v>
      </c>
      <c r="G118" s="37"/>
      <c r="H118" s="37"/>
      <c r="I118" s="30" t="s">
        <v>24</v>
      </c>
      <c r="J118" s="67" t="str">
        <f>IF(J12="","",J12)</f>
        <v>14. 2. 2022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26</v>
      </c>
      <c r="D120" s="37"/>
      <c r="E120" s="37"/>
      <c r="F120" s="28" t="str">
        <f>E15</f>
        <v>Městská část Praha 3</v>
      </c>
      <c r="G120" s="37"/>
      <c r="H120" s="37"/>
      <c r="I120" s="30" t="s">
        <v>32</v>
      </c>
      <c r="J120" s="33" t="str">
        <f>E21</f>
        <v>ZERO ATELIER s.r.o.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30</v>
      </c>
      <c r="D121" s="37"/>
      <c r="E121" s="37"/>
      <c r="F121" s="28" t="str">
        <f>IF(E18="","",E18)</f>
        <v>Vyplň údaj</v>
      </c>
      <c r="G121" s="37"/>
      <c r="H121" s="37"/>
      <c r="I121" s="30" t="s">
        <v>35</v>
      </c>
      <c r="J121" s="33" t="str">
        <f>E24</f>
        <v>Vladimír Mrázek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0"/>
      <c r="B123" s="161"/>
      <c r="C123" s="162" t="s">
        <v>158</v>
      </c>
      <c r="D123" s="163" t="s">
        <v>64</v>
      </c>
      <c r="E123" s="163" t="s">
        <v>60</v>
      </c>
      <c r="F123" s="163" t="s">
        <v>61</v>
      </c>
      <c r="G123" s="163" t="s">
        <v>159</v>
      </c>
      <c r="H123" s="163" t="s">
        <v>160</v>
      </c>
      <c r="I123" s="163" t="s">
        <v>161</v>
      </c>
      <c r="J123" s="163" t="s">
        <v>148</v>
      </c>
      <c r="K123" s="164" t="s">
        <v>162</v>
      </c>
      <c r="L123" s="165"/>
      <c r="M123" s="76" t="s">
        <v>1</v>
      </c>
      <c r="N123" s="77" t="s">
        <v>43</v>
      </c>
      <c r="O123" s="77" t="s">
        <v>163</v>
      </c>
      <c r="P123" s="77" t="s">
        <v>164</v>
      </c>
      <c r="Q123" s="77" t="s">
        <v>165</v>
      </c>
      <c r="R123" s="77" t="s">
        <v>166</v>
      </c>
      <c r="S123" s="77" t="s">
        <v>167</v>
      </c>
      <c r="T123" s="78" t="s">
        <v>168</v>
      </c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</row>
    <row r="124" spans="1:65" s="2" customFormat="1" ht="22.9" customHeight="1">
      <c r="A124" s="35"/>
      <c r="B124" s="36"/>
      <c r="C124" s="83" t="s">
        <v>169</v>
      </c>
      <c r="D124" s="37"/>
      <c r="E124" s="37"/>
      <c r="F124" s="37"/>
      <c r="G124" s="37"/>
      <c r="H124" s="37"/>
      <c r="I124" s="37"/>
      <c r="J124" s="166">
        <f>BK124</f>
        <v>0</v>
      </c>
      <c r="K124" s="37"/>
      <c r="L124" s="40"/>
      <c r="M124" s="79"/>
      <c r="N124" s="167"/>
      <c r="O124" s="80"/>
      <c r="P124" s="168">
        <f>P125+P133</f>
        <v>0</v>
      </c>
      <c r="Q124" s="80"/>
      <c r="R124" s="168">
        <f>R125+R133</f>
        <v>0.72816999999999987</v>
      </c>
      <c r="S124" s="80"/>
      <c r="T124" s="169">
        <f>T125+T133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78</v>
      </c>
      <c r="AU124" s="18" t="s">
        <v>150</v>
      </c>
      <c r="BK124" s="170">
        <f>BK125+BK133</f>
        <v>0</v>
      </c>
    </row>
    <row r="125" spans="1:65" s="12" customFormat="1" ht="25.9" customHeight="1">
      <c r="B125" s="171"/>
      <c r="C125" s="172"/>
      <c r="D125" s="173" t="s">
        <v>78</v>
      </c>
      <c r="E125" s="174" t="s">
        <v>237</v>
      </c>
      <c r="F125" s="174" t="s">
        <v>238</v>
      </c>
      <c r="G125" s="172"/>
      <c r="H125" s="172"/>
      <c r="I125" s="175"/>
      <c r="J125" s="176">
        <f>BK125</f>
        <v>0</v>
      </c>
      <c r="K125" s="172"/>
      <c r="L125" s="177"/>
      <c r="M125" s="178"/>
      <c r="N125" s="179"/>
      <c r="O125" s="179"/>
      <c r="P125" s="180">
        <f>P126</f>
        <v>0</v>
      </c>
      <c r="Q125" s="179"/>
      <c r="R125" s="180">
        <f>R126</f>
        <v>1.6100000000000003E-3</v>
      </c>
      <c r="S125" s="179"/>
      <c r="T125" s="181">
        <f>T126</f>
        <v>0</v>
      </c>
      <c r="AR125" s="182" t="s">
        <v>87</v>
      </c>
      <c r="AT125" s="183" t="s">
        <v>78</v>
      </c>
      <c r="AU125" s="183" t="s">
        <v>79</v>
      </c>
      <c r="AY125" s="182" t="s">
        <v>173</v>
      </c>
      <c r="BK125" s="184">
        <f>BK126</f>
        <v>0</v>
      </c>
    </row>
    <row r="126" spans="1:65" s="12" customFormat="1" ht="22.9" customHeight="1">
      <c r="B126" s="171"/>
      <c r="C126" s="172"/>
      <c r="D126" s="173" t="s">
        <v>78</v>
      </c>
      <c r="E126" s="185" t="s">
        <v>211</v>
      </c>
      <c r="F126" s="185" t="s">
        <v>2028</v>
      </c>
      <c r="G126" s="172"/>
      <c r="H126" s="172"/>
      <c r="I126" s="175"/>
      <c r="J126" s="186">
        <f>BK126</f>
        <v>0</v>
      </c>
      <c r="K126" s="172"/>
      <c r="L126" s="177"/>
      <c r="M126" s="178"/>
      <c r="N126" s="179"/>
      <c r="O126" s="179"/>
      <c r="P126" s="180">
        <f>SUM(P127:P132)</f>
        <v>0</v>
      </c>
      <c r="Q126" s="179"/>
      <c r="R126" s="180">
        <f>SUM(R127:R132)</f>
        <v>1.6100000000000003E-3</v>
      </c>
      <c r="S126" s="179"/>
      <c r="T126" s="181">
        <f>SUM(T127:T132)</f>
        <v>0</v>
      </c>
      <c r="AR126" s="182" t="s">
        <v>87</v>
      </c>
      <c r="AT126" s="183" t="s">
        <v>78</v>
      </c>
      <c r="AU126" s="183" t="s">
        <v>87</v>
      </c>
      <c r="AY126" s="182" t="s">
        <v>173</v>
      </c>
      <c r="BK126" s="184">
        <f>SUM(BK127:BK132)</f>
        <v>0</v>
      </c>
    </row>
    <row r="127" spans="1:65" s="2" customFormat="1" ht="16.5" customHeight="1">
      <c r="A127" s="35"/>
      <c r="B127" s="36"/>
      <c r="C127" s="187" t="s">
        <v>87</v>
      </c>
      <c r="D127" s="187" t="s">
        <v>176</v>
      </c>
      <c r="E127" s="188" t="s">
        <v>2029</v>
      </c>
      <c r="F127" s="189" t="s">
        <v>2030</v>
      </c>
      <c r="G127" s="190" t="s">
        <v>339</v>
      </c>
      <c r="H127" s="191">
        <v>68</v>
      </c>
      <c r="I127" s="192"/>
      <c r="J127" s="193">
        <f t="shared" ref="J127:J132" si="0">ROUND(I127*H127,2)</f>
        <v>0</v>
      </c>
      <c r="K127" s="189" t="s">
        <v>1</v>
      </c>
      <c r="L127" s="40"/>
      <c r="M127" s="194" t="s">
        <v>1</v>
      </c>
      <c r="N127" s="195" t="s">
        <v>44</v>
      </c>
      <c r="O127" s="72"/>
      <c r="P127" s="196">
        <f t="shared" ref="P127:P132" si="1">O127*H127</f>
        <v>0</v>
      </c>
      <c r="Q127" s="196">
        <v>1.0000000000000001E-5</v>
      </c>
      <c r="R127" s="196">
        <f t="shared" ref="R127:R132" si="2">Q127*H127</f>
        <v>6.8000000000000005E-4</v>
      </c>
      <c r="S127" s="196">
        <v>0</v>
      </c>
      <c r="T127" s="197">
        <f t="shared" ref="T127:T132" si="3"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8" t="s">
        <v>191</v>
      </c>
      <c r="AT127" s="198" t="s">
        <v>176</v>
      </c>
      <c r="AU127" s="198" t="s">
        <v>89</v>
      </c>
      <c r="AY127" s="18" t="s">
        <v>173</v>
      </c>
      <c r="BE127" s="199">
        <f t="shared" ref="BE127:BE132" si="4">IF(N127="základní",J127,0)</f>
        <v>0</v>
      </c>
      <c r="BF127" s="199">
        <f t="shared" ref="BF127:BF132" si="5">IF(N127="snížená",J127,0)</f>
        <v>0</v>
      </c>
      <c r="BG127" s="199">
        <f t="shared" ref="BG127:BG132" si="6">IF(N127="zákl. přenesená",J127,0)</f>
        <v>0</v>
      </c>
      <c r="BH127" s="199">
        <f t="shared" ref="BH127:BH132" si="7">IF(N127="sníž. přenesená",J127,0)</f>
        <v>0</v>
      </c>
      <c r="BI127" s="199">
        <f t="shared" ref="BI127:BI132" si="8">IF(N127="nulová",J127,0)</f>
        <v>0</v>
      </c>
      <c r="BJ127" s="18" t="s">
        <v>87</v>
      </c>
      <c r="BK127" s="199">
        <f t="shared" ref="BK127:BK132" si="9">ROUND(I127*H127,2)</f>
        <v>0</v>
      </c>
      <c r="BL127" s="18" t="s">
        <v>191</v>
      </c>
      <c r="BM127" s="198" t="s">
        <v>2031</v>
      </c>
    </row>
    <row r="128" spans="1:65" s="2" customFormat="1" ht="16.5" customHeight="1">
      <c r="A128" s="35"/>
      <c r="B128" s="36"/>
      <c r="C128" s="187" t="s">
        <v>89</v>
      </c>
      <c r="D128" s="187" t="s">
        <v>176</v>
      </c>
      <c r="E128" s="188" t="s">
        <v>2032</v>
      </c>
      <c r="F128" s="189" t="s">
        <v>2033</v>
      </c>
      <c r="G128" s="190" t="s">
        <v>339</v>
      </c>
      <c r="H128" s="191">
        <v>10</v>
      </c>
      <c r="I128" s="192"/>
      <c r="J128" s="193">
        <f t="shared" si="0"/>
        <v>0</v>
      </c>
      <c r="K128" s="189" t="s">
        <v>1</v>
      </c>
      <c r="L128" s="40"/>
      <c r="M128" s="194" t="s">
        <v>1</v>
      </c>
      <c r="N128" s="195" t="s">
        <v>44</v>
      </c>
      <c r="O128" s="72"/>
      <c r="P128" s="196">
        <f t="shared" si="1"/>
        <v>0</v>
      </c>
      <c r="Q128" s="196">
        <v>1.0000000000000001E-5</v>
      </c>
      <c r="R128" s="196">
        <f t="shared" si="2"/>
        <v>1E-4</v>
      </c>
      <c r="S128" s="196">
        <v>0</v>
      </c>
      <c r="T128" s="19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191</v>
      </c>
      <c r="AT128" s="198" t="s">
        <v>176</v>
      </c>
      <c r="AU128" s="198" t="s">
        <v>89</v>
      </c>
      <c r="AY128" s="18" t="s">
        <v>173</v>
      </c>
      <c r="BE128" s="199">
        <f t="shared" si="4"/>
        <v>0</v>
      </c>
      <c r="BF128" s="199">
        <f t="shared" si="5"/>
        <v>0</v>
      </c>
      <c r="BG128" s="199">
        <f t="shared" si="6"/>
        <v>0</v>
      </c>
      <c r="BH128" s="199">
        <f t="shared" si="7"/>
        <v>0</v>
      </c>
      <c r="BI128" s="199">
        <f t="shared" si="8"/>
        <v>0</v>
      </c>
      <c r="BJ128" s="18" t="s">
        <v>87</v>
      </c>
      <c r="BK128" s="199">
        <f t="shared" si="9"/>
        <v>0</v>
      </c>
      <c r="BL128" s="18" t="s">
        <v>191</v>
      </c>
      <c r="BM128" s="198" t="s">
        <v>2034</v>
      </c>
    </row>
    <row r="129" spans="1:65" s="2" customFormat="1" ht="16.5" customHeight="1">
      <c r="A129" s="35"/>
      <c r="B129" s="36"/>
      <c r="C129" s="187" t="s">
        <v>185</v>
      </c>
      <c r="D129" s="187" t="s">
        <v>176</v>
      </c>
      <c r="E129" s="188" t="s">
        <v>2035</v>
      </c>
      <c r="F129" s="189" t="s">
        <v>2036</v>
      </c>
      <c r="G129" s="190" t="s">
        <v>330</v>
      </c>
      <c r="H129" s="191">
        <v>3</v>
      </c>
      <c r="I129" s="192"/>
      <c r="J129" s="193">
        <f t="shared" si="0"/>
        <v>0</v>
      </c>
      <c r="K129" s="189" t="s">
        <v>1</v>
      </c>
      <c r="L129" s="40"/>
      <c r="M129" s="194" t="s">
        <v>1</v>
      </c>
      <c r="N129" s="195" t="s">
        <v>44</v>
      </c>
      <c r="O129" s="72"/>
      <c r="P129" s="196">
        <f t="shared" si="1"/>
        <v>0</v>
      </c>
      <c r="Q129" s="196">
        <v>1.0000000000000001E-5</v>
      </c>
      <c r="R129" s="196">
        <f t="shared" si="2"/>
        <v>3.0000000000000004E-5</v>
      </c>
      <c r="S129" s="196">
        <v>0</v>
      </c>
      <c r="T129" s="19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191</v>
      </c>
      <c r="AT129" s="198" t="s">
        <v>176</v>
      </c>
      <c r="AU129" s="198" t="s">
        <v>89</v>
      </c>
      <c r="AY129" s="18" t="s">
        <v>173</v>
      </c>
      <c r="BE129" s="199">
        <f t="shared" si="4"/>
        <v>0</v>
      </c>
      <c r="BF129" s="199">
        <f t="shared" si="5"/>
        <v>0</v>
      </c>
      <c r="BG129" s="199">
        <f t="shared" si="6"/>
        <v>0</v>
      </c>
      <c r="BH129" s="199">
        <f t="shared" si="7"/>
        <v>0</v>
      </c>
      <c r="BI129" s="199">
        <f t="shared" si="8"/>
        <v>0</v>
      </c>
      <c r="BJ129" s="18" t="s">
        <v>87</v>
      </c>
      <c r="BK129" s="199">
        <f t="shared" si="9"/>
        <v>0</v>
      </c>
      <c r="BL129" s="18" t="s">
        <v>191</v>
      </c>
      <c r="BM129" s="198" t="s">
        <v>2037</v>
      </c>
    </row>
    <row r="130" spans="1:65" s="2" customFormat="1" ht="16.5" customHeight="1">
      <c r="A130" s="35"/>
      <c r="B130" s="36"/>
      <c r="C130" s="187" t="s">
        <v>191</v>
      </c>
      <c r="D130" s="187" t="s">
        <v>176</v>
      </c>
      <c r="E130" s="188" t="s">
        <v>2038</v>
      </c>
      <c r="F130" s="189" t="s">
        <v>2039</v>
      </c>
      <c r="G130" s="190" t="s">
        <v>330</v>
      </c>
      <c r="H130" s="191">
        <v>1</v>
      </c>
      <c r="I130" s="192"/>
      <c r="J130" s="193">
        <f t="shared" si="0"/>
        <v>0</v>
      </c>
      <c r="K130" s="189" t="s">
        <v>1</v>
      </c>
      <c r="L130" s="40"/>
      <c r="M130" s="194" t="s">
        <v>1</v>
      </c>
      <c r="N130" s="195" t="s">
        <v>44</v>
      </c>
      <c r="O130" s="72"/>
      <c r="P130" s="196">
        <f t="shared" si="1"/>
        <v>0</v>
      </c>
      <c r="Q130" s="196">
        <v>1.0000000000000001E-5</v>
      </c>
      <c r="R130" s="196">
        <f t="shared" si="2"/>
        <v>1.0000000000000001E-5</v>
      </c>
      <c r="S130" s="196">
        <v>0</v>
      </c>
      <c r="T130" s="19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8" t="s">
        <v>191</v>
      </c>
      <c r="AT130" s="198" t="s">
        <v>176</v>
      </c>
      <c r="AU130" s="198" t="s">
        <v>89</v>
      </c>
      <c r="AY130" s="18" t="s">
        <v>173</v>
      </c>
      <c r="BE130" s="199">
        <f t="shared" si="4"/>
        <v>0</v>
      </c>
      <c r="BF130" s="199">
        <f t="shared" si="5"/>
        <v>0</v>
      </c>
      <c r="BG130" s="199">
        <f t="shared" si="6"/>
        <v>0</v>
      </c>
      <c r="BH130" s="199">
        <f t="shared" si="7"/>
        <v>0</v>
      </c>
      <c r="BI130" s="199">
        <f t="shared" si="8"/>
        <v>0</v>
      </c>
      <c r="BJ130" s="18" t="s">
        <v>87</v>
      </c>
      <c r="BK130" s="199">
        <f t="shared" si="9"/>
        <v>0</v>
      </c>
      <c r="BL130" s="18" t="s">
        <v>191</v>
      </c>
      <c r="BM130" s="198" t="s">
        <v>2040</v>
      </c>
    </row>
    <row r="131" spans="1:65" s="2" customFormat="1" ht="16.5" customHeight="1">
      <c r="A131" s="35"/>
      <c r="B131" s="36"/>
      <c r="C131" s="187" t="s">
        <v>172</v>
      </c>
      <c r="D131" s="187" t="s">
        <v>176</v>
      </c>
      <c r="E131" s="188" t="s">
        <v>2041</v>
      </c>
      <c r="F131" s="189" t="s">
        <v>2042</v>
      </c>
      <c r="G131" s="190" t="s">
        <v>330</v>
      </c>
      <c r="H131" s="191">
        <v>1</v>
      </c>
      <c r="I131" s="192"/>
      <c r="J131" s="193">
        <f t="shared" si="0"/>
        <v>0</v>
      </c>
      <c r="K131" s="189" t="s">
        <v>1</v>
      </c>
      <c r="L131" s="40"/>
      <c r="M131" s="194" t="s">
        <v>1</v>
      </c>
      <c r="N131" s="195" t="s">
        <v>44</v>
      </c>
      <c r="O131" s="72"/>
      <c r="P131" s="196">
        <f t="shared" si="1"/>
        <v>0</v>
      </c>
      <c r="Q131" s="196">
        <v>1.0000000000000001E-5</v>
      </c>
      <c r="R131" s="196">
        <f t="shared" si="2"/>
        <v>1.0000000000000001E-5</v>
      </c>
      <c r="S131" s="196">
        <v>0</v>
      </c>
      <c r="T131" s="19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8" t="s">
        <v>191</v>
      </c>
      <c r="AT131" s="198" t="s">
        <v>176</v>
      </c>
      <c r="AU131" s="198" t="s">
        <v>89</v>
      </c>
      <c r="AY131" s="18" t="s">
        <v>173</v>
      </c>
      <c r="BE131" s="199">
        <f t="shared" si="4"/>
        <v>0</v>
      </c>
      <c r="BF131" s="199">
        <f t="shared" si="5"/>
        <v>0</v>
      </c>
      <c r="BG131" s="199">
        <f t="shared" si="6"/>
        <v>0</v>
      </c>
      <c r="BH131" s="199">
        <f t="shared" si="7"/>
        <v>0</v>
      </c>
      <c r="BI131" s="199">
        <f t="shared" si="8"/>
        <v>0</v>
      </c>
      <c r="BJ131" s="18" t="s">
        <v>87</v>
      </c>
      <c r="BK131" s="199">
        <f t="shared" si="9"/>
        <v>0</v>
      </c>
      <c r="BL131" s="18" t="s">
        <v>191</v>
      </c>
      <c r="BM131" s="198" t="s">
        <v>2043</v>
      </c>
    </row>
    <row r="132" spans="1:65" s="2" customFormat="1" ht="16.5" customHeight="1">
      <c r="A132" s="35"/>
      <c r="B132" s="36"/>
      <c r="C132" s="187" t="s">
        <v>201</v>
      </c>
      <c r="D132" s="187" t="s">
        <v>176</v>
      </c>
      <c r="E132" s="188" t="s">
        <v>2044</v>
      </c>
      <c r="F132" s="189" t="s">
        <v>2045</v>
      </c>
      <c r="G132" s="190" t="s">
        <v>339</v>
      </c>
      <c r="H132" s="191">
        <v>78</v>
      </c>
      <c r="I132" s="192"/>
      <c r="J132" s="193">
        <f t="shared" si="0"/>
        <v>0</v>
      </c>
      <c r="K132" s="189" t="s">
        <v>1</v>
      </c>
      <c r="L132" s="40"/>
      <c r="M132" s="194" t="s">
        <v>1</v>
      </c>
      <c r="N132" s="195" t="s">
        <v>44</v>
      </c>
      <c r="O132" s="72"/>
      <c r="P132" s="196">
        <f t="shared" si="1"/>
        <v>0</v>
      </c>
      <c r="Q132" s="196">
        <v>1.0000000000000001E-5</v>
      </c>
      <c r="R132" s="196">
        <f t="shared" si="2"/>
        <v>7.8000000000000009E-4</v>
      </c>
      <c r="S132" s="196">
        <v>0</v>
      </c>
      <c r="T132" s="19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191</v>
      </c>
      <c r="AT132" s="198" t="s">
        <v>176</v>
      </c>
      <c r="AU132" s="198" t="s">
        <v>89</v>
      </c>
      <c r="AY132" s="18" t="s">
        <v>173</v>
      </c>
      <c r="BE132" s="199">
        <f t="shared" si="4"/>
        <v>0</v>
      </c>
      <c r="BF132" s="199">
        <f t="shared" si="5"/>
        <v>0</v>
      </c>
      <c r="BG132" s="199">
        <f t="shared" si="6"/>
        <v>0</v>
      </c>
      <c r="BH132" s="199">
        <f t="shared" si="7"/>
        <v>0</v>
      </c>
      <c r="BI132" s="199">
        <f t="shared" si="8"/>
        <v>0</v>
      </c>
      <c r="BJ132" s="18" t="s">
        <v>87</v>
      </c>
      <c r="BK132" s="199">
        <f t="shared" si="9"/>
        <v>0</v>
      </c>
      <c r="BL132" s="18" t="s">
        <v>191</v>
      </c>
      <c r="BM132" s="198" t="s">
        <v>2046</v>
      </c>
    </row>
    <row r="133" spans="1:65" s="12" customFormat="1" ht="25.9" customHeight="1">
      <c r="B133" s="171"/>
      <c r="C133" s="172"/>
      <c r="D133" s="173" t="s">
        <v>78</v>
      </c>
      <c r="E133" s="174" t="s">
        <v>553</v>
      </c>
      <c r="F133" s="174" t="s">
        <v>554</v>
      </c>
      <c r="G133" s="172"/>
      <c r="H133" s="172"/>
      <c r="I133" s="175"/>
      <c r="J133" s="176">
        <f>BK133</f>
        <v>0</v>
      </c>
      <c r="K133" s="172"/>
      <c r="L133" s="177"/>
      <c r="M133" s="178"/>
      <c r="N133" s="179"/>
      <c r="O133" s="179"/>
      <c r="P133" s="180">
        <f>P134+P153+P173+P176+P186</f>
        <v>0</v>
      </c>
      <c r="Q133" s="179"/>
      <c r="R133" s="180">
        <f>R134+R153+R173+R176+R186</f>
        <v>0.72655999999999987</v>
      </c>
      <c r="S133" s="179"/>
      <c r="T133" s="181">
        <f>T134+T153+T173+T176+T186</f>
        <v>0</v>
      </c>
      <c r="AR133" s="182" t="s">
        <v>89</v>
      </c>
      <c r="AT133" s="183" t="s">
        <v>78</v>
      </c>
      <c r="AU133" s="183" t="s">
        <v>79</v>
      </c>
      <c r="AY133" s="182" t="s">
        <v>173</v>
      </c>
      <c r="BK133" s="184">
        <f>BK134+BK153+BK173+BK176+BK186</f>
        <v>0</v>
      </c>
    </row>
    <row r="134" spans="1:65" s="12" customFormat="1" ht="22.9" customHeight="1">
      <c r="B134" s="171"/>
      <c r="C134" s="172"/>
      <c r="D134" s="173" t="s">
        <v>78</v>
      </c>
      <c r="E134" s="185" t="s">
        <v>2047</v>
      </c>
      <c r="F134" s="185" t="s">
        <v>2048</v>
      </c>
      <c r="G134" s="172"/>
      <c r="H134" s="172"/>
      <c r="I134" s="175"/>
      <c r="J134" s="186">
        <f>BK134</f>
        <v>0</v>
      </c>
      <c r="K134" s="172"/>
      <c r="L134" s="177"/>
      <c r="M134" s="178"/>
      <c r="N134" s="179"/>
      <c r="O134" s="179"/>
      <c r="P134" s="180">
        <f>SUM(P135:P152)</f>
        <v>0</v>
      </c>
      <c r="Q134" s="179"/>
      <c r="R134" s="180">
        <f>SUM(R135:R152)</f>
        <v>0</v>
      </c>
      <c r="S134" s="179"/>
      <c r="T134" s="181">
        <f>SUM(T135:T152)</f>
        <v>0</v>
      </c>
      <c r="AR134" s="182" t="s">
        <v>89</v>
      </c>
      <c r="AT134" s="183" t="s">
        <v>78</v>
      </c>
      <c r="AU134" s="183" t="s">
        <v>87</v>
      </c>
      <c r="AY134" s="182" t="s">
        <v>173</v>
      </c>
      <c r="BK134" s="184">
        <f>SUM(BK135:BK152)</f>
        <v>0</v>
      </c>
    </row>
    <row r="135" spans="1:65" s="2" customFormat="1" ht="24.2" customHeight="1">
      <c r="A135" s="35"/>
      <c r="B135" s="36"/>
      <c r="C135" s="187" t="s">
        <v>205</v>
      </c>
      <c r="D135" s="187" t="s">
        <v>176</v>
      </c>
      <c r="E135" s="188" t="s">
        <v>2049</v>
      </c>
      <c r="F135" s="189" t="s">
        <v>2050</v>
      </c>
      <c r="G135" s="190" t="s">
        <v>339</v>
      </c>
      <c r="H135" s="191">
        <v>32</v>
      </c>
      <c r="I135" s="192"/>
      <c r="J135" s="193">
        <f t="shared" ref="J135:J152" si="10">ROUND(I135*H135,2)</f>
        <v>0</v>
      </c>
      <c r="K135" s="189" t="s">
        <v>1</v>
      </c>
      <c r="L135" s="40"/>
      <c r="M135" s="194" t="s">
        <v>1</v>
      </c>
      <c r="N135" s="195" t="s">
        <v>44</v>
      </c>
      <c r="O135" s="72"/>
      <c r="P135" s="196">
        <f t="shared" ref="P135:P152" si="11">O135*H135</f>
        <v>0</v>
      </c>
      <c r="Q135" s="196">
        <v>0</v>
      </c>
      <c r="R135" s="196">
        <f t="shared" ref="R135:R152" si="12">Q135*H135</f>
        <v>0</v>
      </c>
      <c r="S135" s="196">
        <v>0</v>
      </c>
      <c r="T135" s="197">
        <f t="shared" ref="T135:T152" si="13"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191</v>
      </c>
      <c r="AT135" s="198" t="s">
        <v>176</v>
      </c>
      <c r="AU135" s="198" t="s">
        <v>89</v>
      </c>
      <c r="AY135" s="18" t="s">
        <v>173</v>
      </c>
      <c r="BE135" s="199">
        <f t="shared" ref="BE135:BE152" si="14">IF(N135="základní",J135,0)</f>
        <v>0</v>
      </c>
      <c r="BF135" s="199">
        <f t="shared" ref="BF135:BF152" si="15">IF(N135="snížená",J135,0)</f>
        <v>0</v>
      </c>
      <c r="BG135" s="199">
        <f t="shared" ref="BG135:BG152" si="16">IF(N135="zákl. přenesená",J135,0)</f>
        <v>0</v>
      </c>
      <c r="BH135" s="199">
        <f t="shared" ref="BH135:BH152" si="17">IF(N135="sníž. přenesená",J135,0)</f>
        <v>0</v>
      </c>
      <c r="BI135" s="199">
        <f t="shared" ref="BI135:BI152" si="18">IF(N135="nulová",J135,0)</f>
        <v>0</v>
      </c>
      <c r="BJ135" s="18" t="s">
        <v>87</v>
      </c>
      <c r="BK135" s="199">
        <f t="shared" ref="BK135:BK152" si="19">ROUND(I135*H135,2)</f>
        <v>0</v>
      </c>
      <c r="BL135" s="18" t="s">
        <v>191</v>
      </c>
      <c r="BM135" s="198" t="s">
        <v>2051</v>
      </c>
    </row>
    <row r="136" spans="1:65" s="2" customFormat="1" ht="24.2" customHeight="1">
      <c r="A136" s="35"/>
      <c r="B136" s="36"/>
      <c r="C136" s="187" t="s">
        <v>211</v>
      </c>
      <c r="D136" s="187" t="s">
        <v>176</v>
      </c>
      <c r="E136" s="188" t="s">
        <v>2052</v>
      </c>
      <c r="F136" s="189" t="s">
        <v>2053</v>
      </c>
      <c r="G136" s="190" t="s">
        <v>339</v>
      </c>
      <c r="H136" s="191">
        <v>74</v>
      </c>
      <c r="I136" s="192"/>
      <c r="J136" s="193">
        <f t="shared" si="10"/>
        <v>0</v>
      </c>
      <c r="K136" s="189" t="s">
        <v>1</v>
      </c>
      <c r="L136" s="40"/>
      <c r="M136" s="194" t="s">
        <v>1</v>
      </c>
      <c r="N136" s="195" t="s">
        <v>44</v>
      </c>
      <c r="O136" s="72"/>
      <c r="P136" s="196">
        <f t="shared" si="11"/>
        <v>0</v>
      </c>
      <c r="Q136" s="196">
        <v>0</v>
      </c>
      <c r="R136" s="196">
        <f t="shared" si="12"/>
        <v>0</v>
      </c>
      <c r="S136" s="196">
        <v>0</v>
      </c>
      <c r="T136" s="197">
        <f t="shared" si="1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191</v>
      </c>
      <c r="AT136" s="198" t="s">
        <v>176</v>
      </c>
      <c r="AU136" s="198" t="s">
        <v>89</v>
      </c>
      <c r="AY136" s="18" t="s">
        <v>173</v>
      </c>
      <c r="BE136" s="199">
        <f t="shared" si="14"/>
        <v>0</v>
      </c>
      <c r="BF136" s="199">
        <f t="shared" si="15"/>
        <v>0</v>
      </c>
      <c r="BG136" s="199">
        <f t="shared" si="16"/>
        <v>0</v>
      </c>
      <c r="BH136" s="199">
        <f t="shared" si="17"/>
        <v>0</v>
      </c>
      <c r="BI136" s="199">
        <f t="shared" si="18"/>
        <v>0</v>
      </c>
      <c r="BJ136" s="18" t="s">
        <v>87</v>
      </c>
      <c r="BK136" s="199">
        <f t="shared" si="19"/>
        <v>0</v>
      </c>
      <c r="BL136" s="18" t="s">
        <v>191</v>
      </c>
      <c r="BM136" s="198" t="s">
        <v>2054</v>
      </c>
    </row>
    <row r="137" spans="1:65" s="2" customFormat="1" ht="24.2" customHeight="1">
      <c r="A137" s="35"/>
      <c r="B137" s="36"/>
      <c r="C137" s="187" t="s">
        <v>217</v>
      </c>
      <c r="D137" s="187" t="s">
        <v>176</v>
      </c>
      <c r="E137" s="188" t="s">
        <v>2055</v>
      </c>
      <c r="F137" s="189" t="s">
        <v>2056</v>
      </c>
      <c r="G137" s="190" t="s">
        <v>339</v>
      </c>
      <c r="H137" s="191">
        <v>1</v>
      </c>
      <c r="I137" s="192"/>
      <c r="J137" s="193">
        <f t="shared" si="10"/>
        <v>0</v>
      </c>
      <c r="K137" s="189" t="s">
        <v>1</v>
      </c>
      <c r="L137" s="40"/>
      <c r="M137" s="194" t="s">
        <v>1</v>
      </c>
      <c r="N137" s="195" t="s">
        <v>44</v>
      </c>
      <c r="O137" s="72"/>
      <c r="P137" s="196">
        <f t="shared" si="11"/>
        <v>0</v>
      </c>
      <c r="Q137" s="196">
        <v>0</v>
      </c>
      <c r="R137" s="196">
        <f t="shared" si="12"/>
        <v>0</v>
      </c>
      <c r="S137" s="196">
        <v>0</v>
      </c>
      <c r="T137" s="197">
        <f t="shared" si="1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191</v>
      </c>
      <c r="AT137" s="198" t="s">
        <v>176</v>
      </c>
      <c r="AU137" s="198" t="s">
        <v>89</v>
      </c>
      <c r="AY137" s="18" t="s">
        <v>173</v>
      </c>
      <c r="BE137" s="199">
        <f t="shared" si="14"/>
        <v>0</v>
      </c>
      <c r="BF137" s="199">
        <f t="shared" si="15"/>
        <v>0</v>
      </c>
      <c r="BG137" s="199">
        <f t="shared" si="16"/>
        <v>0</v>
      </c>
      <c r="BH137" s="199">
        <f t="shared" si="17"/>
        <v>0</v>
      </c>
      <c r="BI137" s="199">
        <f t="shared" si="18"/>
        <v>0</v>
      </c>
      <c r="BJ137" s="18" t="s">
        <v>87</v>
      </c>
      <c r="BK137" s="199">
        <f t="shared" si="19"/>
        <v>0</v>
      </c>
      <c r="BL137" s="18" t="s">
        <v>191</v>
      </c>
      <c r="BM137" s="198" t="s">
        <v>2057</v>
      </c>
    </row>
    <row r="138" spans="1:65" s="2" customFormat="1" ht="24.2" customHeight="1">
      <c r="A138" s="35"/>
      <c r="B138" s="36"/>
      <c r="C138" s="187" t="s">
        <v>114</v>
      </c>
      <c r="D138" s="187" t="s">
        <v>176</v>
      </c>
      <c r="E138" s="188" t="s">
        <v>2058</v>
      </c>
      <c r="F138" s="189" t="s">
        <v>2059</v>
      </c>
      <c r="G138" s="190" t="s">
        <v>339</v>
      </c>
      <c r="H138" s="191">
        <v>5</v>
      </c>
      <c r="I138" s="192"/>
      <c r="J138" s="193">
        <f t="shared" si="10"/>
        <v>0</v>
      </c>
      <c r="K138" s="189" t="s">
        <v>1</v>
      </c>
      <c r="L138" s="40"/>
      <c r="M138" s="194" t="s">
        <v>1</v>
      </c>
      <c r="N138" s="195" t="s">
        <v>44</v>
      </c>
      <c r="O138" s="72"/>
      <c r="P138" s="196">
        <f t="shared" si="11"/>
        <v>0</v>
      </c>
      <c r="Q138" s="196">
        <v>0</v>
      </c>
      <c r="R138" s="196">
        <f t="shared" si="12"/>
        <v>0</v>
      </c>
      <c r="S138" s="196">
        <v>0</v>
      </c>
      <c r="T138" s="197">
        <f t="shared" si="1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191</v>
      </c>
      <c r="AT138" s="198" t="s">
        <v>176</v>
      </c>
      <c r="AU138" s="198" t="s">
        <v>89</v>
      </c>
      <c r="AY138" s="18" t="s">
        <v>173</v>
      </c>
      <c r="BE138" s="199">
        <f t="shared" si="14"/>
        <v>0</v>
      </c>
      <c r="BF138" s="199">
        <f t="shared" si="15"/>
        <v>0</v>
      </c>
      <c r="BG138" s="199">
        <f t="shared" si="16"/>
        <v>0</v>
      </c>
      <c r="BH138" s="199">
        <f t="shared" si="17"/>
        <v>0</v>
      </c>
      <c r="BI138" s="199">
        <f t="shared" si="18"/>
        <v>0</v>
      </c>
      <c r="BJ138" s="18" t="s">
        <v>87</v>
      </c>
      <c r="BK138" s="199">
        <f t="shared" si="19"/>
        <v>0</v>
      </c>
      <c r="BL138" s="18" t="s">
        <v>191</v>
      </c>
      <c r="BM138" s="198" t="s">
        <v>2060</v>
      </c>
    </row>
    <row r="139" spans="1:65" s="2" customFormat="1" ht="24.2" customHeight="1">
      <c r="A139" s="35"/>
      <c r="B139" s="36"/>
      <c r="C139" s="187" t="s">
        <v>117</v>
      </c>
      <c r="D139" s="187" t="s">
        <v>176</v>
      </c>
      <c r="E139" s="188" t="s">
        <v>2061</v>
      </c>
      <c r="F139" s="189" t="s">
        <v>2062</v>
      </c>
      <c r="G139" s="190" t="s">
        <v>339</v>
      </c>
      <c r="H139" s="191">
        <v>21</v>
      </c>
      <c r="I139" s="192"/>
      <c r="J139" s="193">
        <f t="shared" si="10"/>
        <v>0</v>
      </c>
      <c r="K139" s="189" t="s">
        <v>1</v>
      </c>
      <c r="L139" s="40"/>
      <c r="M139" s="194" t="s">
        <v>1</v>
      </c>
      <c r="N139" s="195" t="s">
        <v>44</v>
      </c>
      <c r="O139" s="72"/>
      <c r="P139" s="196">
        <f t="shared" si="11"/>
        <v>0</v>
      </c>
      <c r="Q139" s="196">
        <v>0</v>
      </c>
      <c r="R139" s="196">
        <f t="shared" si="12"/>
        <v>0</v>
      </c>
      <c r="S139" s="196">
        <v>0</v>
      </c>
      <c r="T139" s="197">
        <f t="shared" si="1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191</v>
      </c>
      <c r="AT139" s="198" t="s">
        <v>176</v>
      </c>
      <c r="AU139" s="198" t="s">
        <v>89</v>
      </c>
      <c r="AY139" s="18" t="s">
        <v>173</v>
      </c>
      <c r="BE139" s="199">
        <f t="shared" si="14"/>
        <v>0</v>
      </c>
      <c r="BF139" s="199">
        <f t="shared" si="15"/>
        <v>0</v>
      </c>
      <c r="BG139" s="199">
        <f t="shared" si="16"/>
        <v>0</v>
      </c>
      <c r="BH139" s="199">
        <f t="shared" si="17"/>
        <v>0</v>
      </c>
      <c r="BI139" s="199">
        <f t="shared" si="18"/>
        <v>0</v>
      </c>
      <c r="BJ139" s="18" t="s">
        <v>87</v>
      </c>
      <c r="BK139" s="199">
        <f t="shared" si="19"/>
        <v>0</v>
      </c>
      <c r="BL139" s="18" t="s">
        <v>191</v>
      </c>
      <c r="BM139" s="198" t="s">
        <v>2063</v>
      </c>
    </row>
    <row r="140" spans="1:65" s="2" customFormat="1" ht="24.2" customHeight="1">
      <c r="A140" s="35"/>
      <c r="B140" s="36"/>
      <c r="C140" s="187" t="s">
        <v>120</v>
      </c>
      <c r="D140" s="187" t="s">
        <v>176</v>
      </c>
      <c r="E140" s="188" t="s">
        <v>2064</v>
      </c>
      <c r="F140" s="189" t="s">
        <v>2065</v>
      </c>
      <c r="G140" s="190" t="s">
        <v>339</v>
      </c>
      <c r="H140" s="191">
        <v>41</v>
      </c>
      <c r="I140" s="192"/>
      <c r="J140" s="193">
        <f t="shared" si="10"/>
        <v>0</v>
      </c>
      <c r="K140" s="189" t="s">
        <v>1</v>
      </c>
      <c r="L140" s="40"/>
      <c r="M140" s="194" t="s">
        <v>1</v>
      </c>
      <c r="N140" s="195" t="s">
        <v>44</v>
      </c>
      <c r="O140" s="72"/>
      <c r="P140" s="196">
        <f t="shared" si="11"/>
        <v>0</v>
      </c>
      <c r="Q140" s="196">
        <v>0</v>
      </c>
      <c r="R140" s="196">
        <f t="shared" si="12"/>
        <v>0</v>
      </c>
      <c r="S140" s="196">
        <v>0</v>
      </c>
      <c r="T140" s="197">
        <f t="shared" si="1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191</v>
      </c>
      <c r="AT140" s="198" t="s">
        <v>176</v>
      </c>
      <c r="AU140" s="198" t="s">
        <v>89</v>
      </c>
      <c r="AY140" s="18" t="s">
        <v>173</v>
      </c>
      <c r="BE140" s="199">
        <f t="shared" si="14"/>
        <v>0</v>
      </c>
      <c r="BF140" s="199">
        <f t="shared" si="15"/>
        <v>0</v>
      </c>
      <c r="BG140" s="199">
        <f t="shared" si="16"/>
        <v>0</v>
      </c>
      <c r="BH140" s="199">
        <f t="shared" si="17"/>
        <v>0</v>
      </c>
      <c r="BI140" s="199">
        <f t="shared" si="18"/>
        <v>0</v>
      </c>
      <c r="BJ140" s="18" t="s">
        <v>87</v>
      </c>
      <c r="BK140" s="199">
        <f t="shared" si="19"/>
        <v>0</v>
      </c>
      <c r="BL140" s="18" t="s">
        <v>191</v>
      </c>
      <c r="BM140" s="198" t="s">
        <v>2066</v>
      </c>
    </row>
    <row r="141" spans="1:65" s="2" customFormat="1" ht="24.2" customHeight="1">
      <c r="A141" s="35"/>
      <c r="B141" s="36"/>
      <c r="C141" s="187" t="s">
        <v>123</v>
      </c>
      <c r="D141" s="187" t="s">
        <v>176</v>
      </c>
      <c r="E141" s="188" t="s">
        <v>2067</v>
      </c>
      <c r="F141" s="189" t="s">
        <v>2068</v>
      </c>
      <c r="G141" s="190" t="s">
        <v>339</v>
      </c>
      <c r="H141" s="191">
        <v>48</v>
      </c>
      <c r="I141" s="192"/>
      <c r="J141" s="193">
        <f t="shared" si="10"/>
        <v>0</v>
      </c>
      <c r="K141" s="189" t="s">
        <v>1</v>
      </c>
      <c r="L141" s="40"/>
      <c r="M141" s="194" t="s">
        <v>1</v>
      </c>
      <c r="N141" s="195" t="s">
        <v>44</v>
      </c>
      <c r="O141" s="72"/>
      <c r="P141" s="196">
        <f t="shared" si="11"/>
        <v>0</v>
      </c>
      <c r="Q141" s="196">
        <v>0</v>
      </c>
      <c r="R141" s="196">
        <f t="shared" si="12"/>
        <v>0</v>
      </c>
      <c r="S141" s="196">
        <v>0</v>
      </c>
      <c r="T141" s="197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191</v>
      </c>
      <c r="AT141" s="198" t="s">
        <v>176</v>
      </c>
      <c r="AU141" s="198" t="s">
        <v>89</v>
      </c>
      <c r="AY141" s="18" t="s">
        <v>173</v>
      </c>
      <c r="BE141" s="199">
        <f t="shared" si="14"/>
        <v>0</v>
      </c>
      <c r="BF141" s="199">
        <f t="shared" si="15"/>
        <v>0</v>
      </c>
      <c r="BG141" s="199">
        <f t="shared" si="16"/>
        <v>0</v>
      </c>
      <c r="BH141" s="199">
        <f t="shared" si="17"/>
        <v>0</v>
      </c>
      <c r="BI141" s="199">
        <f t="shared" si="18"/>
        <v>0</v>
      </c>
      <c r="BJ141" s="18" t="s">
        <v>87</v>
      </c>
      <c r="BK141" s="199">
        <f t="shared" si="19"/>
        <v>0</v>
      </c>
      <c r="BL141" s="18" t="s">
        <v>191</v>
      </c>
      <c r="BM141" s="198" t="s">
        <v>2069</v>
      </c>
    </row>
    <row r="142" spans="1:65" s="2" customFormat="1" ht="24.2" customHeight="1">
      <c r="A142" s="35"/>
      <c r="B142" s="36"/>
      <c r="C142" s="187" t="s">
        <v>126</v>
      </c>
      <c r="D142" s="187" t="s">
        <v>176</v>
      </c>
      <c r="E142" s="188" t="s">
        <v>2070</v>
      </c>
      <c r="F142" s="189" t="s">
        <v>2071</v>
      </c>
      <c r="G142" s="190" t="s">
        <v>339</v>
      </c>
      <c r="H142" s="191">
        <v>25</v>
      </c>
      <c r="I142" s="192"/>
      <c r="J142" s="193">
        <f t="shared" si="10"/>
        <v>0</v>
      </c>
      <c r="K142" s="189" t="s">
        <v>1</v>
      </c>
      <c r="L142" s="40"/>
      <c r="M142" s="194" t="s">
        <v>1</v>
      </c>
      <c r="N142" s="195" t="s">
        <v>44</v>
      </c>
      <c r="O142" s="72"/>
      <c r="P142" s="196">
        <f t="shared" si="11"/>
        <v>0</v>
      </c>
      <c r="Q142" s="196">
        <v>0</v>
      </c>
      <c r="R142" s="196">
        <f t="shared" si="12"/>
        <v>0</v>
      </c>
      <c r="S142" s="196">
        <v>0</v>
      </c>
      <c r="T142" s="197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191</v>
      </c>
      <c r="AT142" s="198" t="s">
        <v>176</v>
      </c>
      <c r="AU142" s="198" t="s">
        <v>89</v>
      </c>
      <c r="AY142" s="18" t="s">
        <v>173</v>
      </c>
      <c r="BE142" s="199">
        <f t="shared" si="14"/>
        <v>0</v>
      </c>
      <c r="BF142" s="199">
        <f t="shared" si="15"/>
        <v>0</v>
      </c>
      <c r="BG142" s="199">
        <f t="shared" si="16"/>
        <v>0</v>
      </c>
      <c r="BH142" s="199">
        <f t="shared" si="17"/>
        <v>0</v>
      </c>
      <c r="BI142" s="199">
        <f t="shared" si="18"/>
        <v>0</v>
      </c>
      <c r="BJ142" s="18" t="s">
        <v>87</v>
      </c>
      <c r="BK142" s="199">
        <f t="shared" si="19"/>
        <v>0</v>
      </c>
      <c r="BL142" s="18" t="s">
        <v>191</v>
      </c>
      <c r="BM142" s="198" t="s">
        <v>2072</v>
      </c>
    </row>
    <row r="143" spans="1:65" s="2" customFormat="1" ht="24.2" customHeight="1">
      <c r="A143" s="35"/>
      <c r="B143" s="36"/>
      <c r="C143" s="187" t="s">
        <v>8</v>
      </c>
      <c r="D143" s="187" t="s">
        <v>176</v>
      </c>
      <c r="E143" s="188" t="s">
        <v>2073</v>
      </c>
      <c r="F143" s="189" t="s">
        <v>2074</v>
      </c>
      <c r="G143" s="190" t="s">
        <v>330</v>
      </c>
      <c r="H143" s="191">
        <v>1</v>
      </c>
      <c r="I143" s="192"/>
      <c r="J143" s="193">
        <f t="shared" si="10"/>
        <v>0</v>
      </c>
      <c r="K143" s="189" t="s">
        <v>1</v>
      </c>
      <c r="L143" s="40"/>
      <c r="M143" s="194" t="s">
        <v>1</v>
      </c>
      <c r="N143" s="195" t="s">
        <v>44</v>
      </c>
      <c r="O143" s="72"/>
      <c r="P143" s="196">
        <f t="shared" si="11"/>
        <v>0</v>
      </c>
      <c r="Q143" s="196">
        <v>0</v>
      </c>
      <c r="R143" s="196">
        <f t="shared" si="12"/>
        <v>0</v>
      </c>
      <c r="S143" s="196">
        <v>0</v>
      </c>
      <c r="T143" s="197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191</v>
      </c>
      <c r="AT143" s="198" t="s">
        <v>176</v>
      </c>
      <c r="AU143" s="198" t="s">
        <v>89</v>
      </c>
      <c r="AY143" s="18" t="s">
        <v>173</v>
      </c>
      <c r="BE143" s="199">
        <f t="shared" si="14"/>
        <v>0</v>
      </c>
      <c r="BF143" s="199">
        <f t="shared" si="15"/>
        <v>0</v>
      </c>
      <c r="BG143" s="199">
        <f t="shared" si="16"/>
        <v>0</v>
      </c>
      <c r="BH143" s="199">
        <f t="shared" si="17"/>
        <v>0</v>
      </c>
      <c r="BI143" s="199">
        <f t="shared" si="18"/>
        <v>0</v>
      </c>
      <c r="BJ143" s="18" t="s">
        <v>87</v>
      </c>
      <c r="BK143" s="199">
        <f t="shared" si="19"/>
        <v>0</v>
      </c>
      <c r="BL143" s="18" t="s">
        <v>191</v>
      </c>
      <c r="BM143" s="198" t="s">
        <v>2075</v>
      </c>
    </row>
    <row r="144" spans="1:65" s="2" customFormat="1" ht="24.2" customHeight="1">
      <c r="A144" s="35"/>
      <c r="B144" s="36"/>
      <c r="C144" s="187" t="s">
        <v>131</v>
      </c>
      <c r="D144" s="187" t="s">
        <v>176</v>
      </c>
      <c r="E144" s="188" t="s">
        <v>2076</v>
      </c>
      <c r="F144" s="189" t="s">
        <v>2077</v>
      </c>
      <c r="G144" s="190" t="s">
        <v>330</v>
      </c>
      <c r="H144" s="191">
        <v>2</v>
      </c>
      <c r="I144" s="192"/>
      <c r="J144" s="193">
        <f t="shared" si="10"/>
        <v>0</v>
      </c>
      <c r="K144" s="189" t="s">
        <v>1</v>
      </c>
      <c r="L144" s="40"/>
      <c r="M144" s="194" t="s">
        <v>1</v>
      </c>
      <c r="N144" s="195" t="s">
        <v>44</v>
      </c>
      <c r="O144" s="72"/>
      <c r="P144" s="196">
        <f t="shared" si="11"/>
        <v>0</v>
      </c>
      <c r="Q144" s="196">
        <v>0</v>
      </c>
      <c r="R144" s="196">
        <f t="shared" si="12"/>
        <v>0</v>
      </c>
      <c r="S144" s="196">
        <v>0</v>
      </c>
      <c r="T144" s="197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191</v>
      </c>
      <c r="AT144" s="198" t="s">
        <v>176</v>
      </c>
      <c r="AU144" s="198" t="s">
        <v>89</v>
      </c>
      <c r="AY144" s="18" t="s">
        <v>173</v>
      </c>
      <c r="BE144" s="199">
        <f t="shared" si="14"/>
        <v>0</v>
      </c>
      <c r="BF144" s="199">
        <f t="shared" si="15"/>
        <v>0</v>
      </c>
      <c r="BG144" s="199">
        <f t="shared" si="16"/>
        <v>0</v>
      </c>
      <c r="BH144" s="199">
        <f t="shared" si="17"/>
        <v>0</v>
      </c>
      <c r="BI144" s="199">
        <f t="shared" si="18"/>
        <v>0</v>
      </c>
      <c r="BJ144" s="18" t="s">
        <v>87</v>
      </c>
      <c r="BK144" s="199">
        <f t="shared" si="19"/>
        <v>0</v>
      </c>
      <c r="BL144" s="18" t="s">
        <v>191</v>
      </c>
      <c r="BM144" s="198" t="s">
        <v>2078</v>
      </c>
    </row>
    <row r="145" spans="1:65" s="2" customFormat="1" ht="24.2" customHeight="1">
      <c r="A145" s="35"/>
      <c r="B145" s="36"/>
      <c r="C145" s="187" t="s">
        <v>134</v>
      </c>
      <c r="D145" s="187" t="s">
        <v>176</v>
      </c>
      <c r="E145" s="188" t="s">
        <v>2079</v>
      </c>
      <c r="F145" s="189" t="s">
        <v>2080</v>
      </c>
      <c r="G145" s="190" t="s">
        <v>330</v>
      </c>
      <c r="H145" s="191">
        <v>7</v>
      </c>
      <c r="I145" s="192"/>
      <c r="J145" s="193">
        <f t="shared" si="10"/>
        <v>0</v>
      </c>
      <c r="K145" s="189" t="s">
        <v>1</v>
      </c>
      <c r="L145" s="40"/>
      <c r="M145" s="194" t="s">
        <v>1</v>
      </c>
      <c r="N145" s="195" t="s">
        <v>44</v>
      </c>
      <c r="O145" s="72"/>
      <c r="P145" s="196">
        <f t="shared" si="11"/>
        <v>0</v>
      </c>
      <c r="Q145" s="196">
        <v>0</v>
      </c>
      <c r="R145" s="196">
        <f t="shared" si="12"/>
        <v>0</v>
      </c>
      <c r="S145" s="196">
        <v>0</v>
      </c>
      <c r="T145" s="197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191</v>
      </c>
      <c r="AT145" s="198" t="s">
        <v>176</v>
      </c>
      <c r="AU145" s="198" t="s">
        <v>89</v>
      </c>
      <c r="AY145" s="18" t="s">
        <v>173</v>
      </c>
      <c r="BE145" s="199">
        <f t="shared" si="14"/>
        <v>0</v>
      </c>
      <c r="BF145" s="199">
        <f t="shared" si="15"/>
        <v>0</v>
      </c>
      <c r="BG145" s="199">
        <f t="shared" si="16"/>
        <v>0</v>
      </c>
      <c r="BH145" s="199">
        <f t="shared" si="17"/>
        <v>0</v>
      </c>
      <c r="BI145" s="199">
        <f t="shared" si="18"/>
        <v>0</v>
      </c>
      <c r="BJ145" s="18" t="s">
        <v>87</v>
      </c>
      <c r="BK145" s="199">
        <f t="shared" si="19"/>
        <v>0</v>
      </c>
      <c r="BL145" s="18" t="s">
        <v>191</v>
      </c>
      <c r="BM145" s="198" t="s">
        <v>2081</v>
      </c>
    </row>
    <row r="146" spans="1:65" s="2" customFormat="1" ht="16.5" customHeight="1">
      <c r="A146" s="35"/>
      <c r="B146" s="36"/>
      <c r="C146" s="187" t="s">
        <v>137</v>
      </c>
      <c r="D146" s="187" t="s">
        <v>176</v>
      </c>
      <c r="E146" s="188" t="s">
        <v>2082</v>
      </c>
      <c r="F146" s="189" t="s">
        <v>2083</v>
      </c>
      <c r="G146" s="190" t="s">
        <v>330</v>
      </c>
      <c r="H146" s="191">
        <v>2</v>
      </c>
      <c r="I146" s="192"/>
      <c r="J146" s="193">
        <f t="shared" si="10"/>
        <v>0</v>
      </c>
      <c r="K146" s="189" t="s">
        <v>1</v>
      </c>
      <c r="L146" s="40"/>
      <c r="M146" s="194" t="s">
        <v>1</v>
      </c>
      <c r="N146" s="195" t="s">
        <v>44</v>
      </c>
      <c r="O146" s="72"/>
      <c r="P146" s="196">
        <f t="shared" si="11"/>
        <v>0</v>
      </c>
      <c r="Q146" s="196">
        <v>0</v>
      </c>
      <c r="R146" s="196">
        <f t="shared" si="12"/>
        <v>0</v>
      </c>
      <c r="S146" s="196">
        <v>0</v>
      </c>
      <c r="T146" s="197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191</v>
      </c>
      <c r="AT146" s="198" t="s">
        <v>176</v>
      </c>
      <c r="AU146" s="198" t="s">
        <v>89</v>
      </c>
      <c r="AY146" s="18" t="s">
        <v>173</v>
      </c>
      <c r="BE146" s="199">
        <f t="shared" si="14"/>
        <v>0</v>
      </c>
      <c r="BF146" s="199">
        <f t="shared" si="15"/>
        <v>0</v>
      </c>
      <c r="BG146" s="199">
        <f t="shared" si="16"/>
        <v>0</v>
      </c>
      <c r="BH146" s="199">
        <f t="shared" si="17"/>
        <v>0</v>
      </c>
      <c r="BI146" s="199">
        <f t="shared" si="18"/>
        <v>0</v>
      </c>
      <c r="BJ146" s="18" t="s">
        <v>87</v>
      </c>
      <c r="BK146" s="199">
        <f t="shared" si="19"/>
        <v>0</v>
      </c>
      <c r="BL146" s="18" t="s">
        <v>191</v>
      </c>
      <c r="BM146" s="198" t="s">
        <v>2084</v>
      </c>
    </row>
    <row r="147" spans="1:65" s="2" customFormat="1" ht="16.5" customHeight="1">
      <c r="A147" s="35"/>
      <c r="B147" s="36"/>
      <c r="C147" s="187" t="s">
        <v>140</v>
      </c>
      <c r="D147" s="187" t="s">
        <v>176</v>
      </c>
      <c r="E147" s="188" t="s">
        <v>2085</v>
      </c>
      <c r="F147" s="189" t="s">
        <v>2083</v>
      </c>
      <c r="G147" s="190" t="s">
        <v>330</v>
      </c>
      <c r="H147" s="191">
        <v>1</v>
      </c>
      <c r="I147" s="192"/>
      <c r="J147" s="193">
        <f t="shared" si="10"/>
        <v>0</v>
      </c>
      <c r="K147" s="189" t="s">
        <v>1</v>
      </c>
      <c r="L147" s="40"/>
      <c r="M147" s="194" t="s">
        <v>1</v>
      </c>
      <c r="N147" s="195" t="s">
        <v>44</v>
      </c>
      <c r="O147" s="72"/>
      <c r="P147" s="196">
        <f t="shared" si="11"/>
        <v>0</v>
      </c>
      <c r="Q147" s="196">
        <v>0</v>
      </c>
      <c r="R147" s="196">
        <f t="shared" si="12"/>
        <v>0</v>
      </c>
      <c r="S147" s="196">
        <v>0</v>
      </c>
      <c r="T147" s="197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191</v>
      </c>
      <c r="AT147" s="198" t="s">
        <v>176</v>
      </c>
      <c r="AU147" s="198" t="s">
        <v>89</v>
      </c>
      <c r="AY147" s="18" t="s">
        <v>173</v>
      </c>
      <c r="BE147" s="199">
        <f t="shared" si="14"/>
        <v>0</v>
      </c>
      <c r="BF147" s="199">
        <f t="shared" si="15"/>
        <v>0</v>
      </c>
      <c r="BG147" s="199">
        <f t="shared" si="16"/>
        <v>0</v>
      </c>
      <c r="BH147" s="199">
        <f t="shared" si="17"/>
        <v>0</v>
      </c>
      <c r="BI147" s="199">
        <f t="shared" si="18"/>
        <v>0</v>
      </c>
      <c r="BJ147" s="18" t="s">
        <v>87</v>
      </c>
      <c r="BK147" s="199">
        <f t="shared" si="19"/>
        <v>0</v>
      </c>
      <c r="BL147" s="18" t="s">
        <v>191</v>
      </c>
      <c r="BM147" s="198" t="s">
        <v>2086</v>
      </c>
    </row>
    <row r="148" spans="1:65" s="2" customFormat="1" ht="16.5" customHeight="1">
      <c r="A148" s="35"/>
      <c r="B148" s="36"/>
      <c r="C148" s="187" t="s">
        <v>336</v>
      </c>
      <c r="D148" s="187" t="s">
        <v>176</v>
      </c>
      <c r="E148" s="188" t="s">
        <v>2087</v>
      </c>
      <c r="F148" s="189" t="s">
        <v>2088</v>
      </c>
      <c r="G148" s="190" t="s">
        <v>330</v>
      </c>
      <c r="H148" s="191">
        <v>4</v>
      </c>
      <c r="I148" s="192"/>
      <c r="J148" s="193">
        <f t="shared" si="10"/>
        <v>0</v>
      </c>
      <c r="K148" s="189" t="s">
        <v>1</v>
      </c>
      <c r="L148" s="40"/>
      <c r="M148" s="194" t="s">
        <v>1</v>
      </c>
      <c r="N148" s="195" t="s">
        <v>44</v>
      </c>
      <c r="O148" s="72"/>
      <c r="P148" s="196">
        <f t="shared" si="11"/>
        <v>0</v>
      </c>
      <c r="Q148" s="196">
        <v>0</v>
      </c>
      <c r="R148" s="196">
        <f t="shared" si="12"/>
        <v>0</v>
      </c>
      <c r="S148" s="196">
        <v>0</v>
      </c>
      <c r="T148" s="197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191</v>
      </c>
      <c r="AT148" s="198" t="s">
        <v>176</v>
      </c>
      <c r="AU148" s="198" t="s">
        <v>89</v>
      </c>
      <c r="AY148" s="18" t="s">
        <v>173</v>
      </c>
      <c r="BE148" s="199">
        <f t="shared" si="14"/>
        <v>0</v>
      </c>
      <c r="BF148" s="199">
        <f t="shared" si="15"/>
        <v>0</v>
      </c>
      <c r="BG148" s="199">
        <f t="shared" si="16"/>
        <v>0</v>
      </c>
      <c r="BH148" s="199">
        <f t="shared" si="17"/>
        <v>0</v>
      </c>
      <c r="BI148" s="199">
        <f t="shared" si="18"/>
        <v>0</v>
      </c>
      <c r="BJ148" s="18" t="s">
        <v>87</v>
      </c>
      <c r="BK148" s="199">
        <f t="shared" si="19"/>
        <v>0</v>
      </c>
      <c r="BL148" s="18" t="s">
        <v>191</v>
      </c>
      <c r="BM148" s="198" t="s">
        <v>2089</v>
      </c>
    </row>
    <row r="149" spans="1:65" s="2" customFormat="1" ht="24.2" customHeight="1">
      <c r="A149" s="35"/>
      <c r="B149" s="36"/>
      <c r="C149" s="187" t="s">
        <v>7</v>
      </c>
      <c r="D149" s="187" t="s">
        <v>176</v>
      </c>
      <c r="E149" s="188" t="s">
        <v>2090</v>
      </c>
      <c r="F149" s="189" t="s">
        <v>2091</v>
      </c>
      <c r="G149" s="190" t="s">
        <v>330</v>
      </c>
      <c r="H149" s="191">
        <v>2</v>
      </c>
      <c r="I149" s="192"/>
      <c r="J149" s="193">
        <f t="shared" si="10"/>
        <v>0</v>
      </c>
      <c r="K149" s="189" t="s">
        <v>1</v>
      </c>
      <c r="L149" s="40"/>
      <c r="M149" s="194" t="s">
        <v>1</v>
      </c>
      <c r="N149" s="195" t="s">
        <v>44</v>
      </c>
      <c r="O149" s="72"/>
      <c r="P149" s="196">
        <f t="shared" si="11"/>
        <v>0</v>
      </c>
      <c r="Q149" s="196">
        <v>0</v>
      </c>
      <c r="R149" s="196">
        <f t="shared" si="12"/>
        <v>0</v>
      </c>
      <c r="S149" s="196">
        <v>0</v>
      </c>
      <c r="T149" s="197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191</v>
      </c>
      <c r="AT149" s="198" t="s">
        <v>176</v>
      </c>
      <c r="AU149" s="198" t="s">
        <v>89</v>
      </c>
      <c r="AY149" s="18" t="s">
        <v>173</v>
      </c>
      <c r="BE149" s="199">
        <f t="shared" si="14"/>
        <v>0</v>
      </c>
      <c r="BF149" s="199">
        <f t="shared" si="15"/>
        <v>0</v>
      </c>
      <c r="BG149" s="199">
        <f t="shared" si="16"/>
        <v>0</v>
      </c>
      <c r="BH149" s="199">
        <f t="shared" si="17"/>
        <v>0</v>
      </c>
      <c r="BI149" s="199">
        <f t="shared" si="18"/>
        <v>0</v>
      </c>
      <c r="BJ149" s="18" t="s">
        <v>87</v>
      </c>
      <c r="BK149" s="199">
        <f t="shared" si="19"/>
        <v>0</v>
      </c>
      <c r="BL149" s="18" t="s">
        <v>191</v>
      </c>
      <c r="BM149" s="198" t="s">
        <v>2092</v>
      </c>
    </row>
    <row r="150" spans="1:65" s="2" customFormat="1" ht="24.2" customHeight="1">
      <c r="A150" s="35"/>
      <c r="B150" s="36"/>
      <c r="C150" s="187" t="s">
        <v>347</v>
      </c>
      <c r="D150" s="187" t="s">
        <v>176</v>
      </c>
      <c r="E150" s="188" t="s">
        <v>2093</v>
      </c>
      <c r="F150" s="189" t="s">
        <v>2094</v>
      </c>
      <c r="G150" s="190" t="s">
        <v>330</v>
      </c>
      <c r="H150" s="191">
        <v>12</v>
      </c>
      <c r="I150" s="192"/>
      <c r="J150" s="193">
        <f t="shared" si="10"/>
        <v>0</v>
      </c>
      <c r="K150" s="189" t="s">
        <v>1</v>
      </c>
      <c r="L150" s="40"/>
      <c r="M150" s="194" t="s">
        <v>1</v>
      </c>
      <c r="N150" s="195" t="s">
        <v>44</v>
      </c>
      <c r="O150" s="72"/>
      <c r="P150" s="196">
        <f t="shared" si="11"/>
        <v>0</v>
      </c>
      <c r="Q150" s="196">
        <v>0</v>
      </c>
      <c r="R150" s="196">
        <f t="shared" si="12"/>
        <v>0</v>
      </c>
      <c r="S150" s="196">
        <v>0</v>
      </c>
      <c r="T150" s="197">
        <f t="shared" si="1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191</v>
      </c>
      <c r="AT150" s="198" t="s">
        <v>176</v>
      </c>
      <c r="AU150" s="198" t="s">
        <v>89</v>
      </c>
      <c r="AY150" s="18" t="s">
        <v>173</v>
      </c>
      <c r="BE150" s="199">
        <f t="shared" si="14"/>
        <v>0</v>
      </c>
      <c r="BF150" s="199">
        <f t="shared" si="15"/>
        <v>0</v>
      </c>
      <c r="BG150" s="199">
        <f t="shared" si="16"/>
        <v>0</v>
      </c>
      <c r="BH150" s="199">
        <f t="shared" si="17"/>
        <v>0</v>
      </c>
      <c r="BI150" s="199">
        <f t="shared" si="18"/>
        <v>0</v>
      </c>
      <c r="BJ150" s="18" t="s">
        <v>87</v>
      </c>
      <c r="BK150" s="199">
        <f t="shared" si="19"/>
        <v>0</v>
      </c>
      <c r="BL150" s="18" t="s">
        <v>191</v>
      </c>
      <c r="BM150" s="198" t="s">
        <v>2095</v>
      </c>
    </row>
    <row r="151" spans="1:65" s="2" customFormat="1" ht="16.5" customHeight="1">
      <c r="A151" s="35"/>
      <c r="B151" s="36"/>
      <c r="C151" s="187" t="s">
        <v>354</v>
      </c>
      <c r="D151" s="187" t="s">
        <v>176</v>
      </c>
      <c r="E151" s="188" t="s">
        <v>2096</v>
      </c>
      <c r="F151" s="189" t="s">
        <v>2097</v>
      </c>
      <c r="G151" s="190" t="s">
        <v>339</v>
      </c>
      <c r="H151" s="191">
        <v>247</v>
      </c>
      <c r="I151" s="192"/>
      <c r="J151" s="193">
        <f t="shared" si="10"/>
        <v>0</v>
      </c>
      <c r="K151" s="189" t="s">
        <v>263</v>
      </c>
      <c r="L151" s="40"/>
      <c r="M151" s="194" t="s">
        <v>1</v>
      </c>
      <c r="N151" s="195" t="s">
        <v>44</v>
      </c>
      <c r="O151" s="72"/>
      <c r="P151" s="196">
        <f t="shared" si="11"/>
        <v>0</v>
      </c>
      <c r="Q151" s="196">
        <v>0</v>
      </c>
      <c r="R151" s="196">
        <f t="shared" si="12"/>
        <v>0</v>
      </c>
      <c r="S151" s="196">
        <v>0</v>
      </c>
      <c r="T151" s="197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131</v>
      </c>
      <c r="AT151" s="198" t="s">
        <v>176</v>
      </c>
      <c r="AU151" s="198" t="s">
        <v>89</v>
      </c>
      <c r="AY151" s="18" t="s">
        <v>173</v>
      </c>
      <c r="BE151" s="199">
        <f t="shared" si="14"/>
        <v>0</v>
      </c>
      <c r="BF151" s="199">
        <f t="shared" si="15"/>
        <v>0</v>
      </c>
      <c r="BG151" s="199">
        <f t="shared" si="16"/>
        <v>0</v>
      </c>
      <c r="BH151" s="199">
        <f t="shared" si="17"/>
        <v>0</v>
      </c>
      <c r="BI151" s="199">
        <f t="shared" si="18"/>
        <v>0</v>
      </c>
      <c r="BJ151" s="18" t="s">
        <v>87</v>
      </c>
      <c r="BK151" s="199">
        <f t="shared" si="19"/>
        <v>0</v>
      </c>
      <c r="BL151" s="18" t="s">
        <v>131</v>
      </c>
      <c r="BM151" s="198" t="s">
        <v>2098</v>
      </c>
    </row>
    <row r="152" spans="1:65" s="2" customFormat="1" ht="16.5" customHeight="1">
      <c r="A152" s="35"/>
      <c r="B152" s="36"/>
      <c r="C152" s="187" t="s">
        <v>359</v>
      </c>
      <c r="D152" s="187" t="s">
        <v>176</v>
      </c>
      <c r="E152" s="188" t="s">
        <v>2099</v>
      </c>
      <c r="F152" s="189" t="s">
        <v>2100</v>
      </c>
      <c r="G152" s="190" t="s">
        <v>1138</v>
      </c>
      <c r="H152" s="264"/>
      <c r="I152" s="192"/>
      <c r="J152" s="193">
        <f t="shared" si="10"/>
        <v>0</v>
      </c>
      <c r="K152" s="189" t="s">
        <v>263</v>
      </c>
      <c r="L152" s="40"/>
      <c r="M152" s="194" t="s">
        <v>1</v>
      </c>
      <c r="N152" s="195" t="s">
        <v>44</v>
      </c>
      <c r="O152" s="72"/>
      <c r="P152" s="196">
        <f t="shared" si="11"/>
        <v>0</v>
      </c>
      <c r="Q152" s="196">
        <v>0</v>
      </c>
      <c r="R152" s="196">
        <f t="shared" si="12"/>
        <v>0</v>
      </c>
      <c r="S152" s="196">
        <v>0</v>
      </c>
      <c r="T152" s="197">
        <f t="shared" si="1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131</v>
      </c>
      <c r="AT152" s="198" t="s">
        <v>176</v>
      </c>
      <c r="AU152" s="198" t="s">
        <v>89</v>
      </c>
      <c r="AY152" s="18" t="s">
        <v>173</v>
      </c>
      <c r="BE152" s="199">
        <f t="shared" si="14"/>
        <v>0</v>
      </c>
      <c r="BF152" s="199">
        <f t="shared" si="15"/>
        <v>0</v>
      </c>
      <c r="BG152" s="199">
        <f t="shared" si="16"/>
        <v>0</v>
      </c>
      <c r="BH152" s="199">
        <f t="shared" si="17"/>
        <v>0</v>
      </c>
      <c r="BI152" s="199">
        <f t="shared" si="18"/>
        <v>0</v>
      </c>
      <c r="BJ152" s="18" t="s">
        <v>87</v>
      </c>
      <c r="BK152" s="199">
        <f t="shared" si="19"/>
        <v>0</v>
      </c>
      <c r="BL152" s="18" t="s">
        <v>131</v>
      </c>
      <c r="BM152" s="198" t="s">
        <v>2101</v>
      </c>
    </row>
    <row r="153" spans="1:65" s="12" customFormat="1" ht="22.9" customHeight="1">
      <c r="B153" s="171"/>
      <c r="C153" s="172"/>
      <c r="D153" s="173" t="s">
        <v>78</v>
      </c>
      <c r="E153" s="185" t="s">
        <v>2102</v>
      </c>
      <c r="F153" s="185" t="s">
        <v>2103</v>
      </c>
      <c r="G153" s="172"/>
      <c r="H153" s="172"/>
      <c r="I153" s="175"/>
      <c r="J153" s="186">
        <f>BK153</f>
        <v>0</v>
      </c>
      <c r="K153" s="172"/>
      <c r="L153" s="177"/>
      <c r="M153" s="178"/>
      <c r="N153" s="179"/>
      <c r="O153" s="179"/>
      <c r="P153" s="180">
        <f>SUM(P154:P172)</f>
        <v>0</v>
      </c>
      <c r="Q153" s="179"/>
      <c r="R153" s="180">
        <f>SUM(R154:R172)</f>
        <v>5.0800000000000005E-2</v>
      </c>
      <c r="S153" s="179"/>
      <c r="T153" s="181">
        <f>SUM(T154:T172)</f>
        <v>0</v>
      </c>
      <c r="AR153" s="182" t="s">
        <v>89</v>
      </c>
      <c r="AT153" s="183" t="s">
        <v>78</v>
      </c>
      <c r="AU153" s="183" t="s">
        <v>87</v>
      </c>
      <c r="AY153" s="182" t="s">
        <v>173</v>
      </c>
      <c r="BK153" s="184">
        <f>SUM(BK154:BK172)</f>
        <v>0</v>
      </c>
    </row>
    <row r="154" spans="1:65" s="2" customFormat="1" ht="33" customHeight="1">
      <c r="A154" s="35"/>
      <c r="B154" s="36"/>
      <c r="C154" s="187" t="s">
        <v>366</v>
      </c>
      <c r="D154" s="187" t="s">
        <v>176</v>
      </c>
      <c r="E154" s="188" t="s">
        <v>2104</v>
      </c>
      <c r="F154" s="189" t="s">
        <v>2105</v>
      </c>
      <c r="G154" s="190" t="s">
        <v>339</v>
      </c>
      <c r="H154" s="191">
        <v>32</v>
      </c>
      <c r="I154" s="192"/>
      <c r="J154" s="193">
        <f t="shared" ref="J154:J172" si="20">ROUND(I154*H154,2)</f>
        <v>0</v>
      </c>
      <c r="K154" s="189" t="s">
        <v>1</v>
      </c>
      <c r="L154" s="40"/>
      <c r="M154" s="194" t="s">
        <v>1</v>
      </c>
      <c r="N154" s="195" t="s">
        <v>44</v>
      </c>
      <c r="O154" s="72"/>
      <c r="P154" s="196">
        <f t="shared" ref="P154:P172" si="21">O154*H154</f>
        <v>0</v>
      </c>
      <c r="Q154" s="196">
        <v>0</v>
      </c>
      <c r="R154" s="196">
        <f t="shared" ref="R154:R172" si="22">Q154*H154</f>
        <v>0</v>
      </c>
      <c r="S154" s="196">
        <v>0</v>
      </c>
      <c r="T154" s="197">
        <f t="shared" ref="T154:T172" si="23"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191</v>
      </c>
      <c r="AT154" s="198" t="s">
        <v>176</v>
      </c>
      <c r="AU154" s="198" t="s">
        <v>89</v>
      </c>
      <c r="AY154" s="18" t="s">
        <v>173</v>
      </c>
      <c r="BE154" s="199">
        <f t="shared" ref="BE154:BE172" si="24">IF(N154="základní",J154,0)</f>
        <v>0</v>
      </c>
      <c r="BF154" s="199">
        <f t="shared" ref="BF154:BF172" si="25">IF(N154="snížená",J154,0)</f>
        <v>0</v>
      </c>
      <c r="BG154" s="199">
        <f t="shared" ref="BG154:BG172" si="26">IF(N154="zákl. přenesená",J154,0)</f>
        <v>0</v>
      </c>
      <c r="BH154" s="199">
        <f t="shared" ref="BH154:BH172" si="27">IF(N154="sníž. přenesená",J154,0)</f>
        <v>0</v>
      </c>
      <c r="BI154" s="199">
        <f t="shared" ref="BI154:BI172" si="28">IF(N154="nulová",J154,0)</f>
        <v>0</v>
      </c>
      <c r="BJ154" s="18" t="s">
        <v>87</v>
      </c>
      <c r="BK154" s="199">
        <f t="shared" ref="BK154:BK172" si="29">ROUND(I154*H154,2)</f>
        <v>0</v>
      </c>
      <c r="BL154" s="18" t="s">
        <v>191</v>
      </c>
      <c r="BM154" s="198" t="s">
        <v>2106</v>
      </c>
    </row>
    <row r="155" spans="1:65" s="2" customFormat="1" ht="24.2" customHeight="1">
      <c r="A155" s="35"/>
      <c r="B155" s="36"/>
      <c r="C155" s="187" t="s">
        <v>372</v>
      </c>
      <c r="D155" s="187" t="s">
        <v>176</v>
      </c>
      <c r="E155" s="188" t="s">
        <v>2107</v>
      </c>
      <c r="F155" s="189" t="s">
        <v>2108</v>
      </c>
      <c r="G155" s="190" t="s">
        <v>339</v>
      </c>
      <c r="H155" s="191">
        <v>38</v>
      </c>
      <c r="I155" s="192"/>
      <c r="J155" s="193">
        <f t="shared" si="20"/>
        <v>0</v>
      </c>
      <c r="K155" s="189" t="s">
        <v>1</v>
      </c>
      <c r="L155" s="40"/>
      <c r="M155" s="194" t="s">
        <v>1</v>
      </c>
      <c r="N155" s="195" t="s">
        <v>44</v>
      </c>
      <c r="O155" s="72"/>
      <c r="P155" s="196">
        <f t="shared" si="21"/>
        <v>0</v>
      </c>
      <c r="Q155" s="196">
        <v>0</v>
      </c>
      <c r="R155" s="196">
        <f t="shared" si="22"/>
        <v>0</v>
      </c>
      <c r="S155" s="196">
        <v>0</v>
      </c>
      <c r="T155" s="197">
        <f t="shared" si="2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191</v>
      </c>
      <c r="AT155" s="198" t="s">
        <v>176</v>
      </c>
      <c r="AU155" s="198" t="s">
        <v>89</v>
      </c>
      <c r="AY155" s="18" t="s">
        <v>173</v>
      </c>
      <c r="BE155" s="199">
        <f t="shared" si="24"/>
        <v>0</v>
      </c>
      <c r="BF155" s="199">
        <f t="shared" si="25"/>
        <v>0</v>
      </c>
      <c r="BG155" s="199">
        <f t="shared" si="26"/>
        <v>0</v>
      </c>
      <c r="BH155" s="199">
        <f t="shared" si="27"/>
        <v>0</v>
      </c>
      <c r="BI155" s="199">
        <f t="shared" si="28"/>
        <v>0</v>
      </c>
      <c r="BJ155" s="18" t="s">
        <v>87</v>
      </c>
      <c r="BK155" s="199">
        <f t="shared" si="29"/>
        <v>0</v>
      </c>
      <c r="BL155" s="18" t="s">
        <v>191</v>
      </c>
      <c r="BM155" s="198" t="s">
        <v>2109</v>
      </c>
    </row>
    <row r="156" spans="1:65" s="2" customFormat="1" ht="33" customHeight="1">
      <c r="A156" s="35"/>
      <c r="B156" s="36"/>
      <c r="C156" s="187" t="s">
        <v>377</v>
      </c>
      <c r="D156" s="187" t="s">
        <v>176</v>
      </c>
      <c r="E156" s="188" t="s">
        <v>2110</v>
      </c>
      <c r="F156" s="189" t="s">
        <v>2111</v>
      </c>
      <c r="G156" s="190" t="s">
        <v>339</v>
      </c>
      <c r="H156" s="191">
        <v>22</v>
      </c>
      <c r="I156" s="192"/>
      <c r="J156" s="193">
        <f t="shared" si="20"/>
        <v>0</v>
      </c>
      <c r="K156" s="189" t="s">
        <v>1</v>
      </c>
      <c r="L156" s="40"/>
      <c r="M156" s="194" t="s">
        <v>1</v>
      </c>
      <c r="N156" s="195" t="s">
        <v>44</v>
      </c>
      <c r="O156" s="72"/>
      <c r="P156" s="196">
        <f t="shared" si="21"/>
        <v>0</v>
      </c>
      <c r="Q156" s="196">
        <v>0</v>
      </c>
      <c r="R156" s="196">
        <f t="shared" si="22"/>
        <v>0</v>
      </c>
      <c r="S156" s="196">
        <v>0</v>
      </c>
      <c r="T156" s="197">
        <f t="shared" si="2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191</v>
      </c>
      <c r="AT156" s="198" t="s">
        <v>176</v>
      </c>
      <c r="AU156" s="198" t="s">
        <v>89</v>
      </c>
      <c r="AY156" s="18" t="s">
        <v>173</v>
      </c>
      <c r="BE156" s="199">
        <f t="shared" si="24"/>
        <v>0</v>
      </c>
      <c r="BF156" s="199">
        <f t="shared" si="25"/>
        <v>0</v>
      </c>
      <c r="BG156" s="199">
        <f t="shared" si="26"/>
        <v>0</v>
      </c>
      <c r="BH156" s="199">
        <f t="shared" si="27"/>
        <v>0</v>
      </c>
      <c r="BI156" s="199">
        <f t="shared" si="28"/>
        <v>0</v>
      </c>
      <c r="BJ156" s="18" t="s">
        <v>87</v>
      </c>
      <c r="BK156" s="199">
        <f t="shared" si="29"/>
        <v>0</v>
      </c>
      <c r="BL156" s="18" t="s">
        <v>191</v>
      </c>
      <c r="BM156" s="198" t="s">
        <v>2112</v>
      </c>
    </row>
    <row r="157" spans="1:65" s="2" customFormat="1" ht="33" customHeight="1">
      <c r="A157" s="35"/>
      <c r="B157" s="36"/>
      <c r="C157" s="187" t="s">
        <v>381</v>
      </c>
      <c r="D157" s="187" t="s">
        <v>176</v>
      </c>
      <c r="E157" s="188" t="s">
        <v>2113</v>
      </c>
      <c r="F157" s="189" t="s">
        <v>2114</v>
      </c>
      <c r="G157" s="190" t="s">
        <v>339</v>
      </c>
      <c r="H157" s="191">
        <v>21</v>
      </c>
      <c r="I157" s="192"/>
      <c r="J157" s="193">
        <f t="shared" si="20"/>
        <v>0</v>
      </c>
      <c r="K157" s="189" t="s">
        <v>1</v>
      </c>
      <c r="L157" s="40"/>
      <c r="M157" s="194" t="s">
        <v>1</v>
      </c>
      <c r="N157" s="195" t="s">
        <v>44</v>
      </c>
      <c r="O157" s="72"/>
      <c r="P157" s="196">
        <f t="shared" si="21"/>
        <v>0</v>
      </c>
      <c r="Q157" s="196">
        <v>0</v>
      </c>
      <c r="R157" s="196">
        <f t="shared" si="22"/>
        <v>0</v>
      </c>
      <c r="S157" s="196">
        <v>0</v>
      </c>
      <c r="T157" s="197">
        <f t="shared" si="2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191</v>
      </c>
      <c r="AT157" s="198" t="s">
        <v>176</v>
      </c>
      <c r="AU157" s="198" t="s">
        <v>89</v>
      </c>
      <c r="AY157" s="18" t="s">
        <v>173</v>
      </c>
      <c r="BE157" s="199">
        <f t="shared" si="24"/>
        <v>0</v>
      </c>
      <c r="BF157" s="199">
        <f t="shared" si="25"/>
        <v>0</v>
      </c>
      <c r="BG157" s="199">
        <f t="shared" si="26"/>
        <v>0</v>
      </c>
      <c r="BH157" s="199">
        <f t="shared" si="27"/>
        <v>0</v>
      </c>
      <c r="BI157" s="199">
        <f t="shared" si="28"/>
        <v>0</v>
      </c>
      <c r="BJ157" s="18" t="s">
        <v>87</v>
      </c>
      <c r="BK157" s="199">
        <f t="shared" si="29"/>
        <v>0</v>
      </c>
      <c r="BL157" s="18" t="s">
        <v>191</v>
      </c>
      <c r="BM157" s="198" t="s">
        <v>2115</v>
      </c>
    </row>
    <row r="158" spans="1:65" s="2" customFormat="1" ht="33" customHeight="1">
      <c r="A158" s="35"/>
      <c r="B158" s="36"/>
      <c r="C158" s="187" t="s">
        <v>386</v>
      </c>
      <c r="D158" s="187" t="s">
        <v>176</v>
      </c>
      <c r="E158" s="188" t="s">
        <v>2116</v>
      </c>
      <c r="F158" s="189" t="s">
        <v>2117</v>
      </c>
      <c r="G158" s="190" t="s">
        <v>339</v>
      </c>
      <c r="H158" s="191">
        <v>17</v>
      </c>
      <c r="I158" s="192"/>
      <c r="J158" s="193">
        <f t="shared" si="20"/>
        <v>0</v>
      </c>
      <c r="K158" s="189" t="s">
        <v>1</v>
      </c>
      <c r="L158" s="40"/>
      <c r="M158" s="194" t="s">
        <v>1</v>
      </c>
      <c r="N158" s="195" t="s">
        <v>44</v>
      </c>
      <c r="O158" s="72"/>
      <c r="P158" s="196">
        <f t="shared" si="21"/>
        <v>0</v>
      </c>
      <c r="Q158" s="196">
        <v>0</v>
      </c>
      <c r="R158" s="196">
        <f t="shared" si="22"/>
        <v>0</v>
      </c>
      <c r="S158" s="196">
        <v>0</v>
      </c>
      <c r="T158" s="197">
        <f t="shared" si="2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191</v>
      </c>
      <c r="AT158" s="198" t="s">
        <v>176</v>
      </c>
      <c r="AU158" s="198" t="s">
        <v>89</v>
      </c>
      <c r="AY158" s="18" t="s">
        <v>173</v>
      </c>
      <c r="BE158" s="199">
        <f t="shared" si="24"/>
        <v>0</v>
      </c>
      <c r="BF158" s="199">
        <f t="shared" si="25"/>
        <v>0</v>
      </c>
      <c r="BG158" s="199">
        <f t="shared" si="26"/>
        <v>0</v>
      </c>
      <c r="BH158" s="199">
        <f t="shared" si="27"/>
        <v>0</v>
      </c>
      <c r="BI158" s="199">
        <f t="shared" si="28"/>
        <v>0</v>
      </c>
      <c r="BJ158" s="18" t="s">
        <v>87</v>
      </c>
      <c r="BK158" s="199">
        <f t="shared" si="29"/>
        <v>0</v>
      </c>
      <c r="BL158" s="18" t="s">
        <v>191</v>
      </c>
      <c r="BM158" s="198" t="s">
        <v>2118</v>
      </c>
    </row>
    <row r="159" spans="1:65" s="2" customFormat="1" ht="24.2" customHeight="1">
      <c r="A159" s="35"/>
      <c r="B159" s="36"/>
      <c r="C159" s="187" t="s">
        <v>392</v>
      </c>
      <c r="D159" s="187" t="s">
        <v>176</v>
      </c>
      <c r="E159" s="188" t="s">
        <v>2119</v>
      </c>
      <c r="F159" s="189" t="s">
        <v>2120</v>
      </c>
      <c r="G159" s="190" t="s">
        <v>339</v>
      </c>
      <c r="H159" s="191">
        <v>24</v>
      </c>
      <c r="I159" s="192"/>
      <c r="J159" s="193">
        <f t="shared" si="20"/>
        <v>0</v>
      </c>
      <c r="K159" s="189" t="s">
        <v>1</v>
      </c>
      <c r="L159" s="40"/>
      <c r="M159" s="194" t="s">
        <v>1</v>
      </c>
      <c r="N159" s="195" t="s">
        <v>44</v>
      </c>
      <c r="O159" s="72"/>
      <c r="P159" s="196">
        <f t="shared" si="21"/>
        <v>0</v>
      </c>
      <c r="Q159" s="196">
        <v>0</v>
      </c>
      <c r="R159" s="196">
        <f t="shared" si="22"/>
        <v>0</v>
      </c>
      <c r="S159" s="196">
        <v>0</v>
      </c>
      <c r="T159" s="197">
        <f t="shared" si="2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191</v>
      </c>
      <c r="AT159" s="198" t="s">
        <v>176</v>
      </c>
      <c r="AU159" s="198" t="s">
        <v>89</v>
      </c>
      <c r="AY159" s="18" t="s">
        <v>173</v>
      </c>
      <c r="BE159" s="199">
        <f t="shared" si="24"/>
        <v>0</v>
      </c>
      <c r="BF159" s="199">
        <f t="shared" si="25"/>
        <v>0</v>
      </c>
      <c r="BG159" s="199">
        <f t="shared" si="26"/>
        <v>0</v>
      </c>
      <c r="BH159" s="199">
        <f t="shared" si="27"/>
        <v>0</v>
      </c>
      <c r="BI159" s="199">
        <f t="shared" si="28"/>
        <v>0</v>
      </c>
      <c r="BJ159" s="18" t="s">
        <v>87</v>
      </c>
      <c r="BK159" s="199">
        <f t="shared" si="29"/>
        <v>0</v>
      </c>
      <c r="BL159" s="18" t="s">
        <v>191</v>
      </c>
      <c r="BM159" s="198" t="s">
        <v>2121</v>
      </c>
    </row>
    <row r="160" spans="1:65" s="2" customFormat="1" ht="33" customHeight="1">
      <c r="A160" s="35"/>
      <c r="B160" s="36"/>
      <c r="C160" s="187" t="s">
        <v>402</v>
      </c>
      <c r="D160" s="187" t="s">
        <v>176</v>
      </c>
      <c r="E160" s="188" t="s">
        <v>2122</v>
      </c>
      <c r="F160" s="189" t="s">
        <v>2105</v>
      </c>
      <c r="G160" s="190" t="s">
        <v>339</v>
      </c>
      <c r="H160" s="191">
        <v>15</v>
      </c>
      <c r="I160" s="192"/>
      <c r="J160" s="193">
        <f t="shared" si="20"/>
        <v>0</v>
      </c>
      <c r="K160" s="189" t="s">
        <v>1</v>
      </c>
      <c r="L160" s="40"/>
      <c r="M160" s="194" t="s">
        <v>1</v>
      </c>
      <c r="N160" s="195" t="s">
        <v>44</v>
      </c>
      <c r="O160" s="72"/>
      <c r="P160" s="196">
        <f t="shared" si="21"/>
        <v>0</v>
      </c>
      <c r="Q160" s="196">
        <v>0</v>
      </c>
      <c r="R160" s="196">
        <f t="shared" si="22"/>
        <v>0</v>
      </c>
      <c r="S160" s="196">
        <v>0</v>
      </c>
      <c r="T160" s="197">
        <f t="shared" si="2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191</v>
      </c>
      <c r="AT160" s="198" t="s">
        <v>176</v>
      </c>
      <c r="AU160" s="198" t="s">
        <v>89</v>
      </c>
      <c r="AY160" s="18" t="s">
        <v>173</v>
      </c>
      <c r="BE160" s="199">
        <f t="shared" si="24"/>
        <v>0</v>
      </c>
      <c r="BF160" s="199">
        <f t="shared" si="25"/>
        <v>0</v>
      </c>
      <c r="BG160" s="199">
        <f t="shared" si="26"/>
        <v>0</v>
      </c>
      <c r="BH160" s="199">
        <f t="shared" si="27"/>
        <v>0</v>
      </c>
      <c r="BI160" s="199">
        <f t="shared" si="28"/>
        <v>0</v>
      </c>
      <c r="BJ160" s="18" t="s">
        <v>87</v>
      </c>
      <c r="BK160" s="199">
        <f t="shared" si="29"/>
        <v>0</v>
      </c>
      <c r="BL160" s="18" t="s">
        <v>191</v>
      </c>
      <c r="BM160" s="198" t="s">
        <v>2123</v>
      </c>
    </row>
    <row r="161" spans="1:65" s="2" customFormat="1" ht="33" customHeight="1">
      <c r="A161" s="35"/>
      <c r="B161" s="36"/>
      <c r="C161" s="187" t="s">
        <v>410</v>
      </c>
      <c r="D161" s="187" t="s">
        <v>176</v>
      </c>
      <c r="E161" s="188" t="s">
        <v>2124</v>
      </c>
      <c r="F161" s="189" t="s">
        <v>2125</v>
      </c>
      <c r="G161" s="190" t="s">
        <v>339</v>
      </c>
      <c r="H161" s="191">
        <v>20</v>
      </c>
      <c r="I161" s="192"/>
      <c r="J161" s="193">
        <f t="shared" si="20"/>
        <v>0</v>
      </c>
      <c r="K161" s="189" t="s">
        <v>1</v>
      </c>
      <c r="L161" s="40"/>
      <c r="M161" s="194" t="s">
        <v>1</v>
      </c>
      <c r="N161" s="195" t="s">
        <v>44</v>
      </c>
      <c r="O161" s="72"/>
      <c r="P161" s="196">
        <f t="shared" si="21"/>
        <v>0</v>
      </c>
      <c r="Q161" s="196">
        <v>0</v>
      </c>
      <c r="R161" s="196">
        <f t="shared" si="22"/>
        <v>0</v>
      </c>
      <c r="S161" s="196">
        <v>0</v>
      </c>
      <c r="T161" s="197">
        <f t="shared" si="2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191</v>
      </c>
      <c r="AT161" s="198" t="s">
        <v>176</v>
      </c>
      <c r="AU161" s="198" t="s">
        <v>89</v>
      </c>
      <c r="AY161" s="18" t="s">
        <v>173</v>
      </c>
      <c r="BE161" s="199">
        <f t="shared" si="24"/>
        <v>0</v>
      </c>
      <c r="BF161" s="199">
        <f t="shared" si="25"/>
        <v>0</v>
      </c>
      <c r="BG161" s="199">
        <f t="shared" si="26"/>
        <v>0</v>
      </c>
      <c r="BH161" s="199">
        <f t="shared" si="27"/>
        <v>0</v>
      </c>
      <c r="BI161" s="199">
        <f t="shared" si="28"/>
        <v>0</v>
      </c>
      <c r="BJ161" s="18" t="s">
        <v>87</v>
      </c>
      <c r="BK161" s="199">
        <f t="shared" si="29"/>
        <v>0</v>
      </c>
      <c r="BL161" s="18" t="s">
        <v>191</v>
      </c>
      <c r="BM161" s="198" t="s">
        <v>2126</v>
      </c>
    </row>
    <row r="162" spans="1:65" s="2" customFormat="1" ht="33" customHeight="1">
      <c r="A162" s="35"/>
      <c r="B162" s="36"/>
      <c r="C162" s="187" t="s">
        <v>416</v>
      </c>
      <c r="D162" s="187" t="s">
        <v>176</v>
      </c>
      <c r="E162" s="188" t="s">
        <v>2127</v>
      </c>
      <c r="F162" s="189" t="s">
        <v>2128</v>
      </c>
      <c r="G162" s="190" t="s">
        <v>339</v>
      </c>
      <c r="H162" s="191">
        <v>16</v>
      </c>
      <c r="I162" s="192"/>
      <c r="J162" s="193">
        <f t="shared" si="20"/>
        <v>0</v>
      </c>
      <c r="K162" s="189" t="s">
        <v>1</v>
      </c>
      <c r="L162" s="40"/>
      <c r="M162" s="194" t="s">
        <v>1</v>
      </c>
      <c r="N162" s="195" t="s">
        <v>44</v>
      </c>
      <c r="O162" s="72"/>
      <c r="P162" s="196">
        <f t="shared" si="21"/>
        <v>0</v>
      </c>
      <c r="Q162" s="196">
        <v>0</v>
      </c>
      <c r="R162" s="196">
        <f t="shared" si="22"/>
        <v>0</v>
      </c>
      <c r="S162" s="196">
        <v>0</v>
      </c>
      <c r="T162" s="197">
        <f t="shared" si="2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191</v>
      </c>
      <c r="AT162" s="198" t="s">
        <v>176</v>
      </c>
      <c r="AU162" s="198" t="s">
        <v>89</v>
      </c>
      <c r="AY162" s="18" t="s">
        <v>173</v>
      </c>
      <c r="BE162" s="199">
        <f t="shared" si="24"/>
        <v>0</v>
      </c>
      <c r="BF162" s="199">
        <f t="shared" si="25"/>
        <v>0</v>
      </c>
      <c r="BG162" s="199">
        <f t="shared" si="26"/>
        <v>0</v>
      </c>
      <c r="BH162" s="199">
        <f t="shared" si="27"/>
        <v>0</v>
      </c>
      <c r="BI162" s="199">
        <f t="shared" si="28"/>
        <v>0</v>
      </c>
      <c r="BJ162" s="18" t="s">
        <v>87</v>
      </c>
      <c r="BK162" s="199">
        <f t="shared" si="29"/>
        <v>0</v>
      </c>
      <c r="BL162" s="18" t="s">
        <v>191</v>
      </c>
      <c r="BM162" s="198" t="s">
        <v>2129</v>
      </c>
    </row>
    <row r="163" spans="1:65" s="2" customFormat="1" ht="24.2" customHeight="1">
      <c r="A163" s="35"/>
      <c r="B163" s="36"/>
      <c r="C163" s="187" t="s">
        <v>420</v>
      </c>
      <c r="D163" s="187" t="s">
        <v>176</v>
      </c>
      <c r="E163" s="188" t="s">
        <v>2130</v>
      </c>
      <c r="F163" s="189" t="s">
        <v>2131</v>
      </c>
      <c r="G163" s="190" t="s">
        <v>339</v>
      </c>
      <c r="H163" s="191">
        <v>30</v>
      </c>
      <c r="I163" s="192"/>
      <c r="J163" s="193">
        <f t="shared" si="20"/>
        <v>0</v>
      </c>
      <c r="K163" s="189" t="s">
        <v>1</v>
      </c>
      <c r="L163" s="40"/>
      <c r="M163" s="194" t="s">
        <v>1</v>
      </c>
      <c r="N163" s="195" t="s">
        <v>44</v>
      </c>
      <c r="O163" s="72"/>
      <c r="P163" s="196">
        <f t="shared" si="21"/>
        <v>0</v>
      </c>
      <c r="Q163" s="196">
        <v>0</v>
      </c>
      <c r="R163" s="196">
        <f t="shared" si="22"/>
        <v>0</v>
      </c>
      <c r="S163" s="196">
        <v>0</v>
      </c>
      <c r="T163" s="197">
        <f t="shared" si="2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191</v>
      </c>
      <c r="AT163" s="198" t="s">
        <v>176</v>
      </c>
      <c r="AU163" s="198" t="s">
        <v>89</v>
      </c>
      <c r="AY163" s="18" t="s">
        <v>173</v>
      </c>
      <c r="BE163" s="199">
        <f t="shared" si="24"/>
        <v>0</v>
      </c>
      <c r="BF163" s="199">
        <f t="shared" si="25"/>
        <v>0</v>
      </c>
      <c r="BG163" s="199">
        <f t="shared" si="26"/>
        <v>0</v>
      </c>
      <c r="BH163" s="199">
        <f t="shared" si="27"/>
        <v>0</v>
      </c>
      <c r="BI163" s="199">
        <f t="shared" si="28"/>
        <v>0</v>
      </c>
      <c r="BJ163" s="18" t="s">
        <v>87</v>
      </c>
      <c r="BK163" s="199">
        <f t="shared" si="29"/>
        <v>0</v>
      </c>
      <c r="BL163" s="18" t="s">
        <v>191</v>
      </c>
      <c r="BM163" s="198" t="s">
        <v>2132</v>
      </c>
    </row>
    <row r="164" spans="1:65" s="2" customFormat="1" ht="24.2" customHeight="1">
      <c r="A164" s="35"/>
      <c r="B164" s="36"/>
      <c r="C164" s="187" t="s">
        <v>424</v>
      </c>
      <c r="D164" s="187" t="s">
        <v>176</v>
      </c>
      <c r="E164" s="188" t="s">
        <v>2133</v>
      </c>
      <c r="F164" s="189" t="s">
        <v>2134</v>
      </c>
      <c r="G164" s="190" t="s">
        <v>339</v>
      </c>
      <c r="H164" s="191">
        <v>19</v>
      </c>
      <c r="I164" s="192"/>
      <c r="J164" s="193">
        <f t="shared" si="20"/>
        <v>0</v>
      </c>
      <c r="K164" s="189" t="s">
        <v>1</v>
      </c>
      <c r="L164" s="40"/>
      <c r="M164" s="194" t="s">
        <v>1</v>
      </c>
      <c r="N164" s="195" t="s">
        <v>44</v>
      </c>
      <c r="O164" s="72"/>
      <c r="P164" s="196">
        <f t="shared" si="21"/>
        <v>0</v>
      </c>
      <c r="Q164" s="196">
        <v>0</v>
      </c>
      <c r="R164" s="196">
        <f t="shared" si="22"/>
        <v>0</v>
      </c>
      <c r="S164" s="196">
        <v>0</v>
      </c>
      <c r="T164" s="197">
        <f t="shared" si="2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191</v>
      </c>
      <c r="AT164" s="198" t="s">
        <v>176</v>
      </c>
      <c r="AU164" s="198" t="s">
        <v>89</v>
      </c>
      <c r="AY164" s="18" t="s">
        <v>173</v>
      </c>
      <c r="BE164" s="199">
        <f t="shared" si="24"/>
        <v>0</v>
      </c>
      <c r="BF164" s="199">
        <f t="shared" si="25"/>
        <v>0</v>
      </c>
      <c r="BG164" s="199">
        <f t="shared" si="26"/>
        <v>0</v>
      </c>
      <c r="BH164" s="199">
        <f t="shared" si="27"/>
        <v>0</v>
      </c>
      <c r="BI164" s="199">
        <f t="shared" si="28"/>
        <v>0</v>
      </c>
      <c r="BJ164" s="18" t="s">
        <v>87</v>
      </c>
      <c r="BK164" s="199">
        <f t="shared" si="29"/>
        <v>0</v>
      </c>
      <c r="BL164" s="18" t="s">
        <v>191</v>
      </c>
      <c r="BM164" s="198" t="s">
        <v>2135</v>
      </c>
    </row>
    <row r="165" spans="1:65" s="2" customFormat="1" ht="16.5" customHeight="1">
      <c r="A165" s="35"/>
      <c r="B165" s="36"/>
      <c r="C165" s="187" t="s">
        <v>428</v>
      </c>
      <c r="D165" s="187" t="s">
        <v>176</v>
      </c>
      <c r="E165" s="188" t="s">
        <v>2136</v>
      </c>
      <c r="F165" s="189" t="s">
        <v>2137</v>
      </c>
      <c r="G165" s="190" t="s">
        <v>330</v>
      </c>
      <c r="H165" s="191">
        <v>1</v>
      </c>
      <c r="I165" s="192"/>
      <c r="J165" s="193">
        <f t="shared" si="20"/>
        <v>0</v>
      </c>
      <c r="K165" s="189" t="s">
        <v>1</v>
      </c>
      <c r="L165" s="40"/>
      <c r="M165" s="194" t="s">
        <v>1</v>
      </c>
      <c r="N165" s="195" t="s">
        <v>44</v>
      </c>
      <c r="O165" s="72"/>
      <c r="P165" s="196">
        <f t="shared" si="21"/>
        <v>0</v>
      </c>
      <c r="Q165" s="196">
        <v>0</v>
      </c>
      <c r="R165" s="196">
        <f t="shared" si="22"/>
        <v>0</v>
      </c>
      <c r="S165" s="196">
        <v>0</v>
      </c>
      <c r="T165" s="197">
        <f t="shared" si="2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191</v>
      </c>
      <c r="AT165" s="198" t="s">
        <v>176</v>
      </c>
      <c r="AU165" s="198" t="s">
        <v>89</v>
      </c>
      <c r="AY165" s="18" t="s">
        <v>173</v>
      </c>
      <c r="BE165" s="199">
        <f t="shared" si="24"/>
        <v>0</v>
      </c>
      <c r="BF165" s="199">
        <f t="shared" si="25"/>
        <v>0</v>
      </c>
      <c r="BG165" s="199">
        <f t="shared" si="26"/>
        <v>0</v>
      </c>
      <c r="BH165" s="199">
        <f t="shared" si="27"/>
        <v>0</v>
      </c>
      <c r="BI165" s="199">
        <f t="shared" si="28"/>
        <v>0</v>
      </c>
      <c r="BJ165" s="18" t="s">
        <v>87</v>
      </c>
      <c r="BK165" s="199">
        <f t="shared" si="29"/>
        <v>0</v>
      </c>
      <c r="BL165" s="18" t="s">
        <v>191</v>
      </c>
      <c r="BM165" s="198" t="s">
        <v>2138</v>
      </c>
    </row>
    <row r="166" spans="1:65" s="2" customFormat="1" ht="21.75" customHeight="1">
      <c r="A166" s="35"/>
      <c r="B166" s="36"/>
      <c r="C166" s="187" t="s">
        <v>432</v>
      </c>
      <c r="D166" s="187" t="s">
        <v>176</v>
      </c>
      <c r="E166" s="188" t="s">
        <v>2139</v>
      </c>
      <c r="F166" s="189" t="s">
        <v>2140</v>
      </c>
      <c r="G166" s="190" t="s">
        <v>330</v>
      </c>
      <c r="H166" s="191">
        <v>1</v>
      </c>
      <c r="I166" s="192"/>
      <c r="J166" s="193">
        <f t="shared" si="20"/>
        <v>0</v>
      </c>
      <c r="K166" s="189" t="s">
        <v>1</v>
      </c>
      <c r="L166" s="40"/>
      <c r="M166" s="194" t="s">
        <v>1</v>
      </c>
      <c r="N166" s="195" t="s">
        <v>44</v>
      </c>
      <c r="O166" s="72"/>
      <c r="P166" s="196">
        <f t="shared" si="21"/>
        <v>0</v>
      </c>
      <c r="Q166" s="196">
        <v>0</v>
      </c>
      <c r="R166" s="196">
        <f t="shared" si="22"/>
        <v>0</v>
      </c>
      <c r="S166" s="196">
        <v>0</v>
      </c>
      <c r="T166" s="197">
        <f t="shared" si="2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191</v>
      </c>
      <c r="AT166" s="198" t="s">
        <v>176</v>
      </c>
      <c r="AU166" s="198" t="s">
        <v>89</v>
      </c>
      <c r="AY166" s="18" t="s">
        <v>173</v>
      </c>
      <c r="BE166" s="199">
        <f t="shared" si="24"/>
        <v>0</v>
      </c>
      <c r="BF166" s="199">
        <f t="shared" si="25"/>
        <v>0</v>
      </c>
      <c r="BG166" s="199">
        <f t="shared" si="26"/>
        <v>0</v>
      </c>
      <c r="BH166" s="199">
        <f t="shared" si="27"/>
        <v>0</v>
      </c>
      <c r="BI166" s="199">
        <f t="shared" si="28"/>
        <v>0</v>
      </c>
      <c r="BJ166" s="18" t="s">
        <v>87</v>
      </c>
      <c r="BK166" s="199">
        <f t="shared" si="29"/>
        <v>0</v>
      </c>
      <c r="BL166" s="18" t="s">
        <v>191</v>
      </c>
      <c r="BM166" s="198" t="s">
        <v>2141</v>
      </c>
    </row>
    <row r="167" spans="1:65" s="2" customFormat="1" ht="21.75" customHeight="1">
      <c r="A167" s="35"/>
      <c r="B167" s="36"/>
      <c r="C167" s="187" t="s">
        <v>436</v>
      </c>
      <c r="D167" s="187" t="s">
        <v>176</v>
      </c>
      <c r="E167" s="188" t="s">
        <v>2142</v>
      </c>
      <c r="F167" s="189" t="s">
        <v>2143</v>
      </c>
      <c r="G167" s="190" t="s">
        <v>330</v>
      </c>
      <c r="H167" s="191">
        <v>2</v>
      </c>
      <c r="I167" s="192"/>
      <c r="J167" s="193">
        <f t="shared" si="20"/>
        <v>0</v>
      </c>
      <c r="K167" s="189" t="s">
        <v>1</v>
      </c>
      <c r="L167" s="40"/>
      <c r="M167" s="194" t="s">
        <v>1</v>
      </c>
      <c r="N167" s="195" t="s">
        <v>44</v>
      </c>
      <c r="O167" s="72"/>
      <c r="P167" s="196">
        <f t="shared" si="21"/>
        <v>0</v>
      </c>
      <c r="Q167" s="196">
        <v>0</v>
      </c>
      <c r="R167" s="196">
        <f t="shared" si="22"/>
        <v>0</v>
      </c>
      <c r="S167" s="196">
        <v>0</v>
      </c>
      <c r="T167" s="197">
        <f t="shared" si="2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191</v>
      </c>
      <c r="AT167" s="198" t="s">
        <v>176</v>
      </c>
      <c r="AU167" s="198" t="s">
        <v>89</v>
      </c>
      <c r="AY167" s="18" t="s">
        <v>173</v>
      </c>
      <c r="BE167" s="199">
        <f t="shared" si="24"/>
        <v>0</v>
      </c>
      <c r="BF167" s="199">
        <f t="shared" si="25"/>
        <v>0</v>
      </c>
      <c r="BG167" s="199">
        <f t="shared" si="26"/>
        <v>0</v>
      </c>
      <c r="BH167" s="199">
        <f t="shared" si="27"/>
        <v>0</v>
      </c>
      <c r="BI167" s="199">
        <f t="shared" si="28"/>
        <v>0</v>
      </c>
      <c r="BJ167" s="18" t="s">
        <v>87</v>
      </c>
      <c r="BK167" s="199">
        <f t="shared" si="29"/>
        <v>0</v>
      </c>
      <c r="BL167" s="18" t="s">
        <v>191</v>
      </c>
      <c r="BM167" s="198" t="s">
        <v>2144</v>
      </c>
    </row>
    <row r="168" spans="1:65" s="2" customFormat="1" ht="24.2" customHeight="1">
      <c r="A168" s="35"/>
      <c r="B168" s="36"/>
      <c r="C168" s="187" t="s">
        <v>440</v>
      </c>
      <c r="D168" s="187" t="s">
        <v>176</v>
      </c>
      <c r="E168" s="188" t="s">
        <v>2145</v>
      </c>
      <c r="F168" s="189" t="s">
        <v>2146</v>
      </c>
      <c r="G168" s="190" t="s">
        <v>330</v>
      </c>
      <c r="H168" s="191">
        <v>1</v>
      </c>
      <c r="I168" s="192"/>
      <c r="J168" s="193">
        <f t="shared" si="20"/>
        <v>0</v>
      </c>
      <c r="K168" s="189" t="s">
        <v>1</v>
      </c>
      <c r="L168" s="40"/>
      <c r="M168" s="194" t="s">
        <v>1</v>
      </c>
      <c r="N168" s="195" t="s">
        <v>44</v>
      </c>
      <c r="O168" s="72"/>
      <c r="P168" s="196">
        <f t="shared" si="21"/>
        <v>0</v>
      </c>
      <c r="Q168" s="196">
        <v>0</v>
      </c>
      <c r="R168" s="196">
        <f t="shared" si="22"/>
        <v>0</v>
      </c>
      <c r="S168" s="196">
        <v>0</v>
      </c>
      <c r="T168" s="197">
        <f t="shared" si="2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191</v>
      </c>
      <c r="AT168" s="198" t="s">
        <v>176</v>
      </c>
      <c r="AU168" s="198" t="s">
        <v>89</v>
      </c>
      <c r="AY168" s="18" t="s">
        <v>173</v>
      </c>
      <c r="BE168" s="199">
        <f t="shared" si="24"/>
        <v>0</v>
      </c>
      <c r="BF168" s="199">
        <f t="shared" si="25"/>
        <v>0</v>
      </c>
      <c r="BG168" s="199">
        <f t="shared" si="26"/>
        <v>0</v>
      </c>
      <c r="BH168" s="199">
        <f t="shared" si="27"/>
        <v>0</v>
      </c>
      <c r="BI168" s="199">
        <f t="shared" si="28"/>
        <v>0</v>
      </c>
      <c r="BJ168" s="18" t="s">
        <v>87</v>
      </c>
      <c r="BK168" s="199">
        <f t="shared" si="29"/>
        <v>0</v>
      </c>
      <c r="BL168" s="18" t="s">
        <v>191</v>
      </c>
      <c r="BM168" s="198" t="s">
        <v>2147</v>
      </c>
    </row>
    <row r="169" spans="1:65" s="2" customFormat="1" ht="21.75" customHeight="1">
      <c r="A169" s="35"/>
      <c r="B169" s="36"/>
      <c r="C169" s="187" t="s">
        <v>444</v>
      </c>
      <c r="D169" s="187" t="s">
        <v>176</v>
      </c>
      <c r="E169" s="188" t="s">
        <v>2148</v>
      </c>
      <c r="F169" s="189" t="s">
        <v>2149</v>
      </c>
      <c r="G169" s="190" t="s">
        <v>330</v>
      </c>
      <c r="H169" s="191">
        <v>1</v>
      </c>
      <c r="I169" s="192"/>
      <c r="J169" s="193">
        <f t="shared" si="20"/>
        <v>0</v>
      </c>
      <c r="K169" s="189" t="s">
        <v>1</v>
      </c>
      <c r="L169" s="40"/>
      <c r="M169" s="194" t="s">
        <v>1</v>
      </c>
      <c r="N169" s="195" t="s">
        <v>44</v>
      </c>
      <c r="O169" s="72"/>
      <c r="P169" s="196">
        <f t="shared" si="21"/>
        <v>0</v>
      </c>
      <c r="Q169" s="196">
        <v>0</v>
      </c>
      <c r="R169" s="196">
        <f t="shared" si="22"/>
        <v>0</v>
      </c>
      <c r="S169" s="196">
        <v>0</v>
      </c>
      <c r="T169" s="197">
        <f t="shared" si="2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191</v>
      </c>
      <c r="AT169" s="198" t="s">
        <v>176</v>
      </c>
      <c r="AU169" s="198" t="s">
        <v>89</v>
      </c>
      <c r="AY169" s="18" t="s">
        <v>173</v>
      </c>
      <c r="BE169" s="199">
        <f t="shared" si="24"/>
        <v>0</v>
      </c>
      <c r="BF169" s="199">
        <f t="shared" si="25"/>
        <v>0</v>
      </c>
      <c r="BG169" s="199">
        <f t="shared" si="26"/>
        <v>0</v>
      </c>
      <c r="BH169" s="199">
        <f t="shared" si="27"/>
        <v>0</v>
      </c>
      <c r="BI169" s="199">
        <f t="shared" si="28"/>
        <v>0</v>
      </c>
      <c r="BJ169" s="18" t="s">
        <v>87</v>
      </c>
      <c r="BK169" s="199">
        <f t="shared" si="29"/>
        <v>0</v>
      </c>
      <c r="BL169" s="18" t="s">
        <v>191</v>
      </c>
      <c r="BM169" s="198" t="s">
        <v>2150</v>
      </c>
    </row>
    <row r="170" spans="1:65" s="2" customFormat="1" ht="16.5" customHeight="1">
      <c r="A170" s="35"/>
      <c r="B170" s="36"/>
      <c r="C170" s="187" t="s">
        <v>448</v>
      </c>
      <c r="D170" s="187" t="s">
        <v>176</v>
      </c>
      <c r="E170" s="188" t="s">
        <v>2151</v>
      </c>
      <c r="F170" s="189" t="s">
        <v>2152</v>
      </c>
      <c r="G170" s="190" t="s">
        <v>339</v>
      </c>
      <c r="H170" s="191">
        <v>254</v>
      </c>
      <c r="I170" s="192"/>
      <c r="J170" s="193">
        <f t="shared" si="20"/>
        <v>0</v>
      </c>
      <c r="K170" s="189" t="s">
        <v>263</v>
      </c>
      <c r="L170" s="40"/>
      <c r="M170" s="194" t="s">
        <v>1</v>
      </c>
      <c r="N170" s="195" t="s">
        <v>44</v>
      </c>
      <c r="O170" s="72"/>
      <c r="P170" s="196">
        <f t="shared" si="21"/>
        <v>0</v>
      </c>
      <c r="Q170" s="196">
        <v>1.9000000000000001E-4</v>
      </c>
      <c r="R170" s="196">
        <f t="shared" si="22"/>
        <v>4.8260000000000004E-2</v>
      </c>
      <c r="S170" s="196">
        <v>0</v>
      </c>
      <c r="T170" s="197">
        <f t="shared" si="2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131</v>
      </c>
      <c r="AT170" s="198" t="s">
        <v>176</v>
      </c>
      <c r="AU170" s="198" t="s">
        <v>89</v>
      </c>
      <c r="AY170" s="18" t="s">
        <v>173</v>
      </c>
      <c r="BE170" s="199">
        <f t="shared" si="24"/>
        <v>0</v>
      </c>
      <c r="BF170" s="199">
        <f t="shared" si="25"/>
        <v>0</v>
      </c>
      <c r="BG170" s="199">
        <f t="shared" si="26"/>
        <v>0</v>
      </c>
      <c r="BH170" s="199">
        <f t="shared" si="27"/>
        <v>0</v>
      </c>
      <c r="BI170" s="199">
        <f t="shared" si="28"/>
        <v>0</v>
      </c>
      <c r="BJ170" s="18" t="s">
        <v>87</v>
      </c>
      <c r="BK170" s="199">
        <f t="shared" si="29"/>
        <v>0</v>
      </c>
      <c r="BL170" s="18" t="s">
        <v>131</v>
      </c>
      <c r="BM170" s="198" t="s">
        <v>2153</v>
      </c>
    </row>
    <row r="171" spans="1:65" s="2" customFormat="1" ht="16.5" customHeight="1">
      <c r="A171" s="35"/>
      <c r="B171" s="36"/>
      <c r="C171" s="187" t="s">
        <v>452</v>
      </c>
      <c r="D171" s="187" t="s">
        <v>176</v>
      </c>
      <c r="E171" s="188" t="s">
        <v>2154</v>
      </c>
      <c r="F171" s="189" t="s">
        <v>2155</v>
      </c>
      <c r="G171" s="190" t="s">
        <v>339</v>
      </c>
      <c r="H171" s="191">
        <v>254</v>
      </c>
      <c r="I171" s="192"/>
      <c r="J171" s="193">
        <f t="shared" si="20"/>
        <v>0</v>
      </c>
      <c r="K171" s="189" t="s">
        <v>263</v>
      </c>
      <c r="L171" s="40"/>
      <c r="M171" s="194" t="s">
        <v>1</v>
      </c>
      <c r="N171" s="195" t="s">
        <v>44</v>
      </c>
      <c r="O171" s="72"/>
      <c r="P171" s="196">
        <f t="shared" si="21"/>
        <v>0</v>
      </c>
      <c r="Q171" s="196">
        <v>1.0000000000000001E-5</v>
      </c>
      <c r="R171" s="196">
        <f t="shared" si="22"/>
        <v>2.5400000000000002E-3</v>
      </c>
      <c r="S171" s="196">
        <v>0</v>
      </c>
      <c r="T171" s="197">
        <f t="shared" si="2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131</v>
      </c>
      <c r="AT171" s="198" t="s">
        <v>176</v>
      </c>
      <c r="AU171" s="198" t="s">
        <v>89</v>
      </c>
      <c r="AY171" s="18" t="s">
        <v>173</v>
      </c>
      <c r="BE171" s="199">
        <f t="shared" si="24"/>
        <v>0</v>
      </c>
      <c r="BF171" s="199">
        <f t="shared" si="25"/>
        <v>0</v>
      </c>
      <c r="BG171" s="199">
        <f t="shared" si="26"/>
        <v>0</v>
      </c>
      <c r="BH171" s="199">
        <f t="shared" si="27"/>
        <v>0</v>
      </c>
      <c r="BI171" s="199">
        <f t="shared" si="28"/>
        <v>0</v>
      </c>
      <c r="BJ171" s="18" t="s">
        <v>87</v>
      </c>
      <c r="BK171" s="199">
        <f t="shared" si="29"/>
        <v>0</v>
      </c>
      <c r="BL171" s="18" t="s">
        <v>131</v>
      </c>
      <c r="BM171" s="198" t="s">
        <v>2156</v>
      </c>
    </row>
    <row r="172" spans="1:65" s="2" customFormat="1" ht="16.5" customHeight="1">
      <c r="A172" s="35"/>
      <c r="B172" s="36"/>
      <c r="C172" s="187" t="s">
        <v>456</v>
      </c>
      <c r="D172" s="187" t="s">
        <v>176</v>
      </c>
      <c r="E172" s="188" t="s">
        <v>2157</v>
      </c>
      <c r="F172" s="189" t="s">
        <v>2158</v>
      </c>
      <c r="G172" s="190" t="s">
        <v>1138</v>
      </c>
      <c r="H172" s="264"/>
      <c r="I172" s="192"/>
      <c r="J172" s="193">
        <f t="shared" si="20"/>
        <v>0</v>
      </c>
      <c r="K172" s="189" t="s">
        <v>263</v>
      </c>
      <c r="L172" s="40"/>
      <c r="M172" s="194" t="s">
        <v>1</v>
      </c>
      <c r="N172" s="195" t="s">
        <v>44</v>
      </c>
      <c r="O172" s="72"/>
      <c r="P172" s="196">
        <f t="shared" si="21"/>
        <v>0</v>
      </c>
      <c r="Q172" s="196">
        <v>0</v>
      </c>
      <c r="R172" s="196">
        <f t="shared" si="22"/>
        <v>0</v>
      </c>
      <c r="S172" s="196">
        <v>0</v>
      </c>
      <c r="T172" s="197">
        <f t="shared" si="2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131</v>
      </c>
      <c r="AT172" s="198" t="s">
        <v>176</v>
      </c>
      <c r="AU172" s="198" t="s">
        <v>89</v>
      </c>
      <c r="AY172" s="18" t="s">
        <v>173</v>
      </c>
      <c r="BE172" s="199">
        <f t="shared" si="24"/>
        <v>0</v>
      </c>
      <c r="BF172" s="199">
        <f t="shared" si="25"/>
        <v>0</v>
      </c>
      <c r="BG172" s="199">
        <f t="shared" si="26"/>
        <v>0</v>
      </c>
      <c r="BH172" s="199">
        <f t="shared" si="27"/>
        <v>0</v>
      </c>
      <c r="BI172" s="199">
        <f t="shared" si="28"/>
        <v>0</v>
      </c>
      <c r="BJ172" s="18" t="s">
        <v>87</v>
      </c>
      <c r="BK172" s="199">
        <f t="shared" si="29"/>
        <v>0</v>
      </c>
      <c r="BL172" s="18" t="s">
        <v>131</v>
      </c>
      <c r="BM172" s="198" t="s">
        <v>2159</v>
      </c>
    </row>
    <row r="173" spans="1:65" s="12" customFormat="1" ht="22.9" customHeight="1">
      <c r="B173" s="171"/>
      <c r="C173" s="172"/>
      <c r="D173" s="173" t="s">
        <v>78</v>
      </c>
      <c r="E173" s="185" t="s">
        <v>2160</v>
      </c>
      <c r="F173" s="185" t="s">
        <v>2161</v>
      </c>
      <c r="G173" s="172"/>
      <c r="H173" s="172"/>
      <c r="I173" s="175"/>
      <c r="J173" s="186">
        <f>BK173</f>
        <v>0</v>
      </c>
      <c r="K173" s="172"/>
      <c r="L173" s="177"/>
      <c r="M173" s="178"/>
      <c r="N173" s="179"/>
      <c r="O173" s="179"/>
      <c r="P173" s="180">
        <f>SUM(P174:P175)</f>
        <v>0</v>
      </c>
      <c r="Q173" s="179"/>
      <c r="R173" s="180">
        <f>SUM(R174:R175)</f>
        <v>0</v>
      </c>
      <c r="S173" s="179"/>
      <c r="T173" s="181">
        <f>SUM(T174:T175)</f>
        <v>0</v>
      </c>
      <c r="AR173" s="182" t="s">
        <v>89</v>
      </c>
      <c r="AT173" s="183" t="s">
        <v>78</v>
      </c>
      <c r="AU173" s="183" t="s">
        <v>87</v>
      </c>
      <c r="AY173" s="182" t="s">
        <v>173</v>
      </c>
      <c r="BK173" s="184">
        <f>SUM(BK174:BK175)</f>
        <v>0</v>
      </c>
    </row>
    <row r="174" spans="1:65" s="2" customFormat="1" ht="33" customHeight="1">
      <c r="A174" s="35"/>
      <c r="B174" s="36"/>
      <c r="C174" s="187" t="s">
        <v>460</v>
      </c>
      <c r="D174" s="187" t="s">
        <v>176</v>
      </c>
      <c r="E174" s="188" t="s">
        <v>2162</v>
      </c>
      <c r="F174" s="189" t="s">
        <v>2163</v>
      </c>
      <c r="G174" s="190" t="s">
        <v>2164</v>
      </c>
      <c r="H174" s="191">
        <v>1</v>
      </c>
      <c r="I174" s="192"/>
      <c r="J174" s="193">
        <f>ROUND(I174*H174,2)</f>
        <v>0</v>
      </c>
      <c r="K174" s="189" t="s">
        <v>1</v>
      </c>
      <c r="L174" s="40"/>
      <c r="M174" s="194" t="s">
        <v>1</v>
      </c>
      <c r="N174" s="195" t="s">
        <v>44</v>
      </c>
      <c r="O174" s="72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191</v>
      </c>
      <c r="AT174" s="198" t="s">
        <v>176</v>
      </c>
      <c r="AU174" s="198" t="s">
        <v>89</v>
      </c>
      <c r="AY174" s="18" t="s">
        <v>173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87</v>
      </c>
      <c r="BK174" s="199">
        <f>ROUND(I174*H174,2)</f>
        <v>0</v>
      </c>
      <c r="BL174" s="18" t="s">
        <v>191</v>
      </c>
      <c r="BM174" s="198" t="s">
        <v>2165</v>
      </c>
    </row>
    <row r="175" spans="1:65" s="2" customFormat="1" ht="16.5" customHeight="1">
      <c r="A175" s="35"/>
      <c r="B175" s="36"/>
      <c r="C175" s="187" t="s">
        <v>464</v>
      </c>
      <c r="D175" s="187" t="s">
        <v>176</v>
      </c>
      <c r="E175" s="188" t="s">
        <v>2166</v>
      </c>
      <c r="F175" s="189" t="s">
        <v>2167</v>
      </c>
      <c r="G175" s="190" t="s">
        <v>1138</v>
      </c>
      <c r="H175" s="264"/>
      <c r="I175" s="192"/>
      <c r="J175" s="193">
        <f>ROUND(I175*H175,2)</f>
        <v>0</v>
      </c>
      <c r="K175" s="189" t="s">
        <v>263</v>
      </c>
      <c r="L175" s="40"/>
      <c r="M175" s="194" t="s">
        <v>1</v>
      </c>
      <c r="N175" s="195" t="s">
        <v>44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131</v>
      </c>
      <c r="AT175" s="198" t="s">
        <v>176</v>
      </c>
      <c r="AU175" s="198" t="s">
        <v>89</v>
      </c>
      <c r="AY175" s="18" t="s">
        <v>173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87</v>
      </c>
      <c r="BK175" s="199">
        <f>ROUND(I175*H175,2)</f>
        <v>0</v>
      </c>
      <c r="BL175" s="18" t="s">
        <v>131</v>
      </c>
      <c r="BM175" s="198" t="s">
        <v>2168</v>
      </c>
    </row>
    <row r="176" spans="1:65" s="12" customFormat="1" ht="22.9" customHeight="1">
      <c r="B176" s="171"/>
      <c r="C176" s="172"/>
      <c r="D176" s="173" t="s">
        <v>78</v>
      </c>
      <c r="E176" s="185" t="s">
        <v>2169</v>
      </c>
      <c r="F176" s="185" t="s">
        <v>2170</v>
      </c>
      <c r="G176" s="172"/>
      <c r="H176" s="172"/>
      <c r="I176" s="175"/>
      <c r="J176" s="186">
        <f>BK176</f>
        <v>0</v>
      </c>
      <c r="K176" s="172"/>
      <c r="L176" s="177"/>
      <c r="M176" s="178"/>
      <c r="N176" s="179"/>
      <c r="O176" s="179"/>
      <c r="P176" s="180">
        <f>SUM(P177:P185)</f>
        <v>0</v>
      </c>
      <c r="Q176" s="179"/>
      <c r="R176" s="180">
        <f>SUM(R177:R185)</f>
        <v>0.67575999999999992</v>
      </c>
      <c r="S176" s="179"/>
      <c r="T176" s="181">
        <f>SUM(T177:T185)</f>
        <v>0</v>
      </c>
      <c r="AR176" s="182" t="s">
        <v>89</v>
      </c>
      <c r="AT176" s="183" t="s">
        <v>78</v>
      </c>
      <c r="AU176" s="183" t="s">
        <v>87</v>
      </c>
      <c r="AY176" s="182" t="s">
        <v>173</v>
      </c>
      <c r="BK176" s="184">
        <f>SUM(BK177:BK185)</f>
        <v>0</v>
      </c>
    </row>
    <row r="177" spans="1:65" s="2" customFormat="1" ht="16.5" customHeight="1">
      <c r="A177" s="35"/>
      <c r="B177" s="36"/>
      <c r="C177" s="187" t="s">
        <v>468</v>
      </c>
      <c r="D177" s="187" t="s">
        <v>176</v>
      </c>
      <c r="E177" s="188" t="s">
        <v>2171</v>
      </c>
      <c r="F177" s="189" t="s">
        <v>2172</v>
      </c>
      <c r="G177" s="190" t="s">
        <v>2164</v>
      </c>
      <c r="H177" s="191">
        <v>1</v>
      </c>
      <c r="I177" s="192"/>
      <c r="J177" s="193">
        <f t="shared" ref="J177:J185" si="30">ROUND(I177*H177,2)</f>
        <v>0</v>
      </c>
      <c r="K177" s="189" t="s">
        <v>1</v>
      </c>
      <c r="L177" s="40"/>
      <c r="M177" s="194" t="s">
        <v>1</v>
      </c>
      <c r="N177" s="195" t="s">
        <v>44</v>
      </c>
      <c r="O177" s="72"/>
      <c r="P177" s="196">
        <f t="shared" ref="P177:P185" si="31">O177*H177</f>
        <v>0</v>
      </c>
      <c r="Q177" s="196">
        <v>3.7599999999999999E-3</v>
      </c>
      <c r="R177" s="196">
        <f t="shared" ref="R177:R185" si="32">Q177*H177</f>
        <v>3.7599999999999999E-3</v>
      </c>
      <c r="S177" s="196">
        <v>0</v>
      </c>
      <c r="T177" s="197">
        <f t="shared" ref="T177:T185" si="33"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131</v>
      </c>
      <c r="AT177" s="198" t="s">
        <v>176</v>
      </c>
      <c r="AU177" s="198" t="s">
        <v>89</v>
      </c>
      <c r="AY177" s="18" t="s">
        <v>173</v>
      </c>
      <c r="BE177" s="199">
        <f t="shared" ref="BE177:BE185" si="34">IF(N177="základní",J177,0)</f>
        <v>0</v>
      </c>
      <c r="BF177" s="199">
        <f t="shared" ref="BF177:BF185" si="35">IF(N177="snížená",J177,0)</f>
        <v>0</v>
      </c>
      <c r="BG177" s="199">
        <f t="shared" ref="BG177:BG185" si="36">IF(N177="zákl. přenesená",J177,0)</f>
        <v>0</v>
      </c>
      <c r="BH177" s="199">
        <f t="shared" ref="BH177:BH185" si="37">IF(N177="sníž. přenesená",J177,0)</f>
        <v>0</v>
      </c>
      <c r="BI177" s="199">
        <f t="shared" ref="BI177:BI185" si="38">IF(N177="nulová",J177,0)</f>
        <v>0</v>
      </c>
      <c r="BJ177" s="18" t="s">
        <v>87</v>
      </c>
      <c r="BK177" s="199">
        <f t="shared" ref="BK177:BK185" si="39">ROUND(I177*H177,2)</f>
        <v>0</v>
      </c>
      <c r="BL177" s="18" t="s">
        <v>131</v>
      </c>
      <c r="BM177" s="198" t="s">
        <v>2173</v>
      </c>
    </row>
    <row r="178" spans="1:65" s="2" customFormat="1" ht="16.5" customHeight="1">
      <c r="A178" s="35"/>
      <c r="B178" s="36"/>
      <c r="C178" s="254" t="s">
        <v>472</v>
      </c>
      <c r="D178" s="254" t="s">
        <v>730</v>
      </c>
      <c r="E178" s="255" t="s">
        <v>2174</v>
      </c>
      <c r="F178" s="256" t="s">
        <v>2175</v>
      </c>
      <c r="G178" s="257" t="s">
        <v>330</v>
      </c>
      <c r="H178" s="258">
        <v>18</v>
      </c>
      <c r="I178" s="259"/>
      <c r="J178" s="260">
        <f t="shared" si="30"/>
        <v>0</v>
      </c>
      <c r="K178" s="256" t="s">
        <v>1</v>
      </c>
      <c r="L178" s="261"/>
      <c r="M178" s="262" t="s">
        <v>1</v>
      </c>
      <c r="N178" s="263" t="s">
        <v>44</v>
      </c>
      <c r="O178" s="72"/>
      <c r="P178" s="196">
        <f t="shared" si="31"/>
        <v>0</v>
      </c>
      <c r="Q178" s="196">
        <v>1.0500000000000001E-2</v>
      </c>
      <c r="R178" s="196">
        <f t="shared" si="32"/>
        <v>0.189</v>
      </c>
      <c r="S178" s="196">
        <v>0</v>
      </c>
      <c r="T178" s="197">
        <f t="shared" si="3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410</v>
      </c>
      <c r="AT178" s="198" t="s">
        <v>730</v>
      </c>
      <c r="AU178" s="198" t="s">
        <v>89</v>
      </c>
      <c r="AY178" s="18" t="s">
        <v>173</v>
      </c>
      <c r="BE178" s="199">
        <f t="shared" si="34"/>
        <v>0</v>
      </c>
      <c r="BF178" s="199">
        <f t="shared" si="35"/>
        <v>0</v>
      </c>
      <c r="BG178" s="199">
        <f t="shared" si="36"/>
        <v>0</v>
      </c>
      <c r="BH178" s="199">
        <f t="shared" si="37"/>
        <v>0</v>
      </c>
      <c r="BI178" s="199">
        <f t="shared" si="38"/>
        <v>0</v>
      </c>
      <c r="BJ178" s="18" t="s">
        <v>87</v>
      </c>
      <c r="BK178" s="199">
        <f t="shared" si="39"/>
        <v>0</v>
      </c>
      <c r="BL178" s="18" t="s">
        <v>131</v>
      </c>
      <c r="BM178" s="198" t="s">
        <v>2176</v>
      </c>
    </row>
    <row r="179" spans="1:65" s="2" customFormat="1" ht="16.5" customHeight="1">
      <c r="A179" s="35"/>
      <c r="B179" s="36"/>
      <c r="C179" s="254" t="s">
        <v>477</v>
      </c>
      <c r="D179" s="254" t="s">
        <v>730</v>
      </c>
      <c r="E179" s="255" t="s">
        <v>2177</v>
      </c>
      <c r="F179" s="256" t="s">
        <v>2178</v>
      </c>
      <c r="G179" s="257" t="s">
        <v>330</v>
      </c>
      <c r="H179" s="258">
        <v>18</v>
      </c>
      <c r="I179" s="259"/>
      <c r="J179" s="260">
        <f t="shared" si="30"/>
        <v>0</v>
      </c>
      <c r="K179" s="256" t="s">
        <v>1</v>
      </c>
      <c r="L179" s="261"/>
      <c r="M179" s="262" t="s">
        <v>1</v>
      </c>
      <c r="N179" s="263" t="s">
        <v>44</v>
      </c>
      <c r="O179" s="72"/>
      <c r="P179" s="196">
        <f t="shared" si="31"/>
        <v>0</v>
      </c>
      <c r="Q179" s="196">
        <v>1.0500000000000001E-2</v>
      </c>
      <c r="R179" s="196">
        <f t="shared" si="32"/>
        <v>0.189</v>
      </c>
      <c r="S179" s="196">
        <v>0</v>
      </c>
      <c r="T179" s="197">
        <f t="shared" si="3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410</v>
      </c>
      <c r="AT179" s="198" t="s">
        <v>730</v>
      </c>
      <c r="AU179" s="198" t="s">
        <v>89</v>
      </c>
      <c r="AY179" s="18" t="s">
        <v>173</v>
      </c>
      <c r="BE179" s="199">
        <f t="shared" si="34"/>
        <v>0</v>
      </c>
      <c r="BF179" s="199">
        <f t="shared" si="35"/>
        <v>0</v>
      </c>
      <c r="BG179" s="199">
        <f t="shared" si="36"/>
        <v>0</v>
      </c>
      <c r="BH179" s="199">
        <f t="shared" si="37"/>
        <v>0</v>
      </c>
      <c r="BI179" s="199">
        <f t="shared" si="38"/>
        <v>0</v>
      </c>
      <c r="BJ179" s="18" t="s">
        <v>87</v>
      </c>
      <c r="BK179" s="199">
        <f t="shared" si="39"/>
        <v>0</v>
      </c>
      <c r="BL179" s="18" t="s">
        <v>131</v>
      </c>
      <c r="BM179" s="198" t="s">
        <v>2179</v>
      </c>
    </row>
    <row r="180" spans="1:65" s="2" customFormat="1" ht="16.5" customHeight="1">
      <c r="A180" s="35"/>
      <c r="B180" s="36"/>
      <c r="C180" s="254" t="s">
        <v>483</v>
      </c>
      <c r="D180" s="254" t="s">
        <v>730</v>
      </c>
      <c r="E180" s="255" t="s">
        <v>2180</v>
      </c>
      <c r="F180" s="256" t="s">
        <v>2181</v>
      </c>
      <c r="G180" s="257" t="s">
        <v>330</v>
      </c>
      <c r="H180" s="258">
        <v>1</v>
      </c>
      <c r="I180" s="259"/>
      <c r="J180" s="260">
        <f t="shared" si="30"/>
        <v>0</v>
      </c>
      <c r="K180" s="256" t="s">
        <v>1</v>
      </c>
      <c r="L180" s="261"/>
      <c r="M180" s="262" t="s">
        <v>1</v>
      </c>
      <c r="N180" s="263" t="s">
        <v>44</v>
      </c>
      <c r="O180" s="72"/>
      <c r="P180" s="196">
        <f t="shared" si="31"/>
        <v>0</v>
      </c>
      <c r="Q180" s="196">
        <v>1.0500000000000001E-2</v>
      </c>
      <c r="R180" s="196">
        <f t="shared" si="32"/>
        <v>1.0500000000000001E-2</v>
      </c>
      <c r="S180" s="196">
        <v>0</v>
      </c>
      <c r="T180" s="197">
        <f t="shared" si="3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410</v>
      </c>
      <c r="AT180" s="198" t="s">
        <v>730</v>
      </c>
      <c r="AU180" s="198" t="s">
        <v>89</v>
      </c>
      <c r="AY180" s="18" t="s">
        <v>173</v>
      </c>
      <c r="BE180" s="199">
        <f t="shared" si="34"/>
        <v>0</v>
      </c>
      <c r="BF180" s="199">
        <f t="shared" si="35"/>
        <v>0</v>
      </c>
      <c r="BG180" s="199">
        <f t="shared" si="36"/>
        <v>0</v>
      </c>
      <c r="BH180" s="199">
        <f t="shared" si="37"/>
        <v>0</v>
      </c>
      <c r="BI180" s="199">
        <f t="shared" si="38"/>
        <v>0</v>
      </c>
      <c r="BJ180" s="18" t="s">
        <v>87</v>
      </c>
      <c r="BK180" s="199">
        <f t="shared" si="39"/>
        <v>0</v>
      </c>
      <c r="BL180" s="18" t="s">
        <v>131</v>
      </c>
      <c r="BM180" s="198" t="s">
        <v>2182</v>
      </c>
    </row>
    <row r="181" spans="1:65" s="2" customFormat="1" ht="16.5" customHeight="1">
      <c r="A181" s="35"/>
      <c r="B181" s="36"/>
      <c r="C181" s="254" t="s">
        <v>487</v>
      </c>
      <c r="D181" s="254" t="s">
        <v>730</v>
      </c>
      <c r="E181" s="255" t="s">
        <v>2183</v>
      </c>
      <c r="F181" s="256" t="s">
        <v>2184</v>
      </c>
      <c r="G181" s="257" t="s">
        <v>2164</v>
      </c>
      <c r="H181" s="258">
        <v>5</v>
      </c>
      <c r="I181" s="259"/>
      <c r="J181" s="260">
        <f t="shared" si="30"/>
        <v>0</v>
      </c>
      <c r="K181" s="256" t="s">
        <v>1</v>
      </c>
      <c r="L181" s="261"/>
      <c r="M181" s="262" t="s">
        <v>1</v>
      </c>
      <c r="N181" s="263" t="s">
        <v>44</v>
      </c>
      <c r="O181" s="72"/>
      <c r="P181" s="196">
        <f t="shared" si="31"/>
        <v>0</v>
      </c>
      <c r="Q181" s="196">
        <v>1.0500000000000001E-2</v>
      </c>
      <c r="R181" s="196">
        <f t="shared" si="32"/>
        <v>5.2500000000000005E-2</v>
      </c>
      <c r="S181" s="196">
        <v>0</v>
      </c>
      <c r="T181" s="197">
        <f t="shared" si="3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410</v>
      </c>
      <c r="AT181" s="198" t="s">
        <v>730</v>
      </c>
      <c r="AU181" s="198" t="s">
        <v>89</v>
      </c>
      <c r="AY181" s="18" t="s">
        <v>173</v>
      </c>
      <c r="BE181" s="199">
        <f t="shared" si="34"/>
        <v>0</v>
      </c>
      <c r="BF181" s="199">
        <f t="shared" si="35"/>
        <v>0</v>
      </c>
      <c r="BG181" s="199">
        <f t="shared" si="36"/>
        <v>0</v>
      </c>
      <c r="BH181" s="199">
        <f t="shared" si="37"/>
        <v>0</v>
      </c>
      <c r="BI181" s="199">
        <f t="shared" si="38"/>
        <v>0</v>
      </c>
      <c r="BJ181" s="18" t="s">
        <v>87</v>
      </c>
      <c r="BK181" s="199">
        <f t="shared" si="39"/>
        <v>0</v>
      </c>
      <c r="BL181" s="18" t="s">
        <v>131</v>
      </c>
      <c r="BM181" s="198" t="s">
        <v>2185</v>
      </c>
    </row>
    <row r="182" spans="1:65" s="2" customFormat="1" ht="16.5" customHeight="1">
      <c r="A182" s="35"/>
      <c r="B182" s="36"/>
      <c r="C182" s="254" t="s">
        <v>491</v>
      </c>
      <c r="D182" s="254" t="s">
        <v>730</v>
      </c>
      <c r="E182" s="255" t="s">
        <v>2186</v>
      </c>
      <c r="F182" s="256" t="s">
        <v>2187</v>
      </c>
      <c r="G182" s="257" t="s">
        <v>2164</v>
      </c>
      <c r="H182" s="258">
        <v>3</v>
      </c>
      <c r="I182" s="259"/>
      <c r="J182" s="260">
        <f t="shared" si="30"/>
        <v>0</v>
      </c>
      <c r="K182" s="256" t="s">
        <v>1</v>
      </c>
      <c r="L182" s="261"/>
      <c r="M182" s="262" t="s">
        <v>1</v>
      </c>
      <c r="N182" s="263" t="s">
        <v>44</v>
      </c>
      <c r="O182" s="72"/>
      <c r="P182" s="196">
        <f t="shared" si="31"/>
        <v>0</v>
      </c>
      <c r="Q182" s="196">
        <v>1.0500000000000001E-2</v>
      </c>
      <c r="R182" s="196">
        <f t="shared" si="32"/>
        <v>3.15E-2</v>
      </c>
      <c r="S182" s="196">
        <v>0</v>
      </c>
      <c r="T182" s="197">
        <f t="shared" si="3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410</v>
      </c>
      <c r="AT182" s="198" t="s">
        <v>730</v>
      </c>
      <c r="AU182" s="198" t="s">
        <v>89</v>
      </c>
      <c r="AY182" s="18" t="s">
        <v>173</v>
      </c>
      <c r="BE182" s="199">
        <f t="shared" si="34"/>
        <v>0</v>
      </c>
      <c r="BF182" s="199">
        <f t="shared" si="35"/>
        <v>0</v>
      </c>
      <c r="BG182" s="199">
        <f t="shared" si="36"/>
        <v>0</v>
      </c>
      <c r="BH182" s="199">
        <f t="shared" si="37"/>
        <v>0</v>
      </c>
      <c r="BI182" s="199">
        <f t="shared" si="38"/>
        <v>0</v>
      </c>
      <c r="BJ182" s="18" t="s">
        <v>87</v>
      </c>
      <c r="BK182" s="199">
        <f t="shared" si="39"/>
        <v>0</v>
      </c>
      <c r="BL182" s="18" t="s">
        <v>131</v>
      </c>
      <c r="BM182" s="198" t="s">
        <v>2188</v>
      </c>
    </row>
    <row r="183" spans="1:65" s="2" customFormat="1" ht="16.5" customHeight="1">
      <c r="A183" s="35"/>
      <c r="B183" s="36"/>
      <c r="C183" s="254" t="s">
        <v>495</v>
      </c>
      <c r="D183" s="254" t="s">
        <v>730</v>
      </c>
      <c r="E183" s="255" t="s">
        <v>2189</v>
      </c>
      <c r="F183" s="256" t="s">
        <v>2190</v>
      </c>
      <c r="G183" s="257" t="s">
        <v>330</v>
      </c>
      <c r="H183" s="258">
        <v>18</v>
      </c>
      <c r="I183" s="259"/>
      <c r="J183" s="260">
        <f t="shared" si="30"/>
        <v>0</v>
      </c>
      <c r="K183" s="256" t="s">
        <v>1</v>
      </c>
      <c r="L183" s="261"/>
      <c r="M183" s="262" t="s">
        <v>1</v>
      </c>
      <c r="N183" s="263" t="s">
        <v>44</v>
      </c>
      <c r="O183" s="72"/>
      <c r="P183" s="196">
        <f t="shared" si="31"/>
        <v>0</v>
      </c>
      <c r="Q183" s="196">
        <v>1.0500000000000001E-2</v>
      </c>
      <c r="R183" s="196">
        <f t="shared" si="32"/>
        <v>0.189</v>
      </c>
      <c r="S183" s="196">
        <v>0</v>
      </c>
      <c r="T183" s="197">
        <f t="shared" si="3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410</v>
      </c>
      <c r="AT183" s="198" t="s">
        <v>730</v>
      </c>
      <c r="AU183" s="198" t="s">
        <v>89</v>
      </c>
      <c r="AY183" s="18" t="s">
        <v>173</v>
      </c>
      <c r="BE183" s="199">
        <f t="shared" si="34"/>
        <v>0</v>
      </c>
      <c r="BF183" s="199">
        <f t="shared" si="35"/>
        <v>0</v>
      </c>
      <c r="BG183" s="199">
        <f t="shared" si="36"/>
        <v>0</v>
      </c>
      <c r="BH183" s="199">
        <f t="shared" si="37"/>
        <v>0</v>
      </c>
      <c r="BI183" s="199">
        <f t="shared" si="38"/>
        <v>0</v>
      </c>
      <c r="BJ183" s="18" t="s">
        <v>87</v>
      </c>
      <c r="BK183" s="199">
        <f t="shared" si="39"/>
        <v>0</v>
      </c>
      <c r="BL183" s="18" t="s">
        <v>131</v>
      </c>
      <c r="BM183" s="198" t="s">
        <v>2191</v>
      </c>
    </row>
    <row r="184" spans="1:65" s="2" customFormat="1" ht="16.5" customHeight="1">
      <c r="A184" s="35"/>
      <c r="B184" s="36"/>
      <c r="C184" s="254" t="s">
        <v>499</v>
      </c>
      <c r="D184" s="254" t="s">
        <v>730</v>
      </c>
      <c r="E184" s="255" t="s">
        <v>2192</v>
      </c>
      <c r="F184" s="256" t="s">
        <v>2193</v>
      </c>
      <c r="G184" s="257" t="s">
        <v>330</v>
      </c>
      <c r="H184" s="258">
        <v>1</v>
      </c>
      <c r="I184" s="259"/>
      <c r="J184" s="260">
        <f t="shared" si="30"/>
        <v>0</v>
      </c>
      <c r="K184" s="256" t="s">
        <v>1</v>
      </c>
      <c r="L184" s="261"/>
      <c r="M184" s="262" t="s">
        <v>1</v>
      </c>
      <c r="N184" s="263" t="s">
        <v>44</v>
      </c>
      <c r="O184" s="72"/>
      <c r="P184" s="196">
        <f t="shared" si="31"/>
        <v>0</v>
      </c>
      <c r="Q184" s="196">
        <v>1.0500000000000001E-2</v>
      </c>
      <c r="R184" s="196">
        <f t="shared" si="32"/>
        <v>1.0500000000000001E-2</v>
      </c>
      <c r="S184" s="196">
        <v>0</v>
      </c>
      <c r="T184" s="197">
        <f t="shared" si="3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410</v>
      </c>
      <c r="AT184" s="198" t="s">
        <v>730</v>
      </c>
      <c r="AU184" s="198" t="s">
        <v>89</v>
      </c>
      <c r="AY184" s="18" t="s">
        <v>173</v>
      </c>
      <c r="BE184" s="199">
        <f t="shared" si="34"/>
        <v>0</v>
      </c>
      <c r="BF184" s="199">
        <f t="shared" si="35"/>
        <v>0</v>
      </c>
      <c r="BG184" s="199">
        <f t="shared" si="36"/>
        <v>0</v>
      </c>
      <c r="BH184" s="199">
        <f t="shared" si="37"/>
        <v>0</v>
      </c>
      <c r="BI184" s="199">
        <f t="shared" si="38"/>
        <v>0</v>
      </c>
      <c r="BJ184" s="18" t="s">
        <v>87</v>
      </c>
      <c r="BK184" s="199">
        <f t="shared" si="39"/>
        <v>0</v>
      </c>
      <c r="BL184" s="18" t="s">
        <v>131</v>
      </c>
      <c r="BM184" s="198" t="s">
        <v>2194</v>
      </c>
    </row>
    <row r="185" spans="1:65" s="2" customFormat="1" ht="16.5" customHeight="1">
      <c r="A185" s="35"/>
      <c r="B185" s="36"/>
      <c r="C185" s="187" t="s">
        <v>503</v>
      </c>
      <c r="D185" s="187" t="s">
        <v>176</v>
      </c>
      <c r="E185" s="188" t="s">
        <v>2195</v>
      </c>
      <c r="F185" s="189" t="s">
        <v>2196</v>
      </c>
      <c r="G185" s="190" t="s">
        <v>1138</v>
      </c>
      <c r="H185" s="264"/>
      <c r="I185" s="192"/>
      <c r="J185" s="193">
        <f t="shared" si="30"/>
        <v>0</v>
      </c>
      <c r="K185" s="189" t="s">
        <v>263</v>
      </c>
      <c r="L185" s="40"/>
      <c r="M185" s="194" t="s">
        <v>1</v>
      </c>
      <c r="N185" s="195" t="s">
        <v>44</v>
      </c>
      <c r="O185" s="72"/>
      <c r="P185" s="196">
        <f t="shared" si="31"/>
        <v>0</v>
      </c>
      <c r="Q185" s="196">
        <v>0</v>
      </c>
      <c r="R185" s="196">
        <f t="shared" si="32"/>
        <v>0</v>
      </c>
      <c r="S185" s="196">
        <v>0</v>
      </c>
      <c r="T185" s="197">
        <f t="shared" si="3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131</v>
      </c>
      <c r="AT185" s="198" t="s">
        <v>176</v>
      </c>
      <c r="AU185" s="198" t="s">
        <v>89</v>
      </c>
      <c r="AY185" s="18" t="s">
        <v>173</v>
      </c>
      <c r="BE185" s="199">
        <f t="shared" si="34"/>
        <v>0</v>
      </c>
      <c r="BF185" s="199">
        <f t="shared" si="35"/>
        <v>0</v>
      </c>
      <c r="BG185" s="199">
        <f t="shared" si="36"/>
        <v>0</v>
      </c>
      <c r="BH185" s="199">
        <f t="shared" si="37"/>
        <v>0</v>
      </c>
      <c r="BI185" s="199">
        <f t="shared" si="38"/>
        <v>0</v>
      </c>
      <c r="BJ185" s="18" t="s">
        <v>87</v>
      </c>
      <c r="BK185" s="199">
        <f t="shared" si="39"/>
        <v>0</v>
      </c>
      <c r="BL185" s="18" t="s">
        <v>131</v>
      </c>
      <c r="BM185" s="198" t="s">
        <v>2197</v>
      </c>
    </row>
    <row r="186" spans="1:65" s="12" customFormat="1" ht="22.9" customHeight="1">
      <c r="B186" s="171"/>
      <c r="C186" s="172"/>
      <c r="D186" s="173" t="s">
        <v>78</v>
      </c>
      <c r="E186" s="185" t="s">
        <v>2198</v>
      </c>
      <c r="F186" s="185" t="s">
        <v>2199</v>
      </c>
      <c r="G186" s="172"/>
      <c r="H186" s="172"/>
      <c r="I186" s="175"/>
      <c r="J186" s="186">
        <f>BK186</f>
        <v>0</v>
      </c>
      <c r="K186" s="172"/>
      <c r="L186" s="177"/>
      <c r="M186" s="178"/>
      <c r="N186" s="179"/>
      <c r="O186" s="179"/>
      <c r="P186" s="180">
        <f>SUM(P187:P189)</f>
        <v>0</v>
      </c>
      <c r="Q186" s="179"/>
      <c r="R186" s="180">
        <f>SUM(R187:R189)</f>
        <v>0</v>
      </c>
      <c r="S186" s="179"/>
      <c r="T186" s="181">
        <f>SUM(T187:T189)</f>
        <v>0</v>
      </c>
      <c r="AR186" s="182" t="s">
        <v>89</v>
      </c>
      <c r="AT186" s="183" t="s">
        <v>78</v>
      </c>
      <c r="AU186" s="183" t="s">
        <v>87</v>
      </c>
      <c r="AY186" s="182" t="s">
        <v>173</v>
      </c>
      <c r="BK186" s="184">
        <f>SUM(BK187:BK189)</f>
        <v>0</v>
      </c>
    </row>
    <row r="187" spans="1:65" s="2" customFormat="1" ht="16.5" customHeight="1">
      <c r="A187" s="35"/>
      <c r="B187" s="36"/>
      <c r="C187" s="187" t="s">
        <v>507</v>
      </c>
      <c r="D187" s="187" t="s">
        <v>176</v>
      </c>
      <c r="E187" s="188" t="s">
        <v>2200</v>
      </c>
      <c r="F187" s="189" t="s">
        <v>2201</v>
      </c>
      <c r="G187" s="190" t="s">
        <v>2164</v>
      </c>
      <c r="H187" s="191">
        <v>1</v>
      </c>
      <c r="I187" s="192"/>
      <c r="J187" s="193">
        <f>ROUND(I187*H187,2)</f>
        <v>0</v>
      </c>
      <c r="K187" s="189" t="s">
        <v>1</v>
      </c>
      <c r="L187" s="40"/>
      <c r="M187" s="194" t="s">
        <v>1</v>
      </c>
      <c r="N187" s="195" t="s">
        <v>44</v>
      </c>
      <c r="O187" s="72"/>
      <c r="P187" s="196">
        <f>O187*H187</f>
        <v>0</v>
      </c>
      <c r="Q187" s="196">
        <v>0</v>
      </c>
      <c r="R187" s="196">
        <f>Q187*H187</f>
        <v>0</v>
      </c>
      <c r="S187" s="196">
        <v>0</v>
      </c>
      <c r="T187" s="19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191</v>
      </c>
      <c r="AT187" s="198" t="s">
        <v>176</v>
      </c>
      <c r="AU187" s="198" t="s">
        <v>89</v>
      </c>
      <c r="AY187" s="18" t="s">
        <v>173</v>
      </c>
      <c r="BE187" s="199">
        <f>IF(N187="základní",J187,0)</f>
        <v>0</v>
      </c>
      <c r="BF187" s="199">
        <f>IF(N187="snížená",J187,0)</f>
        <v>0</v>
      </c>
      <c r="BG187" s="199">
        <f>IF(N187="zákl. přenesená",J187,0)</f>
        <v>0</v>
      </c>
      <c r="BH187" s="199">
        <f>IF(N187="sníž. přenesená",J187,0)</f>
        <v>0</v>
      </c>
      <c r="BI187" s="199">
        <f>IF(N187="nulová",J187,0)</f>
        <v>0</v>
      </c>
      <c r="BJ187" s="18" t="s">
        <v>87</v>
      </c>
      <c r="BK187" s="199">
        <f>ROUND(I187*H187,2)</f>
        <v>0</v>
      </c>
      <c r="BL187" s="18" t="s">
        <v>191</v>
      </c>
      <c r="BM187" s="198" t="s">
        <v>2202</v>
      </c>
    </row>
    <row r="188" spans="1:65" s="2" customFormat="1" ht="16.5" customHeight="1">
      <c r="A188" s="35"/>
      <c r="B188" s="36"/>
      <c r="C188" s="187" t="s">
        <v>511</v>
      </c>
      <c r="D188" s="187" t="s">
        <v>176</v>
      </c>
      <c r="E188" s="188" t="s">
        <v>2203</v>
      </c>
      <c r="F188" s="189" t="s">
        <v>2204</v>
      </c>
      <c r="G188" s="190" t="s">
        <v>2164</v>
      </c>
      <c r="H188" s="191">
        <v>1</v>
      </c>
      <c r="I188" s="192"/>
      <c r="J188" s="193">
        <f>ROUND(I188*H188,2)</f>
        <v>0</v>
      </c>
      <c r="K188" s="189" t="s">
        <v>1</v>
      </c>
      <c r="L188" s="40"/>
      <c r="M188" s="194" t="s">
        <v>1</v>
      </c>
      <c r="N188" s="195" t="s">
        <v>44</v>
      </c>
      <c r="O188" s="72"/>
      <c r="P188" s="196">
        <f>O188*H188</f>
        <v>0</v>
      </c>
      <c r="Q188" s="196">
        <v>0</v>
      </c>
      <c r="R188" s="196">
        <f>Q188*H188</f>
        <v>0</v>
      </c>
      <c r="S188" s="196">
        <v>0</v>
      </c>
      <c r="T188" s="19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191</v>
      </c>
      <c r="AT188" s="198" t="s">
        <v>176</v>
      </c>
      <c r="AU188" s="198" t="s">
        <v>89</v>
      </c>
      <c r="AY188" s="18" t="s">
        <v>173</v>
      </c>
      <c r="BE188" s="199">
        <f>IF(N188="základní",J188,0)</f>
        <v>0</v>
      </c>
      <c r="BF188" s="199">
        <f>IF(N188="snížená",J188,0)</f>
        <v>0</v>
      </c>
      <c r="BG188" s="199">
        <f>IF(N188="zákl. přenesená",J188,0)</f>
        <v>0</v>
      </c>
      <c r="BH188" s="199">
        <f>IF(N188="sníž. přenesená",J188,0)</f>
        <v>0</v>
      </c>
      <c r="BI188" s="199">
        <f>IF(N188="nulová",J188,0)</f>
        <v>0</v>
      </c>
      <c r="BJ188" s="18" t="s">
        <v>87</v>
      </c>
      <c r="BK188" s="199">
        <f>ROUND(I188*H188,2)</f>
        <v>0</v>
      </c>
      <c r="BL188" s="18" t="s">
        <v>191</v>
      </c>
      <c r="BM188" s="198" t="s">
        <v>2205</v>
      </c>
    </row>
    <row r="189" spans="1:65" s="2" customFormat="1" ht="16.5" customHeight="1">
      <c r="A189" s="35"/>
      <c r="B189" s="36"/>
      <c r="C189" s="187" t="s">
        <v>515</v>
      </c>
      <c r="D189" s="187" t="s">
        <v>176</v>
      </c>
      <c r="E189" s="188" t="s">
        <v>2206</v>
      </c>
      <c r="F189" s="189" t="s">
        <v>2207</v>
      </c>
      <c r="G189" s="190" t="s">
        <v>2164</v>
      </c>
      <c r="H189" s="191">
        <v>1</v>
      </c>
      <c r="I189" s="192"/>
      <c r="J189" s="193">
        <f>ROUND(I189*H189,2)</f>
        <v>0</v>
      </c>
      <c r="K189" s="189" t="s">
        <v>1</v>
      </c>
      <c r="L189" s="40"/>
      <c r="M189" s="205" t="s">
        <v>1</v>
      </c>
      <c r="N189" s="206" t="s">
        <v>44</v>
      </c>
      <c r="O189" s="207"/>
      <c r="P189" s="208">
        <f>O189*H189</f>
        <v>0</v>
      </c>
      <c r="Q189" s="208">
        <v>0</v>
      </c>
      <c r="R189" s="208">
        <f>Q189*H189</f>
        <v>0</v>
      </c>
      <c r="S189" s="208">
        <v>0</v>
      </c>
      <c r="T189" s="20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191</v>
      </c>
      <c r="AT189" s="198" t="s">
        <v>176</v>
      </c>
      <c r="AU189" s="198" t="s">
        <v>89</v>
      </c>
      <c r="AY189" s="18" t="s">
        <v>173</v>
      </c>
      <c r="BE189" s="199">
        <f>IF(N189="základní",J189,0)</f>
        <v>0</v>
      </c>
      <c r="BF189" s="199">
        <f>IF(N189="snížená",J189,0)</f>
        <v>0</v>
      </c>
      <c r="BG189" s="199">
        <f>IF(N189="zákl. přenesená",J189,0)</f>
        <v>0</v>
      </c>
      <c r="BH189" s="199">
        <f>IF(N189="sníž. přenesená",J189,0)</f>
        <v>0</v>
      </c>
      <c r="BI189" s="199">
        <f>IF(N189="nulová",J189,0)</f>
        <v>0</v>
      </c>
      <c r="BJ189" s="18" t="s">
        <v>87</v>
      </c>
      <c r="BK189" s="199">
        <f>ROUND(I189*H189,2)</f>
        <v>0</v>
      </c>
      <c r="BL189" s="18" t="s">
        <v>191</v>
      </c>
      <c r="BM189" s="198" t="s">
        <v>2208</v>
      </c>
    </row>
    <row r="190" spans="1:65" s="2" customFormat="1" ht="6.95" customHeight="1">
      <c r="A190" s="35"/>
      <c r="B190" s="55"/>
      <c r="C190" s="56"/>
      <c r="D190" s="56"/>
      <c r="E190" s="56"/>
      <c r="F190" s="56"/>
      <c r="G190" s="56"/>
      <c r="H190" s="56"/>
      <c r="I190" s="56"/>
      <c r="J190" s="56"/>
      <c r="K190" s="56"/>
      <c r="L190" s="40"/>
      <c r="M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</row>
  </sheetData>
  <sheetProtection algorithmName="SHA-512" hashValue="URpP62aJPPVtV7er5sU0yBjsO95r2qGRF0zn4nZMWKAZirOghGcD6PQSXHfGNNOynoijhmmkKJwizA+SvvQ09w==" saltValue="D22brMbfKpnlVCbM0L4sNPyc6CnAmMl2FpyVnku6XWU20HfdHgPYrO7prxya2Aulnt6kwAXkqxclV8X+htIyDQ==" spinCount="100000" sheet="1" objects="1" scenarios="1" formatColumns="0" formatRows="0" autoFilter="0"/>
  <autoFilter ref="C123:K189" xr:uid="{00000000-0009-0000-0000-000004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89"/>
  <sheetViews>
    <sheetView showGridLines="0" view="pageBreakPreview" topLeftCell="A120" zoomScaleNormal="100" zoomScaleSheetLayoutView="10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101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143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9" t="str">
        <f>'Rekapitulace stavby'!K6</f>
        <v>NÁSTAVBA ZŠ JESENIOVA - ROZŠÍŘENÍ ŠKOLNÍ DRUŽINY</v>
      </c>
      <c r="F7" s="310"/>
      <c r="G7" s="310"/>
      <c r="H7" s="310"/>
      <c r="L7" s="21"/>
    </row>
    <row r="8" spans="1:46" s="2" customFormat="1" ht="12" customHeight="1">
      <c r="A8" s="35"/>
      <c r="B8" s="40"/>
      <c r="C8" s="35"/>
      <c r="D8" s="113" t="s">
        <v>144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1" t="s">
        <v>2209</v>
      </c>
      <c r="F9" s="312"/>
      <c r="G9" s="312"/>
      <c r="H9" s="312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20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</v>
      </c>
      <c r="E12" s="35"/>
      <c r="F12" s="114" t="s">
        <v>23</v>
      </c>
      <c r="G12" s="35"/>
      <c r="H12" s="35"/>
      <c r="I12" s="113" t="s">
        <v>24</v>
      </c>
      <c r="J12" s="115" t="str">
        <f>'Rekapitulace stavby'!AN8</f>
        <v>14. 2. 2022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26</v>
      </c>
      <c r="E14" s="35"/>
      <c r="F14" s="35"/>
      <c r="G14" s="35"/>
      <c r="H14" s="35"/>
      <c r="I14" s="113" t="s">
        <v>27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28</v>
      </c>
      <c r="F15" s="35"/>
      <c r="G15" s="35"/>
      <c r="H15" s="35"/>
      <c r="I15" s="113" t="s">
        <v>29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3" t="str">
        <f>'Rekapitulace stavby'!E14</f>
        <v>Vyplň údaj</v>
      </c>
      <c r="F18" s="314"/>
      <c r="G18" s="314"/>
      <c r="H18" s="314"/>
      <c r="I18" s="113" t="s">
        <v>29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27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29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27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29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5" t="s">
        <v>1</v>
      </c>
      <c r="F27" s="315"/>
      <c r="G27" s="315"/>
      <c r="H27" s="315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ROUND(J121,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ROUND((SUM(BE121:BE188)),  2)</f>
        <v>0</v>
      </c>
      <c r="G33" s="35"/>
      <c r="H33" s="35"/>
      <c r="I33" s="125">
        <v>0.21</v>
      </c>
      <c r="J33" s="124">
        <f>ROUND(((SUM(BE121:BE188))*I33),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ROUND((SUM(BF121:BF188)),  2)</f>
        <v>0</v>
      </c>
      <c r="G34" s="35"/>
      <c r="H34" s="35"/>
      <c r="I34" s="125">
        <v>0.15</v>
      </c>
      <c r="J34" s="124">
        <f>ROUND(((SUM(BF121:BF188))*I34),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ROUND((SUM(BG121:BG188)),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ROUND((SUM(BH121:BH188)),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ROUND((SUM(BI121:BI188)),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146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07" t="str">
        <f>E7</f>
        <v>NÁSTAVBA ZŠ JESENIOVA - ROZŠÍŘENÍ ŠKOLNÍ DRUŽINY</v>
      </c>
      <c r="F85" s="308"/>
      <c r="G85" s="308"/>
      <c r="H85" s="308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144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05 - VZT</v>
      </c>
      <c r="F87" s="306"/>
      <c r="G87" s="306"/>
      <c r="H87" s="30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22</v>
      </c>
      <c r="D89" s="37"/>
      <c r="E89" s="37"/>
      <c r="F89" s="28" t="str">
        <f>F12</f>
        <v>Jeseniova 96/2400, Praha 3</v>
      </c>
      <c r="G89" s="37"/>
      <c r="H89" s="37"/>
      <c r="I89" s="30" t="s">
        <v>24</v>
      </c>
      <c r="J89" s="67" t="str">
        <f>IF(J12="","",J12)</f>
        <v>14. 2. 2022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26</v>
      </c>
      <c r="D91" s="37"/>
      <c r="E91" s="37"/>
      <c r="F91" s="28" t="str">
        <f>E15</f>
        <v>Městská část Praha 3</v>
      </c>
      <c r="G91" s="37"/>
      <c r="H91" s="37"/>
      <c r="I91" s="30" t="s">
        <v>32</v>
      </c>
      <c r="J91" s="33" t="str">
        <f>E21</f>
        <v>ZERO ATELIER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35</v>
      </c>
      <c r="J92" s="33" t="str">
        <f>E24</f>
        <v>Vladimír Mrázek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147</v>
      </c>
      <c r="D94" s="145"/>
      <c r="E94" s="145"/>
      <c r="F94" s="145"/>
      <c r="G94" s="145"/>
      <c r="H94" s="145"/>
      <c r="I94" s="145"/>
      <c r="J94" s="146" t="s">
        <v>148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149</v>
      </c>
      <c r="D96" s="37"/>
      <c r="E96" s="37"/>
      <c r="F96" s="37"/>
      <c r="G96" s="37"/>
      <c r="H96" s="37"/>
      <c r="I96" s="37"/>
      <c r="J96" s="85">
        <f>J121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150</v>
      </c>
    </row>
    <row r="97" spans="1:31" s="9" customFormat="1" ht="24.95" customHeight="1">
      <c r="B97" s="148"/>
      <c r="C97" s="149"/>
      <c r="D97" s="150" t="s">
        <v>2210</v>
      </c>
      <c r="E97" s="151"/>
      <c r="F97" s="151"/>
      <c r="G97" s="151"/>
      <c r="H97" s="151"/>
      <c r="I97" s="151"/>
      <c r="J97" s="152">
        <f>J122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2211</v>
      </c>
      <c r="E98" s="157"/>
      <c r="F98" s="157"/>
      <c r="G98" s="157"/>
      <c r="H98" s="157"/>
      <c r="I98" s="157"/>
      <c r="J98" s="158">
        <f>J123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2212</v>
      </c>
      <c r="E99" s="157"/>
      <c r="F99" s="157"/>
      <c r="G99" s="157"/>
      <c r="H99" s="157"/>
      <c r="I99" s="157"/>
      <c r="J99" s="158">
        <f>J153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2213</v>
      </c>
      <c r="E100" s="157"/>
      <c r="F100" s="157"/>
      <c r="G100" s="157"/>
      <c r="H100" s="157"/>
      <c r="I100" s="157"/>
      <c r="J100" s="158">
        <f>J167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2214</v>
      </c>
      <c r="E101" s="157"/>
      <c r="F101" s="157"/>
      <c r="G101" s="157"/>
      <c r="H101" s="157"/>
      <c r="I101" s="157"/>
      <c r="J101" s="158">
        <f>J177</f>
        <v>0</v>
      </c>
      <c r="K101" s="155"/>
      <c r="L101" s="159"/>
    </row>
    <row r="102" spans="1:31" s="2" customFormat="1" ht="21.75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31" s="2" customFormat="1" ht="6.95" customHeight="1">
      <c r="A103" s="35"/>
      <c r="B103" s="55"/>
      <c r="C103" s="56"/>
      <c r="D103" s="56"/>
      <c r="E103" s="56"/>
      <c r="F103" s="56"/>
      <c r="G103" s="56"/>
      <c r="H103" s="56"/>
      <c r="I103" s="56"/>
      <c r="J103" s="56"/>
      <c r="K103" s="56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pans="1:31" s="2" customFormat="1" ht="6.95" customHeight="1">
      <c r="A107" s="35"/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24.95" customHeight="1">
      <c r="A108" s="35"/>
      <c r="B108" s="36"/>
      <c r="C108" s="24" t="s">
        <v>157</v>
      </c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6.9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2" customHeight="1">
      <c r="A110" s="35"/>
      <c r="B110" s="36"/>
      <c r="C110" s="30" t="s">
        <v>16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6.5" customHeight="1">
      <c r="A111" s="35"/>
      <c r="B111" s="36"/>
      <c r="C111" s="37"/>
      <c r="D111" s="37"/>
      <c r="E111" s="307" t="str">
        <f>E7</f>
        <v>NÁSTAVBA ZŠ JESENIOVA - ROZŠÍŘENÍ ŠKOLNÍ DRUŽINY</v>
      </c>
      <c r="F111" s="308"/>
      <c r="G111" s="308"/>
      <c r="H111" s="308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144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02" t="str">
        <f>E9</f>
        <v>05 - VZT</v>
      </c>
      <c r="F113" s="306"/>
      <c r="G113" s="306"/>
      <c r="H113" s="306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5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22</v>
      </c>
      <c r="D115" s="37"/>
      <c r="E115" s="37"/>
      <c r="F115" s="28" t="str">
        <f>F12</f>
        <v>Jeseniova 96/2400, Praha 3</v>
      </c>
      <c r="G115" s="37"/>
      <c r="H115" s="37"/>
      <c r="I115" s="30" t="s">
        <v>24</v>
      </c>
      <c r="J115" s="67" t="str">
        <f>IF(J12="","",J12)</f>
        <v>14. 2. 2022</v>
      </c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5.2" customHeight="1">
      <c r="A117" s="35"/>
      <c r="B117" s="36"/>
      <c r="C117" s="30" t="s">
        <v>26</v>
      </c>
      <c r="D117" s="37"/>
      <c r="E117" s="37"/>
      <c r="F117" s="28" t="str">
        <f>E15</f>
        <v>Městská část Praha 3</v>
      </c>
      <c r="G117" s="37"/>
      <c r="H117" s="37"/>
      <c r="I117" s="30" t="s">
        <v>32</v>
      </c>
      <c r="J117" s="33" t="str">
        <f>E21</f>
        <v>ZERO ATELIER s.r.o.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30</v>
      </c>
      <c r="D118" s="37"/>
      <c r="E118" s="37"/>
      <c r="F118" s="28" t="str">
        <f>IF(E18="","",E18)</f>
        <v>Vyplň údaj</v>
      </c>
      <c r="G118" s="37"/>
      <c r="H118" s="37"/>
      <c r="I118" s="30" t="s">
        <v>35</v>
      </c>
      <c r="J118" s="33" t="str">
        <f>E24</f>
        <v>Vladimír Mrázek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0.3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11" customFormat="1" ht="29.25" customHeight="1">
      <c r="A120" s="160"/>
      <c r="B120" s="161"/>
      <c r="C120" s="162" t="s">
        <v>158</v>
      </c>
      <c r="D120" s="163" t="s">
        <v>64</v>
      </c>
      <c r="E120" s="163" t="s">
        <v>60</v>
      </c>
      <c r="F120" s="163" t="s">
        <v>61</v>
      </c>
      <c r="G120" s="163" t="s">
        <v>159</v>
      </c>
      <c r="H120" s="163" t="s">
        <v>160</v>
      </c>
      <c r="I120" s="163" t="s">
        <v>161</v>
      </c>
      <c r="J120" s="163" t="s">
        <v>148</v>
      </c>
      <c r="K120" s="164" t="s">
        <v>162</v>
      </c>
      <c r="L120" s="165"/>
      <c r="M120" s="76" t="s">
        <v>1</v>
      </c>
      <c r="N120" s="77" t="s">
        <v>43</v>
      </c>
      <c r="O120" s="77" t="s">
        <v>163</v>
      </c>
      <c r="P120" s="77" t="s">
        <v>164</v>
      </c>
      <c r="Q120" s="77" t="s">
        <v>165</v>
      </c>
      <c r="R120" s="77" t="s">
        <v>166</v>
      </c>
      <c r="S120" s="77" t="s">
        <v>167</v>
      </c>
      <c r="T120" s="78" t="s">
        <v>168</v>
      </c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</row>
    <row r="121" spans="1:65" s="2" customFormat="1" ht="22.9" customHeight="1">
      <c r="A121" s="35"/>
      <c r="B121" s="36"/>
      <c r="C121" s="83" t="s">
        <v>169</v>
      </c>
      <c r="D121" s="37"/>
      <c r="E121" s="37"/>
      <c r="F121" s="37"/>
      <c r="G121" s="37"/>
      <c r="H121" s="37"/>
      <c r="I121" s="37"/>
      <c r="J121" s="166">
        <f>BK121</f>
        <v>0</v>
      </c>
      <c r="K121" s="37"/>
      <c r="L121" s="40"/>
      <c r="M121" s="79"/>
      <c r="N121" s="167"/>
      <c r="O121" s="80"/>
      <c r="P121" s="168">
        <f>P122</f>
        <v>0</v>
      </c>
      <c r="Q121" s="80"/>
      <c r="R121" s="168">
        <f>R122</f>
        <v>39.104999999999997</v>
      </c>
      <c r="S121" s="80"/>
      <c r="T121" s="169">
        <f>T122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78</v>
      </c>
      <c r="AU121" s="18" t="s">
        <v>150</v>
      </c>
      <c r="BK121" s="170">
        <f>BK122</f>
        <v>0</v>
      </c>
    </row>
    <row r="122" spans="1:65" s="12" customFormat="1" ht="25.9" customHeight="1">
      <c r="B122" s="171"/>
      <c r="C122" s="172"/>
      <c r="D122" s="173" t="s">
        <v>78</v>
      </c>
      <c r="E122" s="174" t="s">
        <v>730</v>
      </c>
      <c r="F122" s="174" t="s">
        <v>2215</v>
      </c>
      <c r="G122" s="172"/>
      <c r="H122" s="172"/>
      <c r="I122" s="175"/>
      <c r="J122" s="176">
        <f>BK122</f>
        <v>0</v>
      </c>
      <c r="K122" s="172"/>
      <c r="L122" s="177"/>
      <c r="M122" s="178"/>
      <c r="N122" s="179"/>
      <c r="O122" s="179"/>
      <c r="P122" s="180">
        <f>P123+P153+P167+P177</f>
        <v>0</v>
      </c>
      <c r="Q122" s="179"/>
      <c r="R122" s="180">
        <f>R123+R153+R167+R177</f>
        <v>39.104999999999997</v>
      </c>
      <c r="S122" s="179"/>
      <c r="T122" s="181">
        <f>T123+T153+T167+T177</f>
        <v>0</v>
      </c>
      <c r="AR122" s="182" t="s">
        <v>185</v>
      </c>
      <c r="AT122" s="183" t="s">
        <v>78</v>
      </c>
      <c r="AU122" s="183" t="s">
        <v>79</v>
      </c>
      <c r="AY122" s="182" t="s">
        <v>173</v>
      </c>
      <c r="BK122" s="184">
        <f>BK123+BK153+BK167+BK177</f>
        <v>0</v>
      </c>
    </row>
    <row r="123" spans="1:65" s="12" customFormat="1" ht="22.9" customHeight="1">
      <c r="B123" s="171"/>
      <c r="C123" s="172"/>
      <c r="D123" s="173" t="s">
        <v>78</v>
      </c>
      <c r="E123" s="185" t="s">
        <v>2216</v>
      </c>
      <c r="F123" s="185" t="s">
        <v>2217</v>
      </c>
      <c r="G123" s="172"/>
      <c r="H123" s="172"/>
      <c r="I123" s="175"/>
      <c r="J123" s="186">
        <f>BK123</f>
        <v>0</v>
      </c>
      <c r="K123" s="172"/>
      <c r="L123" s="177"/>
      <c r="M123" s="178"/>
      <c r="N123" s="179"/>
      <c r="O123" s="179"/>
      <c r="P123" s="180">
        <f>SUM(P124:P152)</f>
        <v>0</v>
      </c>
      <c r="Q123" s="179"/>
      <c r="R123" s="180">
        <f>SUM(R124:R152)</f>
        <v>31.679000000000002</v>
      </c>
      <c r="S123" s="179"/>
      <c r="T123" s="181">
        <f>SUM(T124:T152)</f>
        <v>0</v>
      </c>
      <c r="AR123" s="182" t="s">
        <v>185</v>
      </c>
      <c r="AT123" s="183" t="s">
        <v>78</v>
      </c>
      <c r="AU123" s="183" t="s">
        <v>87</v>
      </c>
      <c r="AY123" s="182" t="s">
        <v>173</v>
      </c>
      <c r="BK123" s="184">
        <f>SUM(BK124:BK152)</f>
        <v>0</v>
      </c>
    </row>
    <row r="124" spans="1:65" s="2" customFormat="1" ht="16.5" customHeight="1">
      <c r="A124" s="35"/>
      <c r="B124" s="36"/>
      <c r="C124" s="187" t="s">
        <v>87</v>
      </c>
      <c r="D124" s="187" t="s">
        <v>176</v>
      </c>
      <c r="E124" s="188" t="s">
        <v>2218</v>
      </c>
      <c r="F124" s="189" t="s">
        <v>2219</v>
      </c>
      <c r="G124" s="190" t="s">
        <v>2164</v>
      </c>
      <c r="H124" s="191">
        <v>1</v>
      </c>
      <c r="I124" s="192"/>
      <c r="J124" s="193">
        <f t="shared" ref="J124:J152" si="0">ROUND(I124*H124,2)</f>
        <v>0</v>
      </c>
      <c r="K124" s="189" t="s">
        <v>1</v>
      </c>
      <c r="L124" s="40"/>
      <c r="M124" s="194" t="s">
        <v>1</v>
      </c>
      <c r="N124" s="195" t="s">
        <v>44</v>
      </c>
      <c r="O124" s="72"/>
      <c r="P124" s="196">
        <f t="shared" ref="P124:P152" si="1">O124*H124</f>
        <v>0</v>
      </c>
      <c r="Q124" s="196">
        <v>0</v>
      </c>
      <c r="R124" s="196">
        <f t="shared" ref="R124:R152" si="2">Q124*H124</f>
        <v>0</v>
      </c>
      <c r="S124" s="196">
        <v>0</v>
      </c>
      <c r="T124" s="197">
        <f t="shared" ref="T124:T152" si="3"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8" t="s">
        <v>548</v>
      </c>
      <c r="AT124" s="198" t="s">
        <v>176</v>
      </c>
      <c r="AU124" s="198" t="s">
        <v>89</v>
      </c>
      <c r="AY124" s="18" t="s">
        <v>173</v>
      </c>
      <c r="BE124" s="199">
        <f t="shared" ref="BE124:BE152" si="4">IF(N124="základní",J124,0)</f>
        <v>0</v>
      </c>
      <c r="BF124" s="199">
        <f t="shared" ref="BF124:BF152" si="5">IF(N124="snížená",J124,0)</f>
        <v>0</v>
      </c>
      <c r="BG124" s="199">
        <f t="shared" ref="BG124:BG152" si="6">IF(N124="zákl. přenesená",J124,0)</f>
        <v>0</v>
      </c>
      <c r="BH124" s="199">
        <f t="shared" ref="BH124:BH152" si="7">IF(N124="sníž. přenesená",J124,0)</f>
        <v>0</v>
      </c>
      <c r="BI124" s="199">
        <f t="shared" ref="BI124:BI152" si="8">IF(N124="nulová",J124,0)</f>
        <v>0</v>
      </c>
      <c r="BJ124" s="18" t="s">
        <v>87</v>
      </c>
      <c r="BK124" s="199">
        <f t="shared" ref="BK124:BK152" si="9">ROUND(I124*H124,2)</f>
        <v>0</v>
      </c>
      <c r="BL124" s="18" t="s">
        <v>548</v>
      </c>
      <c r="BM124" s="198" t="s">
        <v>2220</v>
      </c>
    </row>
    <row r="125" spans="1:65" s="2" customFormat="1" ht="24.2" customHeight="1">
      <c r="A125" s="35"/>
      <c r="B125" s="36"/>
      <c r="C125" s="254" t="s">
        <v>89</v>
      </c>
      <c r="D125" s="254" t="s">
        <v>730</v>
      </c>
      <c r="E125" s="255" t="s">
        <v>2221</v>
      </c>
      <c r="F125" s="256" t="s">
        <v>2222</v>
      </c>
      <c r="G125" s="257" t="s">
        <v>2164</v>
      </c>
      <c r="H125" s="258">
        <v>1</v>
      </c>
      <c r="I125" s="259"/>
      <c r="J125" s="260">
        <f t="shared" si="0"/>
        <v>0</v>
      </c>
      <c r="K125" s="256" t="s">
        <v>1</v>
      </c>
      <c r="L125" s="261"/>
      <c r="M125" s="262" t="s">
        <v>1</v>
      </c>
      <c r="N125" s="263" t="s">
        <v>44</v>
      </c>
      <c r="O125" s="72"/>
      <c r="P125" s="196">
        <f t="shared" si="1"/>
        <v>0</v>
      </c>
      <c r="Q125" s="196">
        <v>7.9000000000000001E-2</v>
      </c>
      <c r="R125" s="196">
        <f t="shared" si="2"/>
        <v>7.9000000000000001E-2</v>
      </c>
      <c r="S125" s="196">
        <v>0</v>
      </c>
      <c r="T125" s="197">
        <f t="shared" si="3"/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8" t="s">
        <v>1975</v>
      </c>
      <c r="AT125" s="198" t="s">
        <v>730</v>
      </c>
      <c r="AU125" s="198" t="s">
        <v>89</v>
      </c>
      <c r="AY125" s="18" t="s">
        <v>173</v>
      </c>
      <c r="BE125" s="199">
        <f t="shared" si="4"/>
        <v>0</v>
      </c>
      <c r="BF125" s="199">
        <f t="shared" si="5"/>
        <v>0</v>
      </c>
      <c r="BG125" s="199">
        <f t="shared" si="6"/>
        <v>0</v>
      </c>
      <c r="BH125" s="199">
        <f t="shared" si="7"/>
        <v>0</v>
      </c>
      <c r="BI125" s="199">
        <f t="shared" si="8"/>
        <v>0</v>
      </c>
      <c r="BJ125" s="18" t="s">
        <v>87</v>
      </c>
      <c r="BK125" s="199">
        <f t="shared" si="9"/>
        <v>0</v>
      </c>
      <c r="BL125" s="18" t="s">
        <v>548</v>
      </c>
      <c r="BM125" s="198" t="s">
        <v>2223</v>
      </c>
    </row>
    <row r="126" spans="1:65" s="2" customFormat="1" ht="16.5" customHeight="1">
      <c r="A126" s="35"/>
      <c r="B126" s="36"/>
      <c r="C126" s="254" t="s">
        <v>185</v>
      </c>
      <c r="D126" s="254" t="s">
        <v>730</v>
      </c>
      <c r="E126" s="255" t="s">
        <v>2224</v>
      </c>
      <c r="F126" s="256" t="s">
        <v>2225</v>
      </c>
      <c r="G126" s="257" t="s">
        <v>330</v>
      </c>
      <c r="H126" s="258">
        <v>2</v>
      </c>
      <c r="I126" s="259"/>
      <c r="J126" s="260">
        <f t="shared" si="0"/>
        <v>0</v>
      </c>
      <c r="K126" s="256" t="s">
        <v>1</v>
      </c>
      <c r="L126" s="261"/>
      <c r="M126" s="262" t="s">
        <v>1</v>
      </c>
      <c r="N126" s="263" t="s">
        <v>44</v>
      </c>
      <c r="O126" s="72"/>
      <c r="P126" s="196">
        <f t="shared" si="1"/>
        <v>0</v>
      </c>
      <c r="Q126" s="196">
        <v>7.9000000000000001E-2</v>
      </c>
      <c r="R126" s="196">
        <f t="shared" si="2"/>
        <v>0.158</v>
      </c>
      <c r="S126" s="196">
        <v>0</v>
      </c>
      <c r="T126" s="197">
        <f t="shared" si="3"/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8" t="s">
        <v>1975</v>
      </c>
      <c r="AT126" s="198" t="s">
        <v>730</v>
      </c>
      <c r="AU126" s="198" t="s">
        <v>89</v>
      </c>
      <c r="AY126" s="18" t="s">
        <v>173</v>
      </c>
      <c r="BE126" s="199">
        <f t="shared" si="4"/>
        <v>0</v>
      </c>
      <c r="BF126" s="199">
        <f t="shared" si="5"/>
        <v>0</v>
      </c>
      <c r="BG126" s="199">
        <f t="shared" si="6"/>
        <v>0</v>
      </c>
      <c r="BH126" s="199">
        <f t="shared" si="7"/>
        <v>0</v>
      </c>
      <c r="BI126" s="199">
        <f t="shared" si="8"/>
        <v>0</v>
      </c>
      <c r="BJ126" s="18" t="s">
        <v>87</v>
      </c>
      <c r="BK126" s="199">
        <f t="shared" si="9"/>
        <v>0</v>
      </c>
      <c r="BL126" s="18" t="s">
        <v>548</v>
      </c>
      <c r="BM126" s="198" t="s">
        <v>2226</v>
      </c>
    </row>
    <row r="127" spans="1:65" s="2" customFormat="1" ht="16.5" customHeight="1">
      <c r="A127" s="35"/>
      <c r="B127" s="36"/>
      <c r="C127" s="254" t="s">
        <v>191</v>
      </c>
      <c r="D127" s="254" t="s">
        <v>730</v>
      </c>
      <c r="E127" s="255" t="s">
        <v>2227</v>
      </c>
      <c r="F127" s="256" t="s">
        <v>2228</v>
      </c>
      <c r="G127" s="257" t="s">
        <v>330</v>
      </c>
      <c r="H127" s="258">
        <v>1</v>
      </c>
      <c r="I127" s="259"/>
      <c r="J127" s="260">
        <f t="shared" si="0"/>
        <v>0</v>
      </c>
      <c r="K127" s="256" t="s">
        <v>1</v>
      </c>
      <c r="L127" s="261"/>
      <c r="M127" s="262" t="s">
        <v>1</v>
      </c>
      <c r="N127" s="263" t="s">
        <v>44</v>
      </c>
      <c r="O127" s="72"/>
      <c r="P127" s="196">
        <f t="shared" si="1"/>
        <v>0</v>
      </c>
      <c r="Q127" s="196">
        <v>7.9000000000000001E-2</v>
      </c>
      <c r="R127" s="196">
        <f t="shared" si="2"/>
        <v>7.9000000000000001E-2</v>
      </c>
      <c r="S127" s="196">
        <v>0</v>
      </c>
      <c r="T127" s="197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8" t="s">
        <v>1975</v>
      </c>
      <c r="AT127" s="198" t="s">
        <v>730</v>
      </c>
      <c r="AU127" s="198" t="s">
        <v>89</v>
      </c>
      <c r="AY127" s="18" t="s">
        <v>173</v>
      </c>
      <c r="BE127" s="199">
        <f t="shared" si="4"/>
        <v>0</v>
      </c>
      <c r="BF127" s="199">
        <f t="shared" si="5"/>
        <v>0</v>
      </c>
      <c r="BG127" s="199">
        <f t="shared" si="6"/>
        <v>0</v>
      </c>
      <c r="BH127" s="199">
        <f t="shared" si="7"/>
        <v>0</v>
      </c>
      <c r="BI127" s="199">
        <f t="shared" si="8"/>
        <v>0</v>
      </c>
      <c r="BJ127" s="18" t="s">
        <v>87</v>
      </c>
      <c r="BK127" s="199">
        <f t="shared" si="9"/>
        <v>0</v>
      </c>
      <c r="BL127" s="18" t="s">
        <v>548</v>
      </c>
      <c r="BM127" s="198" t="s">
        <v>2229</v>
      </c>
    </row>
    <row r="128" spans="1:65" s="2" customFormat="1" ht="16.5" customHeight="1">
      <c r="A128" s="35"/>
      <c r="B128" s="36"/>
      <c r="C128" s="254" t="s">
        <v>172</v>
      </c>
      <c r="D128" s="254" t="s">
        <v>730</v>
      </c>
      <c r="E128" s="255" t="s">
        <v>2230</v>
      </c>
      <c r="F128" s="256" t="s">
        <v>2231</v>
      </c>
      <c r="G128" s="257" t="s">
        <v>2164</v>
      </c>
      <c r="H128" s="258">
        <v>1</v>
      </c>
      <c r="I128" s="259"/>
      <c r="J128" s="260">
        <f t="shared" si="0"/>
        <v>0</v>
      </c>
      <c r="K128" s="256" t="s">
        <v>1</v>
      </c>
      <c r="L128" s="261"/>
      <c r="M128" s="262" t="s">
        <v>1</v>
      </c>
      <c r="N128" s="263" t="s">
        <v>44</v>
      </c>
      <c r="O128" s="72"/>
      <c r="P128" s="196">
        <f t="shared" si="1"/>
        <v>0</v>
      </c>
      <c r="Q128" s="196">
        <v>7.9000000000000001E-2</v>
      </c>
      <c r="R128" s="196">
        <f t="shared" si="2"/>
        <v>7.9000000000000001E-2</v>
      </c>
      <c r="S128" s="196">
        <v>0</v>
      </c>
      <c r="T128" s="19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1975</v>
      </c>
      <c r="AT128" s="198" t="s">
        <v>730</v>
      </c>
      <c r="AU128" s="198" t="s">
        <v>89</v>
      </c>
      <c r="AY128" s="18" t="s">
        <v>173</v>
      </c>
      <c r="BE128" s="199">
        <f t="shared" si="4"/>
        <v>0</v>
      </c>
      <c r="BF128" s="199">
        <f t="shared" si="5"/>
        <v>0</v>
      </c>
      <c r="BG128" s="199">
        <f t="shared" si="6"/>
        <v>0</v>
      </c>
      <c r="BH128" s="199">
        <f t="shared" si="7"/>
        <v>0</v>
      </c>
      <c r="BI128" s="199">
        <f t="shared" si="8"/>
        <v>0</v>
      </c>
      <c r="BJ128" s="18" t="s">
        <v>87</v>
      </c>
      <c r="BK128" s="199">
        <f t="shared" si="9"/>
        <v>0</v>
      </c>
      <c r="BL128" s="18" t="s">
        <v>548</v>
      </c>
      <c r="BM128" s="198" t="s">
        <v>2232</v>
      </c>
    </row>
    <row r="129" spans="1:65" s="2" customFormat="1" ht="24.2" customHeight="1">
      <c r="A129" s="35"/>
      <c r="B129" s="36"/>
      <c r="C129" s="254" t="s">
        <v>201</v>
      </c>
      <c r="D129" s="254" t="s">
        <v>730</v>
      </c>
      <c r="E129" s="255" t="s">
        <v>2233</v>
      </c>
      <c r="F129" s="256" t="s">
        <v>2234</v>
      </c>
      <c r="G129" s="257" t="s">
        <v>2164</v>
      </c>
      <c r="H129" s="258">
        <v>1</v>
      </c>
      <c r="I129" s="259"/>
      <c r="J129" s="260">
        <f t="shared" si="0"/>
        <v>0</v>
      </c>
      <c r="K129" s="256" t="s">
        <v>1</v>
      </c>
      <c r="L129" s="261"/>
      <c r="M129" s="262" t="s">
        <v>1</v>
      </c>
      <c r="N129" s="263" t="s">
        <v>44</v>
      </c>
      <c r="O129" s="72"/>
      <c r="P129" s="196">
        <f t="shared" si="1"/>
        <v>0</v>
      </c>
      <c r="Q129" s="196">
        <v>7.9000000000000001E-2</v>
      </c>
      <c r="R129" s="196">
        <f t="shared" si="2"/>
        <v>7.9000000000000001E-2</v>
      </c>
      <c r="S129" s="196">
        <v>0</v>
      </c>
      <c r="T129" s="19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1975</v>
      </c>
      <c r="AT129" s="198" t="s">
        <v>730</v>
      </c>
      <c r="AU129" s="198" t="s">
        <v>89</v>
      </c>
      <c r="AY129" s="18" t="s">
        <v>173</v>
      </c>
      <c r="BE129" s="199">
        <f t="shared" si="4"/>
        <v>0</v>
      </c>
      <c r="BF129" s="199">
        <f t="shared" si="5"/>
        <v>0</v>
      </c>
      <c r="BG129" s="199">
        <f t="shared" si="6"/>
        <v>0</v>
      </c>
      <c r="BH129" s="199">
        <f t="shared" si="7"/>
        <v>0</v>
      </c>
      <c r="BI129" s="199">
        <f t="shared" si="8"/>
        <v>0</v>
      </c>
      <c r="BJ129" s="18" t="s">
        <v>87</v>
      </c>
      <c r="BK129" s="199">
        <f t="shared" si="9"/>
        <v>0</v>
      </c>
      <c r="BL129" s="18" t="s">
        <v>548</v>
      </c>
      <c r="BM129" s="198" t="s">
        <v>2235</v>
      </c>
    </row>
    <row r="130" spans="1:65" s="2" customFormat="1" ht="16.5" customHeight="1">
      <c r="A130" s="35"/>
      <c r="B130" s="36"/>
      <c r="C130" s="254" t="s">
        <v>205</v>
      </c>
      <c r="D130" s="254" t="s">
        <v>730</v>
      </c>
      <c r="E130" s="255" t="s">
        <v>2224</v>
      </c>
      <c r="F130" s="256" t="s">
        <v>2225</v>
      </c>
      <c r="G130" s="257" t="s">
        <v>330</v>
      </c>
      <c r="H130" s="258">
        <v>2</v>
      </c>
      <c r="I130" s="259"/>
      <c r="J130" s="260">
        <f t="shared" si="0"/>
        <v>0</v>
      </c>
      <c r="K130" s="256" t="s">
        <v>1</v>
      </c>
      <c r="L130" s="261"/>
      <c r="M130" s="262" t="s">
        <v>1</v>
      </c>
      <c r="N130" s="263" t="s">
        <v>44</v>
      </c>
      <c r="O130" s="72"/>
      <c r="P130" s="196">
        <f t="shared" si="1"/>
        <v>0</v>
      </c>
      <c r="Q130" s="196">
        <v>7.9000000000000001E-2</v>
      </c>
      <c r="R130" s="196">
        <f t="shared" si="2"/>
        <v>0.158</v>
      </c>
      <c r="S130" s="196">
        <v>0</v>
      </c>
      <c r="T130" s="19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8" t="s">
        <v>1975</v>
      </c>
      <c r="AT130" s="198" t="s">
        <v>730</v>
      </c>
      <c r="AU130" s="198" t="s">
        <v>89</v>
      </c>
      <c r="AY130" s="18" t="s">
        <v>173</v>
      </c>
      <c r="BE130" s="199">
        <f t="shared" si="4"/>
        <v>0</v>
      </c>
      <c r="BF130" s="199">
        <f t="shared" si="5"/>
        <v>0</v>
      </c>
      <c r="BG130" s="199">
        <f t="shared" si="6"/>
        <v>0</v>
      </c>
      <c r="BH130" s="199">
        <f t="shared" si="7"/>
        <v>0</v>
      </c>
      <c r="BI130" s="199">
        <f t="shared" si="8"/>
        <v>0</v>
      </c>
      <c r="BJ130" s="18" t="s">
        <v>87</v>
      </c>
      <c r="BK130" s="199">
        <f t="shared" si="9"/>
        <v>0</v>
      </c>
      <c r="BL130" s="18" t="s">
        <v>548</v>
      </c>
      <c r="BM130" s="198" t="s">
        <v>2236</v>
      </c>
    </row>
    <row r="131" spans="1:65" s="2" customFormat="1" ht="16.5" customHeight="1">
      <c r="A131" s="35"/>
      <c r="B131" s="36"/>
      <c r="C131" s="254" t="s">
        <v>211</v>
      </c>
      <c r="D131" s="254" t="s">
        <v>730</v>
      </c>
      <c r="E131" s="255" t="s">
        <v>2227</v>
      </c>
      <c r="F131" s="256" t="s">
        <v>2228</v>
      </c>
      <c r="G131" s="257" t="s">
        <v>330</v>
      </c>
      <c r="H131" s="258">
        <v>1</v>
      </c>
      <c r="I131" s="259"/>
      <c r="J131" s="260">
        <f t="shared" si="0"/>
        <v>0</v>
      </c>
      <c r="K131" s="256" t="s">
        <v>1</v>
      </c>
      <c r="L131" s="261"/>
      <c r="M131" s="262" t="s">
        <v>1</v>
      </c>
      <c r="N131" s="263" t="s">
        <v>44</v>
      </c>
      <c r="O131" s="72"/>
      <c r="P131" s="196">
        <f t="shared" si="1"/>
        <v>0</v>
      </c>
      <c r="Q131" s="196">
        <v>7.9000000000000001E-2</v>
      </c>
      <c r="R131" s="196">
        <f t="shared" si="2"/>
        <v>7.9000000000000001E-2</v>
      </c>
      <c r="S131" s="196">
        <v>0</v>
      </c>
      <c r="T131" s="19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8" t="s">
        <v>1975</v>
      </c>
      <c r="AT131" s="198" t="s">
        <v>730</v>
      </c>
      <c r="AU131" s="198" t="s">
        <v>89</v>
      </c>
      <c r="AY131" s="18" t="s">
        <v>173</v>
      </c>
      <c r="BE131" s="199">
        <f t="shared" si="4"/>
        <v>0</v>
      </c>
      <c r="BF131" s="199">
        <f t="shared" si="5"/>
        <v>0</v>
      </c>
      <c r="BG131" s="199">
        <f t="shared" si="6"/>
        <v>0</v>
      </c>
      <c r="BH131" s="199">
        <f t="shared" si="7"/>
        <v>0</v>
      </c>
      <c r="BI131" s="199">
        <f t="shared" si="8"/>
        <v>0</v>
      </c>
      <c r="BJ131" s="18" t="s">
        <v>87</v>
      </c>
      <c r="BK131" s="199">
        <f t="shared" si="9"/>
        <v>0</v>
      </c>
      <c r="BL131" s="18" t="s">
        <v>548</v>
      </c>
      <c r="BM131" s="198" t="s">
        <v>2237</v>
      </c>
    </row>
    <row r="132" spans="1:65" s="2" customFormat="1" ht="16.5" customHeight="1">
      <c r="A132" s="35"/>
      <c r="B132" s="36"/>
      <c r="C132" s="254" t="s">
        <v>217</v>
      </c>
      <c r="D132" s="254" t="s">
        <v>730</v>
      </c>
      <c r="E132" s="255" t="s">
        <v>2230</v>
      </c>
      <c r="F132" s="256" t="s">
        <v>2231</v>
      </c>
      <c r="G132" s="257" t="s">
        <v>2164</v>
      </c>
      <c r="H132" s="258">
        <v>1</v>
      </c>
      <c r="I132" s="259"/>
      <c r="J132" s="260">
        <f t="shared" si="0"/>
        <v>0</v>
      </c>
      <c r="K132" s="256" t="s">
        <v>1</v>
      </c>
      <c r="L132" s="261"/>
      <c r="M132" s="262" t="s">
        <v>1</v>
      </c>
      <c r="N132" s="263" t="s">
        <v>44</v>
      </c>
      <c r="O132" s="72"/>
      <c r="P132" s="196">
        <f t="shared" si="1"/>
        <v>0</v>
      </c>
      <c r="Q132" s="196">
        <v>7.9000000000000001E-2</v>
      </c>
      <c r="R132" s="196">
        <f t="shared" si="2"/>
        <v>7.9000000000000001E-2</v>
      </c>
      <c r="S132" s="196">
        <v>0</v>
      </c>
      <c r="T132" s="19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1975</v>
      </c>
      <c r="AT132" s="198" t="s">
        <v>730</v>
      </c>
      <c r="AU132" s="198" t="s">
        <v>89</v>
      </c>
      <c r="AY132" s="18" t="s">
        <v>173</v>
      </c>
      <c r="BE132" s="199">
        <f t="shared" si="4"/>
        <v>0</v>
      </c>
      <c r="BF132" s="199">
        <f t="shared" si="5"/>
        <v>0</v>
      </c>
      <c r="BG132" s="199">
        <f t="shared" si="6"/>
        <v>0</v>
      </c>
      <c r="BH132" s="199">
        <f t="shared" si="7"/>
        <v>0</v>
      </c>
      <c r="BI132" s="199">
        <f t="shared" si="8"/>
        <v>0</v>
      </c>
      <c r="BJ132" s="18" t="s">
        <v>87</v>
      </c>
      <c r="BK132" s="199">
        <f t="shared" si="9"/>
        <v>0</v>
      </c>
      <c r="BL132" s="18" t="s">
        <v>548</v>
      </c>
      <c r="BM132" s="198" t="s">
        <v>2238</v>
      </c>
    </row>
    <row r="133" spans="1:65" s="2" customFormat="1" ht="16.5" customHeight="1">
      <c r="A133" s="35"/>
      <c r="B133" s="36"/>
      <c r="C133" s="254" t="s">
        <v>114</v>
      </c>
      <c r="D133" s="254" t="s">
        <v>730</v>
      </c>
      <c r="E133" s="255" t="s">
        <v>2239</v>
      </c>
      <c r="F133" s="256" t="s">
        <v>2240</v>
      </c>
      <c r="G133" s="257" t="s">
        <v>330</v>
      </c>
      <c r="H133" s="258">
        <v>4</v>
      </c>
      <c r="I133" s="259"/>
      <c r="J133" s="260">
        <f t="shared" si="0"/>
        <v>0</v>
      </c>
      <c r="K133" s="256" t="s">
        <v>1</v>
      </c>
      <c r="L133" s="261"/>
      <c r="M133" s="262" t="s">
        <v>1</v>
      </c>
      <c r="N133" s="263" t="s">
        <v>44</v>
      </c>
      <c r="O133" s="72"/>
      <c r="P133" s="196">
        <f t="shared" si="1"/>
        <v>0</v>
      </c>
      <c r="Q133" s="196">
        <v>7.9000000000000001E-2</v>
      </c>
      <c r="R133" s="196">
        <f t="shared" si="2"/>
        <v>0.316</v>
      </c>
      <c r="S133" s="196">
        <v>0</v>
      </c>
      <c r="T133" s="19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1975</v>
      </c>
      <c r="AT133" s="198" t="s">
        <v>730</v>
      </c>
      <c r="AU133" s="198" t="s">
        <v>89</v>
      </c>
      <c r="AY133" s="18" t="s">
        <v>173</v>
      </c>
      <c r="BE133" s="199">
        <f t="shared" si="4"/>
        <v>0</v>
      </c>
      <c r="BF133" s="199">
        <f t="shared" si="5"/>
        <v>0</v>
      </c>
      <c r="BG133" s="199">
        <f t="shared" si="6"/>
        <v>0</v>
      </c>
      <c r="BH133" s="199">
        <f t="shared" si="7"/>
        <v>0</v>
      </c>
      <c r="BI133" s="199">
        <f t="shared" si="8"/>
        <v>0</v>
      </c>
      <c r="BJ133" s="18" t="s">
        <v>87</v>
      </c>
      <c r="BK133" s="199">
        <f t="shared" si="9"/>
        <v>0</v>
      </c>
      <c r="BL133" s="18" t="s">
        <v>548</v>
      </c>
      <c r="BM133" s="198" t="s">
        <v>2241</v>
      </c>
    </row>
    <row r="134" spans="1:65" s="2" customFormat="1" ht="16.5" customHeight="1">
      <c r="A134" s="35"/>
      <c r="B134" s="36"/>
      <c r="C134" s="254" t="s">
        <v>117</v>
      </c>
      <c r="D134" s="254" t="s">
        <v>730</v>
      </c>
      <c r="E134" s="255" t="s">
        <v>2242</v>
      </c>
      <c r="F134" s="256" t="s">
        <v>2243</v>
      </c>
      <c r="G134" s="257" t="s">
        <v>330</v>
      </c>
      <c r="H134" s="258">
        <v>2</v>
      </c>
      <c r="I134" s="259"/>
      <c r="J134" s="260">
        <f t="shared" si="0"/>
        <v>0</v>
      </c>
      <c r="K134" s="256" t="s">
        <v>1</v>
      </c>
      <c r="L134" s="261"/>
      <c r="M134" s="262" t="s">
        <v>1</v>
      </c>
      <c r="N134" s="263" t="s">
        <v>44</v>
      </c>
      <c r="O134" s="72"/>
      <c r="P134" s="196">
        <f t="shared" si="1"/>
        <v>0</v>
      </c>
      <c r="Q134" s="196">
        <v>7.9000000000000001E-2</v>
      </c>
      <c r="R134" s="196">
        <f t="shared" si="2"/>
        <v>0.158</v>
      </c>
      <c r="S134" s="196">
        <v>0</v>
      </c>
      <c r="T134" s="19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1975</v>
      </c>
      <c r="AT134" s="198" t="s">
        <v>730</v>
      </c>
      <c r="AU134" s="198" t="s">
        <v>89</v>
      </c>
      <c r="AY134" s="18" t="s">
        <v>173</v>
      </c>
      <c r="BE134" s="199">
        <f t="shared" si="4"/>
        <v>0</v>
      </c>
      <c r="BF134" s="199">
        <f t="shared" si="5"/>
        <v>0</v>
      </c>
      <c r="BG134" s="199">
        <f t="shared" si="6"/>
        <v>0</v>
      </c>
      <c r="BH134" s="199">
        <f t="shared" si="7"/>
        <v>0</v>
      </c>
      <c r="BI134" s="199">
        <f t="shared" si="8"/>
        <v>0</v>
      </c>
      <c r="BJ134" s="18" t="s">
        <v>87</v>
      </c>
      <c r="BK134" s="199">
        <f t="shared" si="9"/>
        <v>0</v>
      </c>
      <c r="BL134" s="18" t="s">
        <v>548</v>
      </c>
      <c r="BM134" s="198" t="s">
        <v>2244</v>
      </c>
    </row>
    <row r="135" spans="1:65" s="2" customFormat="1" ht="24.2" customHeight="1">
      <c r="A135" s="35"/>
      <c r="B135" s="36"/>
      <c r="C135" s="254" t="s">
        <v>120</v>
      </c>
      <c r="D135" s="254" t="s">
        <v>730</v>
      </c>
      <c r="E135" s="255" t="s">
        <v>2245</v>
      </c>
      <c r="F135" s="256" t="s">
        <v>2246</v>
      </c>
      <c r="G135" s="257" t="s">
        <v>330</v>
      </c>
      <c r="H135" s="258">
        <v>1</v>
      </c>
      <c r="I135" s="259"/>
      <c r="J135" s="260">
        <f t="shared" si="0"/>
        <v>0</v>
      </c>
      <c r="K135" s="256" t="s">
        <v>1</v>
      </c>
      <c r="L135" s="261"/>
      <c r="M135" s="262" t="s">
        <v>1</v>
      </c>
      <c r="N135" s="263" t="s">
        <v>44</v>
      </c>
      <c r="O135" s="72"/>
      <c r="P135" s="196">
        <f t="shared" si="1"/>
        <v>0</v>
      </c>
      <c r="Q135" s="196">
        <v>7.9000000000000001E-2</v>
      </c>
      <c r="R135" s="196">
        <f t="shared" si="2"/>
        <v>7.9000000000000001E-2</v>
      </c>
      <c r="S135" s="196">
        <v>0</v>
      </c>
      <c r="T135" s="19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1975</v>
      </c>
      <c r="AT135" s="198" t="s">
        <v>730</v>
      </c>
      <c r="AU135" s="198" t="s">
        <v>89</v>
      </c>
      <c r="AY135" s="18" t="s">
        <v>173</v>
      </c>
      <c r="BE135" s="199">
        <f t="shared" si="4"/>
        <v>0</v>
      </c>
      <c r="BF135" s="199">
        <f t="shared" si="5"/>
        <v>0</v>
      </c>
      <c r="BG135" s="199">
        <f t="shared" si="6"/>
        <v>0</v>
      </c>
      <c r="BH135" s="199">
        <f t="shared" si="7"/>
        <v>0</v>
      </c>
      <c r="BI135" s="199">
        <f t="shared" si="8"/>
        <v>0</v>
      </c>
      <c r="BJ135" s="18" t="s">
        <v>87</v>
      </c>
      <c r="BK135" s="199">
        <f t="shared" si="9"/>
        <v>0</v>
      </c>
      <c r="BL135" s="18" t="s">
        <v>548</v>
      </c>
      <c r="BM135" s="198" t="s">
        <v>2247</v>
      </c>
    </row>
    <row r="136" spans="1:65" s="2" customFormat="1" ht="24.2" customHeight="1">
      <c r="A136" s="35"/>
      <c r="B136" s="36"/>
      <c r="C136" s="254" t="s">
        <v>123</v>
      </c>
      <c r="D136" s="254" t="s">
        <v>730</v>
      </c>
      <c r="E136" s="255" t="s">
        <v>2248</v>
      </c>
      <c r="F136" s="256" t="s">
        <v>2249</v>
      </c>
      <c r="G136" s="257" t="s">
        <v>330</v>
      </c>
      <c r="H136" s="258">
        <v>1</v>
      </c>
      <c r="I136" s="259"/>
      <c r="J136" s="260">
        <f t="shared" si="0"/>
        <v>0</v>
      </c>
      <c r="K136" s="256" t="s">
        <v>1</v>
      </c>
      <c r="L136" s="261"/>
      <c r="M136" s="262" t="s">
        <v>1</v>
      </c>
      <c r="N136" s="263" t="s">
        <v>44</v>
      </c>
      <c r="O136" s="72"/>
      <c r="P136" s="196">
        <f t="shared" si="1"/>
        <v>0</v>
      </c>
      <c r="Q136" s="196">
        <v>7.9000000000000001E-2</v>
      </c>
      <c r="R136" s="196">
        <f t="shared" si="2"/>
        <v>7.9000000000000001E-2</v>
      </c>
      <c r="S136" s="196">
        <v>0</v>
      </c>
      <c r="T136" s="19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1975</v>
      </c>
      <c r="AT136" s="198" t="s">
        <v>730</v>
      </c>
      <c r="AU136" s="198" t="s">
        <v>89</v>
      </c>
      <c r="AY136" s="18" t="s">
        <v>173</v>
      </c>
      <c r="BE136" s="199">
        <f t="shared" si="4"/>
        <v>0</v>
      </c>
      <c r="BF136" s="199">
        <f t="shared" si="5"/>
        <v>0</v>
      </c>
      <c r="BG136" s="199">
        <f t="shared" si="6"/>
        <v>0</v>
      </c>
      <c r="BH136" s="199">
        <f t="shared" si="7"/>
        <v>0</v>
      </c>
      <c r="BI136" s="199">
        <f t="shared" si="8"/>
        <v>0</v>
      </c>
      <c r="BJ136" s="18" t="s">
        <v>87</v>
      </c>
      <c r="BK136" s="199">
        <f t="shared" si="9"/>
        <v>0</v>
      </c>
      <c r="BL136" s="18" t="s">
        <v>548</v>
      </c>
      <c r="BM136" s="198" t="s">
        <v>2250</v>
      </c>
    </row>
    <row r="137" spans="1:65" s="2" customFormat="1" ht="24.2" customHeight="1">
      <c r="A137" s="35"/>
      <c r="B137" s="36"/>
      <c r="C137" s="254" t="s">
        <v>126</v>
      </c>
      <c r="D137" s="254" t="s">
        <v>730</v>
      </c>
      <c r="E137" s="255" t="s">
        <v>2251</v>
      </c>
      <c r="F137" s="256" t="s">
        <v>2252</v>
      </c>
      <c r="G137" s="257" t="s">
        <v>330</v>
      </c>
      <c r="H137" s="258">
        <v>2</v>
      </c>
      <c r="I137" s="259"/>
      <c r="J137" s="260">
        <f t="shared" si="0"/>
        <v>0</v>
      </c>
      <c r="K137" s="256" t="s">
        <v>1</v>
      </c>
      <c r="L137" s="261"/>
      <c r="M137" s="262" t="s">
        <v>1</v>
      </c>
      <c r="N137" s="263" t="s">
        <v>44</v>
      </c>
      <c r="O137" s="72"/>
      <c r="P137" s="196">
        <f t="shared" si="1"/>
        <v>0</v>
      </c>
      <c r="Q137" s="196">
        <v>7.9000000000000001E-2</v>
      </c>
      <c r="R137" s="196">
        <f t="shared" si="2"/>
        <v>0.158</v>
      </c>
      <c r="S137" s="196">
        <v>0</v>
      </c>
      <c r="T137" s="19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1975</v>
      </c>
      <c r="AT137" s="198" t="s">
        <v>730</v>
      </c>
      <c r="AU137" s="198" t="s">
        <v>89</v>
      </c>
      <c r="AY137" s="18" t="s">
        <v>173</v>
      </c>
      <c r="BE137" s="199">
        <f t="shared" si="4"/>
        <v>0</v>
      </c>
      <c r="BF137" s="199">
        <f t="shared" si="5"/>
        <v>0</v>
      </c>
      <c r="BG137" s="199">
        <f t="shared" si="6"/>
        <v>0</v>
      </c>
      <c r="BH137" s="199">
        <f t="shared" si="7"/>
        <v>0</v>
      </c>
      <c r="BI137" s="199">
        <f t="shared" si="8"/>
        <v>0</v>
      </c>
      <c r="BJ137" s="18" t="s">
        <v>87</v>
      </c>
      <c r="BK137" s="199">
        <f t="shared" si="9"/>
        <v>0</v>
      </c>
      <c r="BL137" s="18" t="s">
        <v>548</v>
      </c>
      <c r="BM137" s="198" t="s">
        <v>2253</v>
      </c>
    </row>
    <row r="138" spans="1:65" s="2" customFormat="1" ht="24.2" customHeight="1">
      <c r="A138" s="35"/>
      <c r="B138" s="36"/>
      <c r="C138" s="254" t="s">
        <v>8</v>
      </c>
      <c r="D138" s="254" t="s">
        <v>730</v>
      </c>
      <c r="E138" s="255" t="s">
        <v>2254</v>
      </c>
      <c r="F138" s="256" t="s">
        <v>2255</v>
      </c>
      <c r="G138" s="257" t="s">
        <v>330</v>
      </c>
      <c r="H138" s="258">
        <v>1</v>
      </c>
      <c r="I138" s="259"/>
      <c r="J138" s="260">
        <f t="shared" si="0"/>
        <v>0</v>
      </c>
      <c r="K138" s="256" t="s">
        <v>1</v>
      </c>
      <c r="L138" s="261"/>
      <c r="M138" s="262" t="s">
        <v>1</v>
      </c>
      <c r="N138" s="263" t="s">
        <v>44</v>
      </c>
      <c r="O138" s="72"/>
      <c r="P138" s="196">
        <f t="shared" si="1"/>
        <v>0</v>
      </c>
      <c r="Q138" s="196">
        <v>7.9000000000000001E-2</v>
      </c>
      <c r="R138" s="196">
        <f t="shared" si="2"/>
        <v>7.9000000000000001E-2</v>
      </c>
      <c r="S138" s="196">
        <v>0</v>
      </c>
      <c r="T138" s="19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1975</v>
      </c>
      <c r="AT138" s="198" t="s">
        <v>730</v>
      </c>
      <c r="AU138" s="198" t="s">
        <v>89</v>
      </c>
      <c r="AY138" s="18" t="s">
        <v>173</v>
      </c>
      <c r="BE138" s="199">
        <f t="shared" si="4"/>
        <v>0</v>
      </c>
      <c r="BF138" s="199">
        <f t="shared" si="5"/>
        <v>0</v>
      </c>
      <c r="BG138" s="199">
        <f t="shared" si="6"/>
        <v>0</v>
      </c>
      <c r="BH138" s="199">
        <f t="shared" si="7"/>
        <v>0</v>
      </c>
      <c r="BI138" s="199">
        <f t="shared" si="8"/>
        <v>0</v>
      </c>
      <c r="BJ138" s="18" t="s">
        <v>87</v>
      </c>
      <c r="BK138" s="199">
        <f t="shared" si="9"/>
        <v>0</v>
      </c>
      <c r="BL138" s="18" t="s">
        <v>548</v>
      </c>
      <c r="BM138" s="198" t="s">
        <v>2256</v>
      </c>
    </row>
    <row r="139" spans="1:65" s="2" customFormat="1" ht="21.75" customHeight="1">
      <c r="A139" s="35"/>
      <c r="B139" s="36"/>
      <c r="C139" s="254" t="s">
        <v>131</v>
      </c>
      <c r="D139" s="254" t="s">
        <v>730</v>
      </c>
      <c r="E139" s="255" t="s">
        <v>2257</v>
      </c>
      <c r="F139" s="256" t="s">
        <v>2258</v>
      </c>
      <c r="G139" s="257" t="s">
        <v>330</v>
      </c>
      <c r="H139" s="258">
        <v>2</v>
      </c>
      <c r="I139" s="259"/>
      <c r="J139" s="260">
        <f t="shared" si="0"/>
        <v>0</v>
      </c>
      <c r="K139" s="256" t="s">
        <v>1</v>
      </c>
      <c r="L139" s="261"/>
      <c r="M139" s="262" t="s">
        <v>1</v>
      </c>
      <c r="N139" s="263" t="s">
        <v>44</v>
      </c>
      <c r="O139" s="72"/>
      <c r="P139" s="196">
        <f t="shared" si="1"/>
        <v>0</v>
      </c>
      <c r="Q139" s="196">
        <v>7.9000000000000001E-2</v>
      </c>
      <c r="R139" s="196">
        <f t="shared" si="2"/>
        <v>0.158</v>
      </c>
      <c r="S139" s="196">
        <v>0</v>
      </c>
      <c r="T139" s="197">
        <f t="shared" si="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1975</v>
      </c>
      <c r="AT139" s="198" t="s">
        <v>730</v>
      </c>
      <c r="AU139" s="198" t="s">
        <v>89</v>
      </c>
      <c r="AY139" s="18" t="s">
        <v>173</v>
      </c>
      <c r="BE139" s="199">
        <f t="shared" si="4"/>
        <v>0</v>
      </c>
      <c r="BF139" s="199">
        <f t="shared" si="5"/>
        <v>0</v>
      </c>
      <c r="BG139" s="199">
        <f t="shared" si="6"/>
        <v>0</v>
      </c>
      <c r="BH139" s="199">
        <f t="shared" si="7"/>
        <v>0</v>
      </c>
      <c r="BI139" s="199">
        <f t="shared" si="8"/>
        <v>0</v>
      </c>
      <c r="BJ139" s="18" t="s">
        <v>87</v>
      </c>
      <c r="BK139" s="199">
        <f t="shared" si="9"/>
        <v>0</v>
      </c>
      <c r="BL139" s="18" t="s">
        <v>548</v>
      </c>
      <c r="BM139" s="198" t="s">
        <v>2259</v>
      </c>
    </row>
    <row r="140" spans="1:65" s="2" customFormat="1" ht="21.75" customHeight="1">
      <c r="A140" s="35"/>
      <c r="B140" s="36"/>
      <c r="C140" s="254" t="s">
        <v>134</v>
      </c>
      <c r="D140" s="254" t="s">
        <v>730</v>
      </c>
      <c r="E140" s="255" t="s">
        <v>2260</v>
      </c>
      <c r="F140" s="256" t="s">
        <v>2261</v>
      </c>
      <c r="G140" s="257" t="s">
        <v>330</v>
      </c>
      <c r="H140" s="258">
        <v>5</v>
      </c>
      <c r="I140" s="259"/>
      <c r="J140" s="260">
        <f t="shared" si="0"/>
        <v>0</v>
      </c>
      <c r="K140" s="256" t="s">
        <v>1</v>
      </c>
      <c r="L140" s="261"/>
      <c r="M140" s="262" t="s">
        <v>1</v>
      </c>
      <c r="N140" s="263" t="s">
        <v>44</v>
      </c>
      <c r="O140" s="72"/>
      <c r="P140" s="196">
        <f t="shared" si="1"/>
        <v>0</v>
      </c>
      <c r="Q140" s="196">
        <v>7.9000000000000001E-2</v>
      </c>
      <c r="R140" s="196">
        <f t="shared" si="2"/>
        <v>0.39500000000000002</v>
      </c>
      <c r="S140" s="196">
        <v>0</v>
      </c>
      <c r="T140" s="197">
        <f t="shared" si="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1975</v>
      </c>
      <c r="AT140" s="198" t="s">
        <v>730</v>
      </c>
      <c r="AU140" s="198" t="s">
        <v>89</v>
      </c>
      <c r="AY140" s="18" t="s">
        <v>173</v>
      </c>
      <c r="BE140" s="199">
        <f t="shared" si="4"/>
        <v>0</v>
      </c>
      <c r="BF140" s="199">
        <f t="shared" si="5"/>
        <v>0</v>
      </c>
      <c r="BG140" s="199">
        <f t="shared" si="6"/>
        <v>0</v>
      </c>
      <c r="BH140" s="199">
        <f t="shared" si="7"/>
        <v>0</v>
      </c>
      <c r="BI140" s="199">
        <f t="shared" si="8"/>
        <v>0</v>
      </c>
      <c r="BJ140" s="18" t="s">
        <v>87</v>
      </c>
      <c r="BK140" s="199">
        <f t="shared" si="9"/>
        <v>0</v>
      </c>
      <c r="BL140" s="18" t="s">
        <v>548</v>
      </c>
      <c r="BM140" s="198" t="s">
        <v>2262</v>
      </c>
    </row>
    <row r="141" spans="1:65" s="2" customFormat="1" ht="16.5" customHeight="1">
      <c r="A141" s="35"/>
      <c r="B141" s="36"/>
      <c r="C141" s="254" t="s">
        <v>137</v>
      </c>
      <c r="D141" s="254" t="s">
        <v>730</v>
      </c>
      <c r="E141" s="255" t="s">
        <v>2263</v>
      </c>
      <c r="F141" s="256" t="s">
        <v>2264</v>
      </c>
      <c r="G141" s="257" t="s">
        <v>330</v>
      </c>
      <c r="H141" s="258">
        <v>5</v>
      </c>
      <c r="I141" s="259"/>
      <c r="J141" s="260">
        <f t="shared" si="0"/>
        <v>0</v>
      </c>
      <c r="K141" s="256" t="s">
        <v>1</v>
      </c>
      <c r="L141" s="261"/>
      <c r="M141" s="262" t="s">
        <v>1</v>
      </c>
      <c r="N141" s="263" t="s">
        <v>44</v>
      </c>
      <c r="O141" s="72"/>
      <c r="P141" s="196">
        <f t="shared" si="1"/>
        <v>0</v>
      </c>
      <c r="Q141" s="196">
        <v>7.9000000000000001E-2</v>
      </c>
      <c r="R141" s="196">
        <f t="shared" si="2"/>
        <v>0.39500000000000002</v>
      </c>
      <c r="S141" s="196">
        <v>0</v>
      </c>
      <c r="T141" s="197">
        <f t="shared" si="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1975</v>
      </c>
      <c r="AT141" s="198" t="s">
        <v>730</v>
      </c>
      <c r="AU141" s="198" t="s">
        <v>89</v>
      </c>
      <c r="AY141" s="18" t="s">
        <v>173</v>
      </c>
      <c r="BE141" s="199">
        <f t="shared" si="4"/>
        <v>0</v>
      </c>
      <c r="BF141" s="199">
        <f t="shared" si="5"/>
        <v>0</v>
      </c>
      <c r="BG141" s="199">
        <f t="shared" si="6"/>
        <v>0</v>
      </c>
      <c r="BH141" s="199">
        <f t="shared" si="7"/>
        <v>0</v>
      </c>
      <c r="BI141" s="199">
        <f t="shared" si="8"/>
        <v>0</v>
      </c>
      <c r="BJ141" s="18" t="s">
        <v>87</v>
      </c>
      <c r="BK141" s="199">
        <f t="shared" si="9"/>
        <v>0</v>
      </c>
      <c r="BL141" s="18" t="s">
        <v>548</v>
      </c>
      <c r="BM141" s="198" t="s">
        <v>2265</v>
      </c>
    </row>
    <row r="142" spans="1:65" s="2" customFormat="1" ht="16.5" customHeight="1">
      <c r="A142" s="35"/>
      <c r="B142" s="36"/>
      <c r="C142" s="254" t="s">
        <v>140</v>
      </c>
      <c r="D142" s="254" t="s">
        <v>730</v>
      </c>
      <c r="E142" s="255" t="s">
        <v>2266</v>
      </c>
      <c r="F142" s="256" t="s">
        <v>2267</v>
      </c>
      <c r="G142" s="257" t="s">
        <v>330</v>
      </c>
      <c r="H142" s="258">
        <v>2</v>
      </c>
      <c r="I142" s="259"/>
      <c r="J142" s="260">
        <f t="shared" si="0"/>
        <v>0</v>
      </c>
      <c r="K142" s="256" t="s">
        <v>1</v>
      </c>
      <c r="L142" s="261"/>
      <c r="M142" s="262" t="s">
        <v>1</v>
      </c>
      <c r="N142" s="263" t="s">
        <v>44</v>
      </c>
      <c r="O142" s="72"/>
      <c r="P142" s="196">
        <f t="shared" si="1"/>
        <v>0</v>
      </c>
      <c r="Q142" s="196">
        <v>7.9000000000000001E-2</v>
      </c>
      <c r="R142" s="196">
        <f t="shared" si="2"/>
        <v>0.158</v>
      </c>
      <c r="S142" s="196">
        <v>0</v>
      </c>
      <c r="T142" s="197">
        <f t="shared" si="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1975</v>
      </c>
      <c r="AT142" s="198" t="s">
        <v>730</v>
      </c>
      <c r="AU142" s="198" t="s">
        <v>89</v>
      </c>
      <c r="AY142" s="18" t="s">
        <v>173</v>
      </c>
      <c r="BE142" s="199">
        <f t="shared" si="4"/>
        <v>0</v>
      </c>
      <c r="BF142" s="199">
        <f t="shared" si="5"/>
        <v>0</v>
      </c>
      <c r="BG142" s="199">
        <f t="shared" si="6"/>
        <v>0</v>
      </c>
      <c r="BH142" s="199">
        <f t="shared" si="7"/>
        <v>0</v>
      </c>
      <c r="BI142" s="199">
        <f t="shared" si="8"/>
        <v>0</v>
      </c>
      <c r="BJ142" s="18" t="s">
        <v>87</v>
      </c>
      <c r="BK142" s="199">
        <f t="shared" si="9"/>
        <v>0</v>
      </c>
      <c r="BL142" s="18" t="s">
        <v>548</v>
      </c>
      <c r="BM142" s="198" t="s">
        <v>2268</v>
      </c>
    </row>
    <row r="143" spans="1:65" s="2" customFormat="1" ht="24.2" customHeight="1">
      <c r="A143" s="35"/>
      <c r="B143" s="36"/>
      <c r="C143" s="254" t="s">
        <v>336</v>
      </c>
      <c r="D143" s="254" t="s">
        <v>730</v>
      </c>
      <c r="E143" s="255" t="s">
        <v>2269</v>
      </c>
      <c r="F143" s="256" t="s">
        <v>2270</v>
      </c>
      <c r="G143" s="257" t="s">
        <v>330</v>
      </c>
      <c r="H143" s="258">
        <v>1</v>
      </c>
      <c r="I143" s="259"/>
      <c r="J143" s="260">
        <f t="shared" si="0"/>
        <v>0</v>
      </c>
      <c r="K143" s="256" t="s">
        <v>1</v>
      </c>
      <c r="L143" s="261"/>
      <c r="M143" s="262" t="s">
        <v>1</v>
      </c>
      <c r="N143" s="263" t="s">
        <v>44</v>
      </c>
      <c r="O143" s="72"/>
      <c r="P143" s="196">
        <f t="shared" si="1"/>
        <v>0</v>
      </c>
      <c r="Q143" s="196">
        <v>7.9000000000000001E-2</v>
      </c>
      <c r="R143" s="196">
        <f t="shared" si="2"/>
        <v>7.9000000000000001E-2</v>
      </c>
      <c r="S143" s="196">
        <v>0</v>
      </c>
      <c r="T143" s="197">
        <f t="shared" si="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1975</v>
      </c>
      <c r="AT143" s="198" t="s">
        <v>730</v>
      </c>
      <c r="AU143" s="198" t="s">
        <v>89</v>
      </c>
      <c r="AY143" s="18" t="s">
        <v>173</v>
      </c>
      <c r="BE143" s="199">
        <f t="shared" si="4"/>
        <v>0</v>
      </c>
      <c r="BF143" s="199">
        <f t="shared" si="5"/>
        <v>0</v>
      </c>
      <c r="BG143" s="199">
        <f t="shared" si="6"/>
        <v>0</v>
      </c>
      <c r="BH143" s="199">
        <f t="shared" si="7"/>
        <v>0</v>
      </c>
      <c r="BI143" s="199">
        <f t="shared" si="8"/>
        <v>0</v>
      </c>
      <c r="BJ143" s="18" t="s">
        <v>87</v>
      </c>
      <c r="BK143" s="199">
        <f t="shared" si="9"/>
        <v>0</v>
      </c>
      <c r="BL143" s="18" t="s">
        <v>548</v>
      </c>
      <c r="BM143" s="198" t="s">
        <v>2271</v>
      </c>
    </row>
    <row r="144" spans="1:65" s="2" customFormat="1" ht="24.2" customHeight="1">
      <c r="A144" s="35"/>
      <c r="B144" s="36"/>
      <c r="C144" s="254" t="s">
        <v>7</v>
      </c>
      <c r="D144" s="254" t="s">
        <v>730</v>
      </c>
      <c r="E144" s="255" t="s">
        <v>2272</v>
      </c>
      <c r="F144" s="256" t="s">
        <v>2273</v>
      </c>
      <c r="G144" s="257" t="s">
        <v>330</v>
      </c>
      <c r="H144" s="258">
        <v>4</v>
      </c>
      <c r="I144" s="259"/>
      <c r="J144" s="260">
        <f t="shared" si="0"/>
        <v>0</v>
      </c>
      <c r="K144" s="256" t="s">
        <v>1</v>
      </c>
      <c r="L144" s="261"/>
      <c r="M144" s="262" t="s">
        <v>1</v>
      </c>
      <c r="N144" s="263" t="s">
        <v>44</v>
      </c>
      <c r="O144" s="72"/>
      <c r="P144" s="196">
        <f t="shared" si="1"/>
        <v>0</v>
      </c>
      <c r="Q144" s="196">
        <v>7.9000000000000001E-2</v>
      </c>
      <c r="R144" s="196">
        <f t="shared" si="2"/>
        <v>0.316</v>
      </c>
      <c r="S144" s="196">
        <v>0</v>
      </c>
      <c r="T144" s="197">
        <f t="shared" si="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1975</v>
      </c>
      <c r="AT144" s="198" t="s">
        <v>730</v>
      </c>
      <c r="AU144" s="198" t="s">
        <v>89</v>
      </c>
      <c r="AY144" s="18" t="s">
        <v>173</v>
      </c>
      <c r="BE144" s="199">
        <f t="shared" si="4"/>
        <v>0</v>
      </c>
      <c r="BF144" s="199">
        <f t="shared" si="5"/>
        <v>0</v>
      </c>
      <c r="BG144" s="199">
        <f t="shared" si="6"/>
        <v>0</v>
      </c>
      <c r="BH144" s="199">
        <f t="shared" si="7"/>
        <v>0</v>
      </c>
      <c r="BI144" s="199">
        <f t="shared" si="8"/>
        <v>0</v>
      </c>
      <c r="BJ144" s="18" t="s">
        <v>87</v>
      </c>
      <c r="BK144" s="199">
        <f t="shared" si="9"/>
        <v>0</v>
      </c>
      <c r="BL144" s="18" t="s">
        <v>548</v>
      </c>
      <c r="BM144" s="198" t="s">
        <v>2274</v>
      </c>
    </row>
    <row r="145" spans="1:65" s="2" customFormat="1" ht="21.75" customHeight="1">
      <c r="A145" s="35"/>
      <c r="B145" s="36"/>
      <c r="C145" s="254" t="s">
        <v>347</v>
      </c>
      <c r="D145" s="254" t="s">
        <v>730</v>
      </c>
      <c r="E145" s="255" t="s">
        <v>2275</v>
      </c>
      <c r="F145" s="256" t="s">
        <v>2276</v>
      </c>
      <c r="G145" s="257" t="s">
        <v>330</v>
      </c>
      <c r="H145" s="258">
        <v>17</v>
      </c>
      <c r="I145" s="259"/>
      <c r="J145" s="260">
        <f t="shared" si="0"/>
        <v>0</v>
      </c>
      <c r="K145" s="256" t="s">
        <v>1</v>
      </c>
      <c r="L145" s="261"/>
      <c r="M145" s="262" t="s">
        <v>1</v>
      </c>
      <c r="N145" s="263" t="s">
        <v>44</v>
      </c>
      <c r="O145" s="72"/>
      <c r="P145" s="196">
        <f t="shared" si="1"/>
        <v>0</v>
      </c>
      <c r="Q145" s="196">
        <v>7.9000000000000001E-2</v>
      </c>
      <c r="R145" s="196">
        <f t="shared" si="2"/>
        <v>1.343</v>
      </c>
      <c r="S145" s="196">
        <v>0</v>
      </c>
      <c r="T145" s="197">
        <f t="shared" si="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1975</v>
      </c>
      <c r="AT145" s="198" t="s">
        <v>730</v>
      </c>
      <c r="AU145" s="198" t="s">
        <v>89</v>
      </c>
      <c r="AY145" s="18" t="s">
        <v>173</v>
      </c>
      <c r="BE145" s="199">
        <f t="shared" si="4"/>
        <v>0</v>
      </c>
      <c r="BF145" s="199">
        <f t="shared" si="5"/>
        <v>0</v>
      </c>
      <c r="BG145" s="199">
        <f t="shared" si="6"/>
        <v>0</v>
      </c>
      <c r="BH145" s="199">
        <f t="shared" si="7"/>
        <v>0</v>
      </c>
      <c r="BI145" s="199">
        <f t="shared" si="8"/>
        <v>0</v>
      </c>
      <c r="BJ145" s="18" t="s">
        <v>87</v>
      </c>
      <c r="BK145" s="199">
        <f t="shared" si="9"/>
        <v>0</v>
      </c>
      <c r="BL145" s="18" t="s">
        <v>548</v>
      </c>
      <c r="BM145" s="198" t="s">
        <v>2277</v>
      </c>
    </row>
    <row r="146" spans="1:65" s="2" customFormat="1" ht="16.5" customHeight="1">
      <c r="A146" s="35"/>
      <c r="B146" s="36"/>
      <c r="C146" s="254" t="s">
        <v>354</v>
      </c>
      <c r="D146" s="254" t="s">
        <v>730</v>
      </c>
      <c r="E146" s="255" t="s">
        <v>2278</v>
      </c>
      <c r="F146" s="256" t="s">
        <v>2279</v>
      </c>
      <c r="G146" s="257" t="s">
        <v>245</v>
      </c>
      <c r="H146" s="258">
        <v>160</v>
      </c>
      <c r="I146" s="259"/>
      <c r="J146" s="260">
        <f t="shared" si="0"/>
        <v>0</v>
      </c>
      <c r="K146" s="256" t="s">
        <v>1</v>
      </c>
      <c r="L146" s="261"/>
      <c r="M146" s="262" t="s">
        <v>1</v>
      </c>
      <c r="N146" s="263" t="s">
        <v>44</v>
      </c>
      <c r="O146" s="72"/>
      <c r="P146" s="196">
        <f t="shared" si="1"/>
        <v>0</v>
      </c>
      <c r="Q146" s="196">
        <v>7.9000000000000001E-2</v>
      </c>
      <c r="R146" s="196">
        <f t="shared" si="2"/>
        <v>12.64</v>
      </c>
      <c r="S146" s="196">
        <v>0</v>
      </c>
      <c r="T146" s="197">
        <f t="shared" si="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1975</v>
      </c>
      <c r="AT146" s="198" t="s">
        <v>730</v>
      </c>
      <c r="AU146" s="198" t="s">
        <v>89</v>
      </c>
      <c r="AY146" s="18" t="s">
        <v>173</v>
      </c>
      <c r="BE146" s="199">
        <f t="shared" si="4"/>
        <v>0</v>
      </c>
      <c r="BF146" s="199">
        <f t="shared" si="5"/>
        <v>0</v>
      </c>
      <c r="BG146" s="199">
        <f t="shared" si="6"/>
        <v>0</v>
      </c>
      <c r="BH146" s="199">
        <f t="shared" si="7"/>
        <v>0</v>
      </c>
      <c r="BI146" s="199">
        <f t="shared" si="8"/>
        <v>0</v>
      </c>
      <c r="BJ146" s="18" t="s">
        <v>87</v>
      </c>
      <c r="BK146" s="199">
        <f t="shared" si="9"/>
        <v>0</v>
      </c>
      <c r="BL146" s="18" t="s">
        <v>548</v>
      </c>
      <c r="BM146" s="198" t="s">
        <v>2280</v>
      </c>
    </row>
    <row r="147" spans="1:65" s="2" customFormat="1" ht="16.5" customHeight="1">
      <c r="A147" s="35"/>
      <c r="B147" s="36"/>
      <c r="C147" s="254" t="s">
        <v>359</v>
      </c>
      <c r="D147" s="254" t="s">
        <v>730</v>
      </c>
      <c r="E147" s="255" t="s">
        <v>2281</v>
      </c>
      <c r="F147" s="256" t="s">
        <v>2282</v>
      </c>
      <c r="G147" s="257" t="s">
        <v>339</v>
      </c>
      <c r="H147" s="258">
        <v>5</v>
      </c>
      <c r="I147" s="259"/>
      <c r="J147" s="260">
        <f t="shared" si="0"/>
        <v>0</v>
      </c>
      <c r="K147" s="256" t="s">
        <v>1</v>
      </c>
      <c r="L147" s="261"/>
      <c r="M147" s="262" t="s">
        <v>1</v>
      </c>
      <c r="N147" s="263" t="s">
        <v>44</v>
      </c>
      <c r="O147" s="72"/>
      <c r="P147" s="196">
        <f t="shared" si="1"/>
        <v>0</v>
      </c>
      <c r="Q147" s="196">
        <v>7.9000000000000001E-2</v>
      </c>
      <c r="R147" s="196">
        <f t="shared" si="2"/>
        <v>0.39500000000000002</v>
      </c>
      <c r="S147" s="196">
        <v>0</v>
      </c>
      <c r="T147" s="197">
        <f t="shared" si="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1975</v>
      </c>
      <c r="AT147" s="198" t="s">
        <v>730</v>
      </c>
      <c r="AU147" s="198" t="s">
        <v>89</v>
      </c>
      <c r="AY147" s="18" t="s">
        <v>173</v>
      </c>
      <c r="BE147" s="199">
        <f t="shared" si="4"/>
        <v>0</v>
      </c>
      <c r="BF147" s="199">
        <f t="shared" si="5"/>
        <v>0</v>
      </c>
      <c r="BG147" s="199">
        <f t="shared" si="6"/>
        <v>0</v>
      </c>
      <c r="BH147" s="199">
        <f t="shared" si="7"/>
        <v>0</v>
      </c>
      <c r="BI147" s="199">
        <f t="shared" si="8"/>
        <v>0</v>
      </c>
      <c r="BJ147" s="18" t="s">
        <v>87</v>
      </c>
      <c r="BK147" s="199">
        <f t="shared" si="9"/>
        <v>0</v>
      </c>
      <c r="BL147" s="18" t="s">
        <v>548</v>
      </c>
      <c r="BM147" s="198" t="s">
        <v>2283</v>
      </c>
    </row>
    <row r="148" spans="1:65" s="2" customFormat="1" ht="16.5" customHeight="1">
      <c r="A148" s="35"/>
      <c r="B148" s="36"/>
      <c r="C148" s="254" t="s">
        <v>366</v>
      </c>
      <c r="D148" s="254" t="s">
        <v>730</v>
      </c>
      <c r="E148" s="255" t="s">
        <v>2284</v>
      </c>
      <c r="F148" s="256" t="s">
        <v>2285</v>
      </c>
      <c r="G148" s="257" t="s">
        <v>339</v>
      </c>
      <c r="H148" s="258">
        <v>3</v>
      </c>
      <c r="I148" s="259"/>
      <c r="J148" s="260">
        <f t="shared" si="0"/>
        <v>0</v>
      </c>
      <c r="K148" s="256" t="s">
        <v>1</v>
      </c>
      <c r="L148" s="261"/>
      <c r="M148" s="262" t="s">
        <v>1</v>
      </c>
      <c r="N148" s="263" t="s">
        <v>44</v>
      </c>
      <c r="O148" s="72"/>
      <c r="P148" s="196">
        <f t="shared" si="1"/>
        <v>0</v>
      </c>
      <c r="Q148" s="196">
        <v>7.9000000000000001E-2</v>
      </c>
      <c r="R148" s="196">
        <f t="shared" si="2"/>
        <v>0.23699999999999999</v>
      </c>
      <c r="S148" s="196">
        <v>0</v>
      </c>
      <c r="T148" s="197">
        <f t="shared" si="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1975</v>
      </c>
      <c r="AT148" s="198" t="s">
        <v>730</v>
      </c>
      <c r="AU148" s="198" t="s">
        <v>89</v>
      </c>
      <c r="AY148" s="18" t="s">
        <v>173</v>
      </c>
      <c r="BE148" s="199">
        <f t="shared" si="4"/>
        <v>0</v>
      </c>
      <c r="BF148" s="199">
        <f t="shared" si="5"/>
        <v>0</v>
      </c>
      <c r="BG148" s="199">
        <f t="shared" si="6"/>
        <v>0</v>
      </c>
      <c r="BH148" s="199">
        <f t="shared" si="7"/>
        <v>0</v>
      </c>
      <c r="BI148" s="199">
        <f t="shared" si="8"/>
        <v>0</v>
      </c>
      <c r="BJ148" s="18" t="s">
        <v>87</v>
      </c>
      <c r="BK148" s="199">
        <f t="shared" si="9"/>
        <v>0</v>
      </c>
      <c r="BL148" s="18" t="s">
        <v>548</v>
      </c>
      <c r="BM148" s="198" t="s">
        <v>2286</v>
      </c>
    </row>
    <row r="149" spans="1:65" s="2" customFormat="1" ht="16.5" customHeight="1">
      <c r="A149" s="35"/>
      <c r="B149" s="36"/>
      <c r="C149" s="254" t="s">
        <v>372</v>
      </c>
      <c r="D149" s="254" t="s">
        <v>730</v>
      </c>
      <c r="E149" s="255" t="s">
        <v>2287</v>
      </c>
      <c r="F149" s="256" t="s">
        <v>2288</v>
      </c>
      <c r="G149" s="257" t="s">
        <v>339</v>
      </c>
      <c r="H149" s="258">
        <v>30</v>
      </c>
      <c r="I149" s="259"/>
      <c r="J149" s="260">
        <f t="shared" si="0"/>
        <v>0</v>
      </c>
      <c r="K149" s="256" t="s">
        <v>1</v>
      </c>
      <c r="L149" s="261"/>
      <c r="M149" s="262" t="s">
        <v>1</v>
      </c>
      <c r="N149" s="263" t="s">
        <v>44</v>
      </c>
      <c r="O149" s="72"/>
      <c r="P149" s="196">
        <f t="shared" si="1"/>
        <v>0</v>
      </c>
      <c r="Q149" s="196">
        <v>7.9000000000000001E-2</v>
      </c>
      <c r="R149" s="196">
        <f t="shared" si="2"/>
        <v>2.37</v>
      </c>
      <c r="S149" s="196">
        <v>0</v>
      </c>
      <c r="T149" s="197">
        <f t="shared" si="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1975</v>
      </c>
      <c r="AT149" s="198" t="s">
        <v>730</v>
      </c>
      <c r="AU149" s="198" t="s">
        <v>89</v>
      </c>
      <c r="AY149" s="18" t="s">
        <v>173</v>
      </c>
      <c r="BE149" s="199">
        <f t="shared" si="4"/>
        <v>0</v>
      </c>
      <c r="BF149" s="199">
        <f t="shared" si="5"/>
        <v>0</v>
      </c>
      <c r="BG149" s="199">
        <f t="shared" si="6"/>
        <v>0</v>
      </c>
      <c r="BH149" s="199">
        <f t="shared" si="7"/>
        <v>0</v>
      </c>
      <c r="BI149" s="199">
        <f t="shared" si="8"/>
        <v>0</v>
      </c>
      <c r="BJ149" s="18" t="s">
        <v>87</v>
      </c>
      <c r="BK149" s="199">
        <f t="shared" si="9"/>
        <v>0</v>
      </c>
      <c r="BL149" s="18" t="s">
        <v>548</v>
      </c>
      <c r="BM149" s="198" t="s">
        <v>2289</v>
      </c>
    </row>
    <row r="150" spans="1:65" s="2" customFormat="1" ht="16.5" customHeight="1">
      <c r="A150" s="35"/>
      <c r="B150" s="36"/>
      <c r="C150" s="254" t="s">
        <v>377</v>
      </c>
      <c r="D150" s="254" t="s">
        <v>730</v>
      </c>
      <c r="E150" s="255" t="s">
        <v>2290</v>
      </c>
      <c r="F150" s="256" t="s">
        <v>2291</v>
      </c>
      <c r="G150" s="257" t="s">
        <v>245</v>
      </c>
      <c r="H150" s="258">
        <v>25</v>
      </c>
      <c r="I150" s="259"/>
      <c r="J150" s="260">
        <f t="shared" si="0"/>
        <v>0</v>
      </c>
      <c r="K150" s="256" t="s">
        <v>1</v>
      </c>
      <c r="L150" s="261"/>
      <c r="M150" s="262" t="s">
        <v>1</v>
      </c>
      <c r="N150" s="263" t="s">
        <v>44</v>
      </c>
      <c r="O150" s="72"/>
      <c r="P150" s="196">
        <f t="shared" si="1"/>
        <v>0</v>
      </c>
      <c r="Q150" s="196">
        <v>7.9000000000000001E-2</v>
      </c>
      <c r="R150" s="196">
        <f t="shared" si="2"/>
        <v>1.9750000000000001</v>
      </c>
      <c r="S150" s="196">
        <v>0</v>
      </c>
      <c r="T150" s="197">
        <f t="shared" si="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1975</v>
      </c>
      <c r="AT150" s="198" t="s">
        <v>730</v>
      </c>
      <c r="AU150" s="198" t="s">
        <v>89</v>
      </c>
      <c r="AY150" s="18" t="s">
        <v>173</v>
      </c>
      <c r="BE150" s="199">
        <f t="shared" si="4"/>
        <v>0</v>
      </c>
      <c r="BF150" s="199">
        <f t="shared" si="5"/>
        <v>0</v>
      </c>
      <c r="BG150" s="199">
        <f t="shared" si="6"/>
        <v>0</v>
      </c>
      <c r="BH150" s="199">
        <f t="shared" si="7"/>
        <v>0</v>
      </c>
      <c r="BI150" s="199">
        <f t="shared" si="8"/>
        <v>0</v>
      </c>
      <c r="BJ150" s="18" t="s">
        <v>87</v>
      </c>
      <c r="BK150" s="199">
        <f t="shared" si="9"/>
        <v>0</v>
      </c>
      <c r="BL150" s="18" t="s">
        <v>548</v>
      </c>
      <c r="BM150" s="198" t="s">
        <v>2292</v>
      </c>
    </row>
    <row r="151" spans="1:65" s="2" customFormat="1" ht="24.2" customHeight="1">
      <c r="A151" s="35"/>
      <c r="B151" s="36"/>
      <c r="C151" s="254" t="s">
        <v>381</v>
      </c>
      <c r="D151" s="254" t="s">
        <v>730</v>
      </c>
      <c r="E151" s="255" t="s">
        <v>2293</v>
      </c>
      <c r="F151" s="256" t="s">
        <v>2294</v>
      </c>
      <c r="G151" s="257" t="s">
        <v>245</v>
      </c>
      <c r="H151" s="258">
        <v>120</v>
      </c>
      <c r="I151" s="259"/>
      <c r="J151" s="260">
        <f t="shared" si="0"/>
        <v>0</v>
      </c>
      <c r="K151" s="256" t="s">
        <v>1</v>
      </c>
      <c r="L151" s="261"/>
      <c r="M151" s="262" t="s">
        <v>1</v>
      </c>
      <c r="N151" s="263" t="s">
        <v>44</v>
      </c>
      <c r="O151" s="72"/>
      <c r="P151" s="196">
        <f t="shared" si="1"/>
        <v>0</v>
      </c>
      <c r="Q151" s="196">
        <v>7.9000000000000001E-2</v>
      </c>
      <c r="R151" s="196">
        <f t="shared" si="2"/>
        <v>9.48</v>
      </c>
      <c r="S151" s="196">
        <v>0</v>
      </c>
      <c r="T151" s="197">
        <f t="shared" si="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1975</v>
      </c>
      <c r="AT151" s="198" t="s">
        <v>730</v>
      </c>
      <c r="AU151" s="198" t="s">
        <v>89</v>
      </c>
      <c r="AY151" s="18" t="s">
        <v>173</v>
      </c>
      <c r="BE151" s="199">
        <f t="shared" si="4"/>
        <v>0</v>
      </c>
      <c r="BF151" s="199">
        <f t="shared" si="5"/>
        <v>0</v>
      </c>
      <c r="BG151" s="199">
        <f t="shared" si="6"/>
        <v>0</v>
      </c>
      <c r="BH151" s="199">
        <f t="shared" si="7"/>
        <v>0</v>
      </c>
      <c r="BI151" s="199">
        <f t="shared" si="8"/>
        <v>0</v>
      </c>
      <c r="BJ151" s="18" t="s">
        <v>87</v>
      </c>
      <c r="BK151" s="199">
        <f t="shared" si="9"/>
        <v>0</v>
      </c>
      <c r="BL151" s="18" t="s">
        <v>548</v>
      </c>
      <c r="BM151" s="198" t="s">
        <v>2295</v>
      </c>
    </row>
    <row r="152" spans="1:65" s="2" customFormat="1" ht="16.5" customHeight="1">
      <c r="A152" s="35"/>
      <c r="B152" s="36"/>
      <c r="C152" s="254" t="s">
        <v>386</v>
      </c>
      <c r="D152" s="254" t="s">
        <v>730</v>
      </c>
      <c r="E152" s="255" t="s">
        <v>2296</v>
      </c>
      <c r="F152" s="256" t="s">
        <v>2297</v>
      </c>
      <c r="G152" s="257" t="s">
        <v>2164</v>
      </c>
      <c r="H152" s="258">
        <v>1</v>
      </c>
      <c r="I152" s="259"/>
      <c r="J152" s="260">
        <f t="shared" si="0"/>
        <v>0</v>
      </c>
      <c r="K152" s="256" t="s">
        <v>1</v>
      </c>
      <c r="L152" s="261"/>
      <c r="M152" s="262" t="s">
        <v>1</v>
      </c>
      <c r="N152" s="263" t="s">
        <v>44</v>
      </c>
      <c r="O152" s="72"/>
      <c r="P152" s="196">
        <f t="shared" si="1"/>
        <v>0</v>
      </c>
      <c r="Q152" s="196">
        <v>7.9000000000000001E-2</v>
      </c>
      <c r="R152" s="196">
        <f t="shared" si="2"/>
        <v>7.9000000000000001E-2</v>
      </c>
      <c r="S152" s="196">
        <v>0</v>
      </c>
      <c r="T152" s="197">
        <f t="shared" si="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1975</v>
      </c>
      <c r="AT152" s="198" t="s">
        <v>730</v>
      </c>
      <c r="AU152" s="198" t="s">
        <v>89</v>
      </c>
      <c r="AY152" s="18" t="s">
        <v>173</v>
      </c>
      <c r="BE152" s="199">
        <f t="shared" si="4"/>
        <v>0</v>
      </c>
      <c r="BF152" s="199">
        <f t="shared" si="5"/>
        <v>0</v>
      </c>
      <c r="BG152" s="199">
        <f t="shared" si="6"/>
        <v>0</v>
      </c>
      <c r="BH152" s="199">
        <f t="shared" si="7"/>
        <v>0</v>
      </c>
      <c r="BI152" s="199">
        <f t="shared" si="8"/>
        <v>0</v>
      </c>
      <c r="BJ152" s="18" t="s">
        <v>87</v>
      </c>
      <c r="BK152" s="199">
        <f t="shared" si="9"/>
        <v>0</v>
      </c>
      <c r="BL152" s="18" t="s">
        <v>548</v>
      </c>
      <c r="BM152" s="198" t="s">
        <v>2298</v>
      </c>
    </row>
    <row r="153" spans="1:65" s="12" customFormat="1" ht="22.9" customHeight="1">
      <c r="B153" s="171"/>
      <c r="C153" s="172"/>
      <c r="D153" s="173" t="s">
        <v>78</v>
      </c>
      <c r="E153" s="185" t="s">
        <v>2299</v>
      </c>
      <c r="F153" s="185" t="s">
        <v>2300</v>
      </c>
      <c r="G153" s="172"/>
      <c r="H153" s="172"/>
      <c r="I153" s="175"/>
      <c r="J153" s="186">
        <f>BK153</f>
        <v>0</v>
      </c>
      <c r="K153" s="172"/>
      <c r="L153" s="177"/>
      <c r="M153" s="178"/>
      <c r="N153" s="179"/>
      <c r="O153" s="179"/>
      <c r="P153" s="180">
        <f>SUM(P154:P166)</f>
        <v>0</v>
      </c>
      <c r="Q153" s="179"/>
      <c r="R153" s="180">
        <f>SUM(R154:R166)</f>
        <v>5.7669999999999995</v>
      </c>
      <c r="S153" s="179"/>
      <c r="T153" s="181">
        <f>SUM(T154:T166)</f>
        <v>0</v>
      </c>
      <c r="AR153" s="182" t="s">
        <v>185</v>
      </c>
      <c r="AT153" s="183" t="s">
        <v>78</v>
      </c>
      <c r="AU153" s="183" t="s">
        <v>87</v>
      </c>
      <c r="AY153" s="182" t="s">
        <v>173</v>
      </c>
      <c r="BK153" s="184">
        <f>SUM(BK154:BK166)</f>
        <v>0</v>
      </c>
    </row>
    <row r="154" spans="1:65" s="2" customFormat="1" ht="16.5" customHeight="1">
      <c r="A154" s="35"/>
      <c r="B154" s="36"/>
      <c r="C154" s="187" t="s">
        <v>392</v>
      </c>
      <c r="D154" s="187" t="s">
        <v>176</v>
      </c>
      <c r="E154" s="188" t="s">
        <v>2301</v>
      </c>
      <c r="F154" s="189" t="s">
        <v>2219</v>
      </c>
      <c r="G154" s="190" t="s">
        <v>2164</v>
      </c>
      <c r="H154" s="191">
        <v>1</v>
      </c>
      <c r="I154" s="192"/>
      <c r="J154" s="193">
        <f t="shared" ref="J154:J166" si="10">ROUND(I154*H154,2)</f>
        <v>0</v>
      </c>
      <c r="K154" s="189" t="s">
        <v>1</v>
      </c>
      <c r="L154" s="40"/>
      <c r="M154" s="194" t="s">
        <v>1</v>
      </c>
      <c r="N154" s="195" t="s">
        <v>44</v>
      </c>
      <c r="O154" s="72"/>
      <c r="P154" s="196">
        <f t="shared" ref="P154:P166" si="11">O154*H154</f>
        <v>0</v>
      </c>
      <c r="Q154" s="196">
        <v>0</v>
      </c>
      <c r="R154" s="196">
        <f t="shared" ref="R154:R166" si="12">Q154*H154</f>
        <v>0</v>
      </c>
      <c r="S154" s="196">
        <v>0</v>
      </c>
      <c r="T154" s="197">
        <f t="shared" ref="T154:T166" si="13"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566</v>
      </c>
      <c r="AT154" s="198" t="s">
        <v>176</v>
      </c>
      <c r="AU154" s="198" t="s">
        <v>89</v>
      </c>
      <c r="AY154" s="18" t="s">
        <v>173</v>
      </c>
      <c r="BE154" s="199">
        <f t="shared" ref="BE154:BE166" si="14">IF(N154="základní",J154,0)</f>
        <v>0</v>
      </c>
      <c r="BF154" s="199">
        <f t="shared" ref="BF154:BF166" si="15">IF(N154="snížená",J154,0)</f>
        <v>0</v>
      </c>
      <c r="BG154" s="199">
        <f t="shared" ref="BG154:BG166" si="16">IF(N154="zákl. přenesená",J154,0)</f>
        <v>0</v>
      </c>
      <c r="BH154" s="199">
        <f t="shared" ref="BH154:BH166" si="17">IF(N154="sníž. přenesená",J154,0)</f>
        <v>0</v>
      </c>
      <c r="BI154" s="199">
        <f t="shared" ref="BI154:BI166" si="18">IF(N154="nulová",J154,0)</f>
        <v>0</v>
      </c>
      <c r="BJ154" s="18" t="s">
        <v>87</v>
      </c>
      <c r="BK154" s="199">
        <f t="shared" ref="BK154:BK166" si="19">ROUND(I154*H154,2)</f>
        <v>0</v>
      </c>
      <c r="BL154" s="18" t="s">
        <v>566</v>
      </c>
      <c r="BM154" s="198" t="s">
        <v>2302</v>
      </c>
    </row>
    <row r="155" spans="1:65" s="2" customFormat="1" ht="24.2" customHeight="1">
      <c r="A155" s="35"/>
      <c r="B155" s="36"/>
      <c r="C155" s="254" t="s">
        <v>402</v>
      </c>
      <c r="D155" s="254" t="s">
        <v>730</v>
      </c>
      <c r="E155" s="255" t="s">
        <v>2303</v>
      </c>
      <c r="F155" s="256" t="s">
        <v>2304</v>
      </c>
      <c r="G155" s="257" t="s">
        <v>2164</v>
      </c>
      <c r="H155" s="258">
        <v>1</v>
      </c>
      <c r="I155" s="259"/>
      <c r="J155" s="260">
        <f t="shared" si="10"/>
        <v>0</v>
      </c>
      <c r="K155" s="256" t="s">
        <v>1</v>
      </c>
      <c r="L155" s="261"/>
      <c r="M155" s="262" t="s">
        <v>1</v>
      </c>
      <c r="N155" s="263" t="s">
        <v>44</v>
      </c>
      <c r="O155" s="72"/>
      <c r="P155" s="196">
        <f t="shared" si="11"/>
        <v>0</v>
      </c>
      <c r="Q155" s="196">
        <v>7.9000000000000001E-2</v>
      </c>
      <c r="R155" s="196">
        <f t="shared" si="12"/>
        <v>7.9000000000000001E-2</v>
      </c>
      <c r="S155" s="196">
        <v>0</v>
      </c>
      <c r="T155" s="197">
        <f t="shared" si="1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566</v>
      </c>
      <c r="AT155" s="198" t="s">
        <v>730</v>
      </c>
      <c r="AU155" s="198" t="s">
        <v>89</v>
      </c>
      <c r="AY155" s="18" t="s">
        <v>173</v>
      </c>
      <c r="BE155" s="199">
        <f t="shared" si="14"/>
        <v>0</v>
      </c>
      <c r="BF155" s="199">
        <f t="shared" si="15"/>
        <v>0</v>
      </c>
      <c r="BG155" s="199">
        <f t="shared" si="16"/>
        <v>0</v>
      </c>
      <c r="BH155" s="199">
        <f t="shared" si="17"/>
        <v>0</v>
      </c>
      <c r="BI155" s="199">
        <f t="shared" si="18"/>
        <v>0</v>
      </c>
      <c r="BJ155" s="18" t="s">
        <v>87</v>
      </c>
      <c r="BK155" s="199">
        <f t="shared" si="19"/>
        <v>0</v>
      </c>
      <c r="BL155" s="18" t="s">
        <v>566</v>
      </c>
      <c r="BM155" s="198" t="s">
        <v>2305</v>
      </c>
    </row>
    <row r="156" spans="1:65" s="2" customFormat="1" ht="16.5" customHeight="1">
      <c r="A156" s="35"/>
      <c r="B156" s="36"/>
      <c r="C156" s="254" t="s">
        <v>410</v>
      </c>
      <c r="D156" s="254" t="s">
        <v>730</v>
      </c>
      <c r="E156" s="255" t="s">
        <v>2306</v>
      </c>
      <c r="F156" s="256" t="s">
        <v>2307</v>
      </c>
      <c r="G156" s="257" t="s">
        <v>330</v>
      </c>
      <c r="H156" s="258">
        <v>1</v>
      </c>
      <c r="I156" s="259"/>
      <c r="J156" s="260">
        <f t="shared" si="10"/>
        <v>0</v>
      </c>
      <c r="K156" s="256" t="s">
        <v>1</v>
      </c>
      <c r="L156" s="261"/>
      <c r="M156" s="262" t="s">
        <v>1</v>
      </c>
      <c r="N156" s="263" t="s">
        <v>44</v>
      </c>
      <c r="O156" s="72"/>
      <c r="P156" s="196">
        <f t="shared" si="11"/>
        <v>0</v>
      </c>
      <c r="Q156" s="196">
        <v>7.9000000000000001E-2</v>
      </c>
      <c r="R156" s="196">
        <f t="shared" si="12"/>
        <v>7.9000000000000001E-2</v>
      </c>
      <c r="S156" s="196">
        <v>0</v>
      </c>
      <c r="T156" s="197">
        <f t="shared" si="1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566</v>
      </c>
      <c r="AT156" s="198" t="s">
        <v>730</v>
      </c>
      <c r="AU156" s="198" t="s">
        <v>89</v>
      </c>
      <c r="AY156" s="18" t="s">
        <v>173</v>
      </c>
      <c r="BE156" s="199">
        <f t="shared" si="14"/>
        <v>0</v>
      </c>
      <c r="BF156" s="199">
        <f t="shared" si="15"/>
        <v>0</v>
      </c>
      <c r="BG156" s="199">
        <f t="shared" si="16"/>
        <v>0</v>
      </c>
      <c r="BH156" s="199">
        <f t="shared" si="17"/>
        <v>0</v>
      </c>
      <c r="BI156" s="199">
        <f t="shared" si="18"/>
        <v>0</v>
      </c>
      <c r="BJ156" s="18" t="s">
        <v>87</v>
      </c>
      <c r="BK156" s="199">
        <f t="shared" si="19"/>
        <v>0</v>
      </c>
      <c r="BL156" s="18" t="s">
        <v>566</v>
      </c>
      <c r="BM156" s="198" t="s">
        <v>2308</v>
      </c>
    </row>
    <row r="157" spans="1:65" s="2" customFormat="1" ht="16.5" customHeight="1">
      <c r="A157" s="35"/>
      <c r="B157" s="36"/>
      <c r="C157" s="254" t="s">
        <v>416</v>
      </c>
      <c r="D157" s="254" t="s">
        <v>730</v>
      </c>
      <c r="E157" s="255" t="s">
        <v>2309</v>
      </c>
      <c r="F157" s="256" t="s">
        <v>2310</v>
      </c>
      <c r="G157" s="257" t="s">
        <v>330</v>
      </c>
      <c r="H157" s="258">
        <v>2</v>
      </c>
      <c r="I157" s="259"/>
      <c r="J157" s="260">
        <f t="shared" si="10"/>
        <v>0</v>
      </c>
      <c r="K157" s="256" t="s">
        <v>1</v>
      </c>
      <c r="L157" s="261"/>
      <c r="M157" s="262" t="s">
        <v>1</v>
      </c>
      <c r="N157" s="263" t="s">
        <v>44</v>
      </c>
      <c r="O157" s="72"/>
      <c r="P157" s="196">
        <f t="shared" si="11"/>
        <v>0</v>
      </c>
      <c r="Q157" s="196">
        <v>7.9000000000000001E-2</v>
      </c>
      <c r="R157" s="196">
        <f t="shared" si="12"/>
        <v>0.158</v>
      </c>
      <c r="S157" s="196">
        <v>0</v>
      </c>
      <c r="T157" s="197">
        <f t="shared" si="1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566</v>
      </c>
      <c r="AT157" s="198" t="s">
        <v>730</v>
      </c>
      <c r="AU157" s="198" t="s">
        <v>89</v>
      </c>
      <c r="AY157" s="18" t="s">
        <v>173</v>
      </c>
      <c r="BE157" s="199">
        <f t="shared" si="14"/>
        <v>0</v>
      </c>
      <c r="BF157" s="199">
        <f t="shared" si="15"/>
        <v>0</v>
      </c>
      <c r="BG157" s="199">
        <f t="shared" si="16"/>
        <v>0</v>
      </c>
      <c r="BH157" s="199">
        <f t="shared" si="17"/>
        <v>0</v>
      </c>
      <c r="BI157" s="199">
        <f t="shared" si="18"/>
        <v>0</v>
      </c>
      <c r="BJ157" s="18" t="s">
        <v>87</v>
      </c>
      <c r="BK157" s="199">
        <f t="shared" si="19"/>
        <v>0</v>
      </c>
      <c r="BL157" s="18" t="s">
        <v>566</v>
      </c>
      <c r="BM157" s="198" t="s">
        <v>2311</v>
      </c>
    </row>
    <row r="158" spans="1:65" s="2" customFormat="1" ht="16.5" customHeight="1">
      <c r="A158" s="35"/>
      <c r="B158" s="36"/>
      <c r="C158" s="254" t="s">
        <v>420</v>
      </c>
      <c r="D158" s="254" t="s">
        <v>730</v>
      </c>
      <c r="E158" s="255" t="s">
        <v>2312</v>
      </c>
      <c r="F158" s="256" t="s">
        <v>2313</v>
      </c>
      <c r="G158" s="257" t="s">
        <v>330</v>
      </c>
      <c r="H158" s="258">
        <v>1</v>
      </c>
      <c r="I158" s="259"/>
      <c r="J158" s="260">
        <f t="shared" si="10"/>
        <v>0</v>
      </c>
      <c r="K158" s="256" t="s">
        <v>1</v>
      </c>
      <c r="L158" s="261"/>
      <c r="M158" s="262" t="s">
        <v>1</v>
      </c>
      <c r="N158" s="263" t="s">
        <v>44</v>
      </c>
      <c r="O158" s="72"/>
      <c r="P158" s="196">
        <f t="shared" si="11"/>
        <v>0</v>
      </c>
      <c r="Q158" s="196">
        <v>7.9000000000000001E-2</v>
      </c>
      <c r="R158" s="196">
        <f t="shared" si="12"/>
        <v>7.9000000000000001E-2</v>
      </c>
      <c r="S158" s="196">
        <v>0</v>
      </c>
      <c r="T158" s="197">
        <f t="shared" si="1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566</v>
      </c>
      <c r="AT158" s="198" t="s">
        <v>730</v>
      </c>
      <c r="AU158" s="198" t="s">
        <v>89</v>
      </c>
      <c r="AY158" s="18" t="s">
        <v>173</v>
      </c>
      <c r="BE158" s="199">
        <f t="shared" si="14"/>
        <v>0</v>
      </c>
      <c r="BF158" s="199">
        <f t="shared" si="15"/>
        <v>0</v>
      </c>
      <c r="BG158" s="199">
        <f t="shared" si="16"/>
        <v>0</v>
      </c>
      <c r="BH158" s="199">
        <f t="shared" si="17"/>
        <v>0</v>
      </c>
      <c r="BI158" s="199">
        <f t="shared" si="18"/>
        <v>0</v>
      </c>
      <c r="BJ158" s="18" t="s">
        <v>87</v>
      </c>
      <c r="BK158" s="199">
        <f t="shared" si="19"/>
        <v>0</v>
      </c>
      <c r="BL158" s="18" t="s">
        <v>566</v>
      </c>
      <c r="BM158" s="198" t="s">
        <v>2314</v>
      </c>
    </row>
    <row r="159" spans="1:65" s="2" customFormat="1" ht="16.5" customHeight="1">
      <c r="A159" s="35"/>
      <c r="B159" s="36"/>
      <c r="C159" s="254" t="s">
        <v>424</v>
      </c>
      <c r="D159" s="254" t="s">
        <v>730</v>
      </c>
      <c r="E159" s="255" t="s">
        <v>2315</v>
      </c>
      <c r="F159" s="256" t="s">
        <v>2316</v>
      </c>
      <c r="G159" s="257" t="s">
        <v>330</v>
      </c>
      <c r="H159" s="258">
        <v>1</v>
      </c>
      <c r="I159" s="259"/>
      <c r="J159" s="260">
        <f t="shared" si="10"/>
        <v>0</v>
      </c>
      <c r="K159" s="256" t="s">
        <v>1</v>
      </c>
      <c r="L159" s="261"/>
      <c r="M159" s="262" t="s">
        <v>1</v>
      </c>
      <c r="N159" s="263" t="s">
        <v>44</v>
      </c>
      <c r="O159" s="72"/>
      <c r="P159" s="196">
        <f t="shared" si="11"/>
        <v>0</v>
      </c>
      <c r="Q159" s="196">
        <v>7.9000000000000001E-2</v>
      </c>
      <c r="R159" s="196">
        <f t="shared" si="12"/>
        <v>7.9000000000000001E-2</v>
      </c>
      <c r="S159" s="196">
        <v>0</v>
      </c>
      <c r="T159" s="197">
        <f t="shared" si="1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566</v>
      </c>
      <c r="AT159" s="198" t="s">
        <v>730</v>
      </c>
      <c r="AU159" s="198" t="s">
        <v>89</v>
      </c>
      <c r="AY159" s="18" t="s">
        <v>173</v>
      </c>
      <c r="BE159" s="199">
        <f t="shared" si="14"/>
        <v>0</v>
      </c>
      <c r="BF159" s="199">
        <f t="shared" si="15"/>
        <v>0</v>
      </c>
      <c r="BG159" s="199">
        <f t="shared" si="16"/>
        <v>0</v>
      </c>
      <c r="BH159" s="199">
        <f t="shared" si="17"/>
        <v>0</v>
      </c>
      <c r="BI159" s="199">
        <f t="shared" si="18"/>
        <v>0</v>
      </c>
      <c r="BJ159" s="18" t="s">
        <v>87</v>
      </c>
      <c r="BK159" s="199">
        <f t="shared" si="19"/>
        <v>0</v>
      </c>
      <c r="BL159" s="18" t="s">
        <v>566</v>
      </c>
      <c r="BM159" s="198" t="s">
        <v>2317</v>
      </c>
    </row>
    <row r="160" spans="1:65" s="2" customFormat="1" ht="16.5" customHeight="1">
      <c r="A160" s="35"/>
      <c r="B160" s="36"/>
      <c r="C160" s="254" t="s">
        <v>428</v>
      </c>
      <c r="D160" s="254" t="s">
        <v>730</v>
      </c>
      <c r="E160" s="255" t="s">
        <v>2318</v>
      </c>
      <c r="F160" s="256" t="s">
        <v>2319</v>
      </c>
      <c r="G160" s="257" t="s">
        <v>330</v>
      </c>
      <c r="H160" s="258">
        <v>11</v>
      </c>
      <c r="I160" s="259"/>
      <c r="J160" s="260">
        <f t="shared" si="10"/>
        <v>0</v>
      </c>
      <c r="K160" s="256" t="s">
        <v>1</v>
      </c>
      <c r="L160" s="261"/>
      <c r="M160" s="262" t="s">
        <v>1</v>
      </c>
      <c r="N160" s="263" t="s">
        <v>44</v>
      </c>
      <c r="O160" s="72"/>
      <c r="P160" s="196">
        <f t="shared" si="11"/>
        <v>0</v>
      </c>
      <c r="Q160" s="196">
        <v>7.9000000000000001E-2</v>
      </c>
      <c r="R160" s="196">
        <f t="shared" si="12"/>
        <v>0.86899999999999999</v>
      </c>
      <c r="S160" s="196">
        <v>0</v>
      </c>
      <c r="T160" s="197">
        <f t="shared" si="1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566</v>
      </c>
      <c r="AT160" s="198" t="s">
        <v>730</v>
      </c>
      <c r="AU160" s="198" t="s">
        <v>89</v>
      </c>
      <c r="AY160" s="18" t="s">
        <v>173</v>
      </c>
      <c r="BE160" s="199">
        <f t="shared" si="14"/>
        <v>0</v>
      </c>
      <c r="BF160" s="199">
        <f t="shared" si="15"/>
        <v>0</v>
      </c>
      <c r="BG160" s="199">
        <f t="shared" si="16"/>
        <v>0</v>
      </c>
      <c r="BH160" s="199">
        <f t="shared" si="17"/>
        <v>0</v>
      </c>
      <c r="BI160" s="199">
        <f t="shared" si="18"/>
        <v>0</v>
      </c>
      <c r="BJ160" s="18" t="s">
        <v>87</v>
      </c>
      <c r="BK160" s="199">
        <f t="shared" si="19"/>
        <v>0</v>
      </c>
      <c r="BL160" s="18" t="s">
        <v>566</v>
      </c>
      <c r="BM160" s="198" t="s">
        <v>2320</v>
      </c>
    </row>
    <row r="161" spans="1:65" s="2" customFormat="1" ht="16.5" customHeight="1">
      <c r="A161" s="35"/>
      <c r="B161" s="36"/>
      <c r="C161" s="254" t="s">
        <v>432</v>
      </c>
      <c r="D161" s="254" t="s">
        <v>730</v>
      </c>
      <c r="E161" s="255" t="s">
        <v>2321</v>
      </c>
      <c r="F161" s="256" t="s">
        <v>2322</v>
      </c>
      <c r="G161" s="257" t="s">
        <v>339</v>
      </c>
      <c r="H161" s="258">
        <v>15</v>
      </c>
      <c r="I161" s="259"/>
      <c r="J161" s="260">
        <f t="shared" si="10"/>
        <v>0</v>
      </c>
      <c r="K161" s="256" t="s">
        <v>1</v>
      </c>
      <c r="L161" s="261"/>
      <c r="M161" s="262" t="s">
        <v>1</v>
      </c>
      <c r="N161" s="263" t="s">
        <v>44</v>
      </c>
      <c r="O161" s="72"/>
      <c r="P161" s="196">
        <f t="shared" si="11"/>
        <v>0</v>
      </c>
      <c r="Q161" s="196">
        <v>7.9000000000000001E-2</v>
      </c>
      <c r="R161" s="196">
        <f t="shared" si="12"/>
        <v>1.1850000000000001</v>
      </c>
      <c r="S161" s="196">
        <v>0</v>
      </c>
      <c r="T161" s="197">
        <f t="shared" si="1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566</v>
      </c>
      <c r="AT161" s="198" t="s">
        <v>730</v>
      </c>
      <c r="AU161" s="198" t="s">
        <v>89</v>
      </c>
      <c r="AY161" s="18" t="s">
        <v>173</v>
      </c>
      <c r="BE161" s="199">
        <f t="shared" si="14"/>
        <v>0</v>
      </c>
      <c r="BF161" s="199">
        <f t="shared" si="15"/>
        <v>0</v>
      </c>
      <c r="BG161" s="199">
        <f t="shared" si="16"/>
        <v>0</v>
      </c>
      <c r="BH161" s="199">
        <f t="shared" si="17"/>
        <v>0</v>
      </c>
      <c r="BI161" s="199">
        <f t="shared" si="18"/>
        <v>0</v>
      </c>
      <c r="BJ161" s="18" t="s">
        <v>87</v>
      </c>
      <c r="BK161" s="199">
        <f t="shared" si="19"/>
        <v>0</v>
      </c>
      <c r="BL161" s="18" t="s">
        <v>566</v>
      </c>
      <c r="BM161" s="198" t="s">
        <v>2323</v>
      </c>
    </row>
    <row r="162" spans="1:65" s="2" customFormat="1" ht="16.5" customHeight="1">
      <c r="A162" s="35"/>
      <c r="B162" s="36"/>
      <c r="C162" s="254" t="s">
        <v>436</v>
      </c>
      <c r="D162" s="254" t="s">
        <v>730</v>
      </c>
      <c r="E162" s="255" t="s">
        <v>2324</v>
      </c>
      <c r="F162" s="256" t="s">
        <v>2282</v>
      </c>
      <c r="G162" s="257" t="s">
        <v>339</v>
      </c>
      <c r="H162" s="258">
        <v>10</v>
      </c>
      <c r="I162" s="259"/>
      <c r="J162" s="260">
        <f t="shared" si="10"/>
        <v>0</v>
      </c>
      <c r="K162" s="256" t="s">
        <v>1</v>
      </c>
      <c r="L162" s="261"/>
      <c r="M162" s="262" t="s">
        <v>1</v>
      </c>
      <c r="N162" s="263" t="s">
        <v>44</v>
      </c>
      <c r="O162" s="72"/>
      <c r="P162" s="196">
        <f t="shared" si="11"/>
        <v>0</v>
      </c>
      <c r="Q162" s="196">
        <v>7.9000000000000001E-2</v>
      </c>
      <c r="R162" s="196">
        <f t="shared" si="12"/>
        <v>0.79</v>
      </c>
      <c r="S162" s="196">
        <v>0</v>
      </c>
      <c r="T162" s="197">
        <f t="shared" si="1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566</v>
      </c>
      <c r="AT162" s="198" t="s">
        <v>730</v>
      </c>
      <c r="AU162" s="198" t="s">
        <v>89</v>
      </c>
      <c r="AY162" s="18" t="s">
        <v>173</v>
      </c>
      <c r="BE162" s="199">
        <f t="shared" si="14"/>
        <v>0</v>
      </c>
      <c r="BF162" s="199">
        <f t="shared" si="15"/>
        <v>0</v>
      </c>
      <c r="BG162" s="199">
        <f t="shared" si="16"/>
        <v>0</v>
      </c>
      <c r="BH162" s="199">
        <f t="shared" si="17"/>
        <v>0</v>
      </c>
      <c r="BI162" s="199">
        <f t="shared" si="18"/>
        <v>0</v>
      </c>
      <c r="BJ162" s="18" t="s">
        <v>87</v>
      </c>
      <c r="BK162" s="199">
        <f t="shared" si="19"/>
        <v>0</v>
      </c>
      <c r="BL162" s="18" t="s">
        <v>566</v>
      </c>
      <c r="BM162" s="198" t="s">
        <v>2325</v>
      </c>
    </row>
    <row r="163" spans="1:65" s="2" customFormat="1" ht="16.5" customHeight="1">
      <c r="A163" s="35"/>
      <c r="B163" s="36"/>
      <c r="C163" s="254" t="s">
        <v>440</v>
      </c>
      <c r="D163" s="254" t="s">
        <v>730</v>
      </c>
      <c r="E163" s="255" t="s">
        <v>2326</v>
      </c>
      <c r="F163" s="256" t="s">
        <v>2327</v>
      </c>
      <c r="G163" s="257" t="s">
        <v>339</v>
      </c>
      <c r="H163" s="258">
        <v>5</v>
      </c>
      <c r="I163" s="259"/>
      <c r="J163" s="260">
        <f t="shared" si="10"/>
        <v>0</v>
      </c>
      <c r="K163" s="256" t="s">
        <v>1</v>
      </c>
      <c r="L163" s="261"/>
      <c r="M163" s="262" t="s">
        <v>1</v>
      </c>
      <c r="N163" s="263" t="s">
        <v>44</v>
      </c>
      <c r="O163" s="72"/>
      <c r="P163" s="196">
        <f t="shared" si="11"/>
        <v>0</v>
      </c>
      <c r="Q163" s="196">
        <v>7.9000000000000001E-2</v>
      </c>
      <c r="R163" s="196">
        <f t="shared" si="12"/>
        <v>0.39500000000000002</v>
      </c>
      <c r="S163" s="196">
        <v>0</v>
      </c>
      <c r="T163" s="197">
        <f t="shared" si="1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566</v>
      </c>
      <c r="AT163" s="198" t="s">
        <v>730</v>
      </c>
      <c r="AU163" s="198" t="s">
        <v>89</v>
      </c>
      <c r="AY163" s="18" t="s">
        <v>173</v>
      </c>
      <c r="BE163" s="199">
        <f t="shared" si="14"/>
        <v>0</v>
      </c>
      <c r="BF163" s="199">
        <f t="shared" si="15"/>
        <v>0</v>
      </c>
      <c r="BG163" s="199">
        <f t="shared" si="16"/>
        <v>0</v>
      </c>
      <c r="BH163" s="199">
        <f t="shared" si="17"/>
        <v>0</v>
      </c>
      <c r="BI163" s="199">
        <f t="shared" si="18"/>
        <v>0</v>
      </c>
      <c r="BJ163" s="18" t="s">
        <v>87</v>
      </c>
      <c r="BK163" s="199">
        <f t="shared" si="19"/>
        <v>0</v>
      </c>
      <c r="BL163" s="18" t="s">
        <v>566</v>
      </c>
      <c r="BM163" s="198" t="s">
        <v>2328</v>
      </c>
    </row>
    <row r="164" spans="1:65" s="2" customFormat="1" ht="16.5" customHeight="1">
      <c r="A164" s="35"/>
      <c r="B164" s="36"/>
      <c r="C164" s="254" t="s">
        <v>444</v>
      </c>
      <c r="D164" s="254" t="s">
        <v>730</v>
      </c>
      <c r="E164" s="255" t="s">
        <v>2329</v>
      </c>
      <c r="F164" s="256" t="s">
        <v>2330</v>
      </c>
      <c r="G164" s="257" t="s">
        <v>339</v>
      </c>
      <c r="H164" s="258">
        <v>8</v>
      </c>
      <c r="I164" s="259"/>
      <c r="J164" s="260">
        <f t="shared" si="10"/>
        <v>0</v>
      </c>
      <c r="K164" s="256" t="s">
        <v>1</v>
      </c>
      <c r="L164" s="261"/>
      <c r="M164" s="262" t="s">
        <v>1</v>
      </c>
      <c r="N164" s="263" t="s">
        <v>44</v>
      </c>
      <c r="O164" s="72"/>
      <c r="P164" s="196">
        <f t="shared" si="11"/>
        <v>0</v>
      </c>
      <c r="Q164" s="196">
        <v>7.9000000000000001E-2</v>
      </c>
      <c r="R164" s="196">
        <f t="shared" si="12"/>
        <v>0.63200000000000001</v>
      </c>
      <c r="S164" s="196">
        <v>0</v>
      </c>
      <c r="T164" s="197">
        <f t="shared" si="1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566</v>
      </c>
      <c r="AT164" s="198" t="s">
        <v>730</v>
      </c>
      <c r="AU164" s="198" t="s">
        <v>89</v>
      </c>
      <c r="AY164" s="18" t="s">
        <v>173</v>
      </c>
      <c r="BE164" s="199">
        <f t="shared" si="14"/>
        <v>0</v>
      </c>
      <c r="BF164" s="199">
        <f t="shared" si="15"/>
        <v>0</v>
      </c>
      <c r="BG164" s="199">
        <f t="shared" si="16"/>
        <v>0</v>
      </c>
      <c r="BH164" s="199">
        <f t="shared" si="17"/>
        <v>0</v>
      </c>
      <c r="BI164" s="199">
        <f t="shared" si="18"/>
        <v>0</v>
      </c>
      <c r="BJ164" s="18" t="s">
        <v>87</v>
      </c>
      <c r="BK164" s="199">
        <f t="shared" si="19"/>
        <v>0</v>
      </c>
      <c r="BL164" s="18" t="s">
        <v>566</v>
      </c>
      <c r="BM164" s="198" t="s">
        <v>2331</v>
      </c>
    </row>
    <row r="165" spans="1:65" s="2" customFormat="1" ht="24.2" customHeight="1">
      <c r="A165" s="35"/>
      <c r="B165" s="36"/>
      <c r="C165" s="254" t="s">
        <v>448</v>
      </c>
      <c r="D165" s="254" t="s">
        <v>730</v>
      </c>
      <c r="E165" s="255" t="s">
        <v>2332</v>
      </c>
      <c r="F165" s="256" t="s">
        <v>2333</v>
      </c>
      <c r="G165" s="257" t="s">
        <v>339</v>
      </c>
      <c r="H165" s="258">
        <v>17</v>
      </c>
      <c r="I165" s="259"/>
      <c r="J165" s="260">
        <f t="shared" si="10"/>
        <v>0</v>
      </c>
      <c r="K165" s="256" t="s">
        <v>1</v>
      </c>
      <c r="L165" s="261"/>
      <c r="M165" s="262" t="s">
        <v>1</v>
      </c>
      <c r="N165" s="263" t="s">
        <v>44</v>
      </c>
      <c r="O165" s="72"/>
      <c r="P165" s="196">
        <f t="shared" si="11"/>
        <v>0</v>
      </c>
      <c r="Q165" s="196">
        <v>7.9000000000000001E-2</v>
      </c>
      <c r="R165" s="196">
        <f t="shared" si="12"/>
        <v>1.343</v>
      </c>
      <c r="S165" s="196">
        <v>0</v>
      </c>
      <c r="T165" s="197">
        <f t="shared" si="1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566</v>
      </c>
      <c r="AT165" s="198" t="s">
        <v>730</v>
      </c>
      <c r="AU165" s="198" t="s">
        <v>89</v>
      </c>
      <c r="AY165" s="18" t="s">
        <v>173</v>
      </c>
      <c r="BE165" s="199">
        <f t="shared" si="14"/>
        <v>0</v>
      </c>
      <c r="BF165" s="199">
        <f t="shared" si="15"/>
        <v>0</v>
      </c>
      <c r="BG165" s="199">
        <f t="shared" si="16"/>
        <v>0</v>
      </c>
      <c r="BH165" s="199">
        <f t="shared" si="17"/>
        <v>0</v>
      </c>
      <c r="BI165" s="199">
        <f t="shared" si="18"/>
        <v>0</v>
      </c>
      <c r="BJ165" s="18" t="s">
        <v>87</v>
      </c>
      <c r="BK165" s="199">
        <f t="shared" si="19"/>
        <v>0</v>
      </c>
      <c r="BL165" s="18" t="s">
        <v>566</v>
      </c>
      <c r="BM165" s="198" t="s">
        <v>2334</v>
      </c>
    </row>
    <row r="166" spans="1:65" s="2" customFormat="1" ht="16.5" customHeight="1">
      <c r="A166" s="35"/>
      <c r="B166" s="36"/>
      <c r="C166" s="254" t="s">
        <v>452</v>
      </c>
      <c r="D166" s="254" t="s">
        <v>730</v>
      </c>
      <c r="E166" s="255" t="s">
        <v>2335</v>
      </c>
      <c r="F166" s="256" t="s">
        <v>2297</v>
      </c>
      <c r="G166" s="257" t="s">
        <v>2164</v>
      </c>
      <c r="H166" s="258">
        <v>1</v>
      </c>
      <c r="I166" s="259"/>
      <c r="J166" s="260">
        <f t="shared" si="10"/>
        <v>0</v>
      </c>
      <c r="K166" s="256" t="s">
        <v>1</v>
      </c>
      <c r="L166" s="261"/>
      <c r="M166" s="262" t="s">
        <v>1</v>
      </c>
      <c r="N166" s="263" t="s">
        <v>44</v>
      </c>
      <c r="O166" s="72"/>
      <c r="P166" s="196">
        <f t="shared" si="11"/>
        <v>0</v>
      </c>
      <c r="Q166" s="196">
        <v>7.9000000000000001E-2</v>
      </c>
      <c r="R166" s="196">
        <f t="shared" si="12"/>
        <v>7.9000000000000001E-2</v>
      </c>
      <c r="S166" s="196">
        <v>0</v>
      </c>
      <c r="T166" s="197">
        <f t="shared" si="1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566</v>
      </c>
      <c r="AT166" s="198" t="s">
        <v>730</v>
      </c>
      <c r="AU166" s="198" t="s">
        <v>89</v>
      </c>
      <c r="AY166" s="18" t="s">
        <v>173</v>
      </c>
      <c r="BE166" s="199">
        <f t="shared" si="14"/>
        <v>0</v>
      </c>
      <c r="BF166" s="199">
        <f t="shared" si="15"/>
        <v>0</v>
      </c>
      <c r="BG166" s="199">
        <f t="shared" si="16"/>
        <v>0</v>
      </c>
      <c r="BH166" s="199">
        <f t="shared" si="17"/>
        <v>0</v>
      </c>
      <c r="BI166" s="199">
        <f t="shared" si="18"/>
        <v>0</v>
      </c>
      <c r="BJ166" s="18" t="s">
        <v>87</v>
      </c>
      <c r="BK166" s="199">
        <f t="shared" si="19"/>
        <v>0</v>
      </c>
      <c r="BL166" s="18" t="s">
        <v>566</v>
      </c>
      <c r="BM166" s="198" t="s">
        <v>2336</v>
      </c>
    </row>
    <row r="167" spans="1:65" s="12" customFormat="1" ht="22.9" customHeight="1">
      <c r="B167" s="171"/>
      <c r="C167" s="172"/>
      <c r="D167" s="173" t="s">
        <v>78</v>
      </c>
      <c r="E167" s="185" t="s">
        <v>2337</v>
      </c>
      <c r="F167" s="185" t="s">
        <v>2338</v>
      </c>
      <c r="G167" s="172"/>
      <c r="H167" s="172"/>
      <c r="I167" s="175"/>
      <c r="J167" s="186">
        <f>BK167</f>
        <v>0</v>
      </c>
      <c r="K167" s="172"/>
      <c r="L167" s="177"/>
      <c r="M167" s="178"/>
      <c r="N167" s="179"/>
      <c r="O167" s="179"/>
      <c r="P167" s="180">
        <f>SUM(P168:P176)</f>
        <v>0</v>
      </c>
      <c r="Q167" s="179"/>
      <c r="R167" s="180">
        <f>SUM(R168:R176)</f>
        <v>1.659</v>
      </c>
      <c r="S167" s="179"/>
      <c r="T167" s="181">
        <f>SUM(T168:T176)</f>
        <v>0</v>
      </c>
      <c r="AR167" s="182" t="s">
        <v>185</v>
      </c>
      <c r="AT167" s="183" t="s">
        <v>78</v>
      </c>
      <c r="AU167" s="183" t="s">
        <v>87</v>
      </c>
      <c r="AY167" s="182" t="s">
        <v>173</v>
      </c>
      <c r="BK167" s="184">
        <f>SUM(BK168:BK176)</f>
        <v>0</v>
      </c>
    </row>
    <row r="168" spans="1:65" s="2" customFormat="1" ht="16.5" customHeight="1">
      <c r="A168" s="35"/>
      <c r="B168" s="36"/>
      <c r="C168" s="187" t="s">
        <v>456</v>
      </c>
      <c r="D168" s="187" t="s">
        <v>176</v>
      </c>
      <c r="E168" s="188" t="s">
        <v>2339</v>
      </c>
      <c r="F168" s="189" t="s">
        <v>2340</v>
      </c>
      <c r="G168" s="190" t="s">
        <v>2164</v>
      </c>
      <c r="H168" s="191">
        <v>1</v>
      </c>
      <c r="I168" s="192"/>
      <c r="J168" s="193">
        <f t="shared" ref="J168:J176" si="20">ROUND(I168*H168,2)</f>
        <v>0</v>
      </c>
      <c r="K168" s="189" t="s">
        <v>1</v>
      </c>
      <c r="L168" s="40"/>
      <c r="M168" s="194" t="s">
        <v>1</v>
      </c>
      <c r="N168" s="195" t="s">
        <v>44</v>
      </c>
      <c r="O168" s="72"/>
      <c r="P168" s="196">
        <f t="shared" ref="P168:P176" si="21">O168*H168</f>
        <v>0</v>
      </c>
      <c r="Q168" s="196">
        <v>0</v>
      </c>
      <c r="R168" s="196">
        <f t="shared" ref="R168:R176" si="22">Q168*H168</f>
        <v>0</v>
      </c>
      <c r="S168" s="196">
        <v>0</v>
      </c>
      <c r="T168" s="197">
        <f t="shared" ref="T168:T176" si="23"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548</v>
      </c>
      <c r="AT168" s="198" t="s">
        <v>176</v>
      </c>
      <c r="AU168" s="198" t="s">
        <v>89</v>
      </c>
      <c r="AY168" s="18" t="s">
        <v>173</v>
      </c>
      <c r="BE168" s="199">
        <f t="shared" ref="BE168:BE176" si="24">IF(N168="základní",J168,0)</f>
        <v>0</v>
      </c>
      <c r="BF168" s="199">
        <f t="shared" ref="BF168:BF176" si="25">IF(N168="snížená",J168,0)</f>
        <v>0</v>
      </c>
      <c r="BG168" s="199">
        <f t="shared" ref="BG168:BG176" si="26">IF(N168="zákl. přenesená",J168,0)</f>
        <v>0</v>
      </c>
      <c r="BH168" s="199">
        <f t="shared" ref="BH168:BH176" si="27">IF(N168="sníž. přenesená",J168,0)</f>
        <v>0</v>
      </c>
      <c r="BI168" s="199">
        <f t="shared" ref="BI168:BI176" si="28">IF(N168="nulová",J168,0)</f>
        <v>0</v>
      </c>
      <c r="BJ168" s="18" t="s">
        <v>87</v>
      </c>
      <c r="BK168" s="199">
        <f t="shared" ref="BK168:BK176" si="29">ROUND(I168*H168,2)</f>
        <v>0</v>
      </c>
      <c r="BL168" s="18" t="s">
        <v>548</v>
      </c>
      <c r="BM168" s="198" t="s">
        <v>2341</v>
      </c>
    </row>
    <row r="169" spans="1:65" s="2" customFormat="1" ht="16.5" customHeight="1">
      <c r="A169" s="35"/>
      <c r="B169" s="36"/>
      <c r="C169" s="254" t="s">
        <v>460</v>
      </c>
      <c r="D169" s="254" t="s">
        <v>730</v>
      </c>
      <c r="E169" s="255" t="s">
        <v>2342</v>
      </c>
      <c r="F169" s="256" t="s">
        <v>2343</v>
      </c>
      <c r="G169" s="257" t="s">
        <v>339</v>
      </c>
      <c r="H169" s="258">
        <v>3</v>
      </c>
      <c r="I169" s="259"/>
      <c r="J169" s="260">
        <f t="shared" si="20"/>
        <v>0</v>
      </c>
      <c r="K169" s="256" t="s">
        <v>1</v>
      </c>
      <c r="L169" s="261"/>
      <c r="M169" s="262" t="s">
        <v>1</v>
      </c>
      <c r="N169" s="263" t="s">
        <v>44</v>
      </c>
      <c r="O169" s="72"/>
      <c r="P169" s="196">
        <f t="shared" si="21"/>
        <v>0</v>
      </c>
      <c r="Q169" s="196">
        <v>7.9000000000000001E-2</v>
      </c>
      <c r="R169" s="196">
        <f t="shared" si="22"/>
        <v>0.23699999999999999</v>
      </c>
      <c r="S169" s="196">
        <v>0</v>
      </c>
      <c r="T169" s="197">
        <f t="shared" si="2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1975</v>
      </c>
      <c r="AT169" s="198" t="s">
        <v>730</v>
      </c>
      <c r="AU169" s="198" t="s">
        <v>89</v>
      </c>
      <c r="AY169" s="18" t="s">
        <v>173</v>
      </c>
      <c r="BE169" s="199">
        <f t="shared" si="24"/>
        <v>0</v>
      </c>
      <c r="BF169" s="199">
        <f t="shared" si="25"/>
        <v>0</v>
      </c>
      <c r="BG169" s="199">
        <f t="shared" si="26"/>
        <v>0</v>
      </c>
      <c r="BH169" s="199">
        <f t="shared" si="27"/>
        <v>0</v>
      </c>
      <c r="BI169" s="199">
        <f t="shared" si="28"/>
        <v>0</v>
      </c>
      <c r="BJ169" s="18" t="s">
        <v>87</v>
      </c>
      <c r="BK169" s="199">
        <f t="shared" si="29"/>
        <v>0</v>
      </c>
      <c r="BL169" s="18" t="s">
        <v>548</v>
      </c>
      <c r="BM169" s="198" t="s">
        <v>2344</v>
      </c>
    </row>
    <row r="170" spans="1:65" s="2" customFormat="1" ht="16.5" customHeight="1">
      <c r="A170" s="35"/>
      <c r="B170" s="36"/>
      <c r="C170" s="254" t="s">
        <v>464</v>
      </c>
      <c r="D170" s="254" t="s">
        <v>730</v>
      </c>
      <c r="E170" s="255" t="s">
        <v>2345</v>
      </c>
      <c r="F170" s="256" t="s">
        <v>2346</v>
      </c>
      <c r="G170" s="257" t="s">
        <v>339</v>
      </c>
      <c r="H170" s="258">
        <v>5</v>
      </c>
      <c r="I170" s="259"/>
      <c r="J170" s="260">
        <f t="shared" si="20"/>
        <v>0</v>
      </c>
      <c r="K170" s="256" t="s">
        <v>1</v>
      </c>
      <c r="L170" s="261"/>
      <c r="M170" s="262" t="s">
        <v>1</v>
      </c>
      <c r="N170" s="263" t="s">
        <v>44</v>
      </c>
      <c r="O170" s="72"/>
      <c r="P170" s="196">
        <f t="shared" si="21"/>
        <v>0</v>
      </c>
      <c r="Q170" s="196">
        <v>7.9000000000000001E-2</v>
      </c>
      <c r="R170" s="196">
        <f t="shared" si="22"/>
        <v>0.39500000000000002</v>
      </c>
      <c r="S170" s="196">
        <v>0</v>
      </c>
      <c r="T170" s="197">
        <f t="shared" si="2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1975</v>
      </c>
      <c r="AT170" s="198" t="s">
        <v>730</v>
      </c>
      <c r="AU170" s="198" t="s">
        <v>89</v>
      </c>
      <c r="AY170" s="18" t="s">
        <v>173</v>
      </c>
      <c r="BE170" s="199">
        <f t="shared" si="24"/>
        <v>0</v>
      </c>
      <c r="BF170" s="199">
        <f t="shared" si="25"/>
        <v>0</v>
      </c>
      <c r="BG170" s="199">
        <f t="shared" si="26"/>
        <v>0</v>
      </c>
      <c r="BH170" s="199">
        <f t="shared" si="27"/>
        <v>0</v>
      </c>
      <c r="BI170" s="199">
        <f t="shared" si="28"/>
        <v>0</v>
      </c>
      <c r="BJ170" s="18" t="s">
        <v>87</v>
      </c>
      <c r="BK170" s="199">
        <f t="shared" si="29"/>
        <v>0</v>
      </c>
      <c r="BL170" s="18" t="s">
        <v>548</v>
      </c>
      <c r="BM170" s="198" t="s">
        <v>2347</v>
      </c>
    </row>
    <row r="171" spans="1:65" s="2" customFormat="1" ht="16.5" customHeight="1">
      <c r="A171" s="35"/>
      <c r="B171" s="36"/>
      <c r="C171" s="254" t="s">
        <v>468</v>
      </c>
      <c r="D171" s="254" t="s">
        <v>730</v>
      </c>
      <c r="E171" s="255" t="s">
        <v>2348</v>
      </c>
      <c r="F171" s="256" t="s">
        <v>2349</v>
      </c>
      <c r="G171" s="257" t="s">
        <v>339</v>
      </c>
      <c r="H171" s="258">
        <v>5</v>
      </c>
      <c r="I171" s="259"/>
      <c r="J171" s="260">
        <f t="shared" si="20"/>
        <v>0</v>
      </c>
      <c r="K171" s="256" t="s">
        <v>1</v>
      </c>
      <c r="L171" s="261"/>
      <c r="M171" s="262" t="s">
        <v>1</v>
      </c>
      <c r="N171" s="263" t="s">
        <v>44</v>
      </c>
      <c r="O171" s="72"/>
      <c r="P171" s="196">
        <f t="shared" si="21"/>
        <v>0</v>
      </c>
      <c r="Q171" s="196">
        <v>7.9000000000000001E-2</v>
      </c>
      <c r="R171" s="196">
        <f t="shared" si="22"/>
        <v>0.39500000000000002</v>
      </c>
      <c r="S171" s="196">
        <v>0</v>
      </c>
      <c r="T171" s="197">
        <f t="shared" si="2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1975</v>
      </c>
      <c r="AT171" s="198" t="s">
        <v>730</v>
      </c>
      <c r="AU171" s="198" t="s">
        <v>89</v>
      </c>
      <c r="AY171" s="18" t="s">
        <v>173</v>
      </c>
      <c r="BE171" s="199">
        <f t="shared" si="24"/>
        <v>0</v>
      </c>
      <c r="BF171" s="199">
        <f t="shared" si="25"/>
        <v>0</v>
      </c>
      <c r="BG171" s="199">
        <f t="shared" si="26"/>
        <v>0</v>
      </c>
      <c r="BH171" s="199">
        <f t="shared" si="27"/>
        <v>0</v>
      </c>
      <c r="BI171" s="199">
        <f t="shared" si="28"/>
        <v>0</v>
      </c>
      <c r="BJ171" s="18" t="s">
        <v>87</v>
      </c>
      <c r="BK171" s="199">
        <f t="shared" si="29"/>
        <v>0</v>
      </c>
      <c r="BL171" s="18" t="s">
        <v>548</v>
      </c>
      <c r="BM171" s="198" t="s">
        <v>2350</v>
      </c>
    </row>
    <row r="172" spans="1:65" s="2" customFormat="1" ht="16.5" customHeight="1">
      <c r="A172" s="35"/>
      <c r="B172" s="36"/>
      <c r="C172" s="254" t="s">
        <v>472</v>
      </c>
      <c r="D172" s="254" t="s">
        <v>730</v>
      </c>
      <c r="E172" s="255" t="s">
        <v>2351</v>
      </c>
      <c r="F172" s="256" t="s">
        <v>2352</v>
      </c>
      <c r="G172" s="257" t="s">
        <v>339</v>
      </c>
      <c r="H172" s="258">
        <v>3</v>
      </c>
      <c r="I172" s="259"/>
      <c r="J172" s="260">
        <f t="shared" si="20"/>
        <v>0</v>
      </c>
      <c r="K172" s="256" t="s">
        <v>1</v>
      </c>
      <c r="L172" s="261"/>
      <c r="M172" s="262" t="s">
        <v>1</v>
      </c>
      <c r="N172" s="263" t="s">
        <v>44</v>
      </c>
      <c r="O172" s="72"/>
      <c r="P172" s="196">
        <f t="shared" si="21"/>
        <v>0</v>
      </c>
      <c r="Q172" s="196">
        <v>7.9000000000000001E-2</v>
      </c>
      <c r="R172" s="196">
        <f t="shared" si="22"/>
        <v>0.23699999999999999</v>
      </c>
      <c r="S172" s="196">
        <v>0</v>
      </c>
      <c r="T172" s="197">
        <f t="shared" si="2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1975</v>
      </c>
      <c r="AT172" s="198" t="s">
        <v>730</v>
      </c>
      <c r="AU172" s="198" t="s">
        <v>89</v>
      </c>
      <c r="AY172" s="18" t="s">
        <v>173</v>
      </c>
      <c r="BE172" s="199">
        <f t="shared" si="24"/>
        <v>0</v>
      </c>
      <c r="BF172" s="199">
        <f t="shared" si="25"/>
        <v>0</v>
      </c>
      <c r="BG172" s="199">
        <f t="shared" si="26"/>
        <v>0</v>
      </c>
      <c r="BH172" s="199">
        <f t="shared" si="27"/>
        <v>0</v>
      </c>
      <c r="BI172" s="199">
        <f t="shared" si="28"/>
        <v>0</v>
      </c>
      <c r="BJ172" s="18" t="s">
        <v>87</v>
      </c>
      <c r="BK172" s="199">
        <f t="shared" si="29"/>
        <v>0</v>
      </c>
      <c r="BL172" s="18" t="s">
        <v>548</v>
      </c>
      <c r="BM172" s="198" t="s">
        <v>2353</v>
      </c>
    </row>
    <row r="173" spans="1:65" s="2" customFormat="1" ht="16.5" customHeight="1">
      <c r="A173" s="35"/>
      <c r="B173" s="36"/>
      <c r="C173" s="254" t="s">
        <v>477</v>
      </c>
      <c r="D173" s="254" t="s">
        <v>730</v>
      </c>
      <c r="E173" s="255" t="s">
        <v>2354</v>
      </c>
      <c r="F173" s="256" t="s">
        <v>2355</v>
      </c>
      <c r="G173" s="257" t="s">
        <v>330</v>
      </c>
      <c r="H173" s="258">
        <v>1</v>
      </c>
      <c r="I173" s="259"/>
      <c r="J173" s="260">
        <f t="shared" si="20"/>
        <v>0</v>
      </c>
      <c r="K173" s="256" t="s">
        <v>1</v>
      </c>
      <c r="L173" s="261"/>
      <c r="M173" s="262" t="s">
        <v>1</v>
      </c>
      <c r="N173" s="263" t="s">
        <v>44</v>
      </c>
      <c r="O173" s="72"/>
      <c r="P173" s="196">
        <f t="shared" si="21"/>
        <v>0</v>
      </c>
      <c r="Q173" s="196">
        <v>7.9000000000000001E-2</v>
      </c>
      <c r="R173" s="196">
        <f t="shared" si="22"/>
        <v>7.9000000000000001E-2</v>
      </c>
      <c r="S173" s="196">
        <v>0</v>
      </c>
      <c r="T173" s="197">
        <f t="shared" si="2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1975</v>
      </c>
      <c r="AT173" s="198" t="s">
        <v>730</v>
      </c>
      <c r="AU173" s="198" t="s">
        <v>89</v>
      </c>
      <c r="AY173" s="18" t="s">
        <v>173</v>
      </c>
      <c r="BE173" s="199">
        <f t="shared" si="24"/>
        <v>0</v>
      </c>
      <c r="BF173" s="199">
        <f t="shared" si="25"/>
        <v>0</v>
      </c>
      <c r="BG173" s="199">
        <f t="shared" si="26"/>
        <v>0</v>
      </c>
      <c r="BH173" s="199">
        <f t="shared" si="27"/>
        <v>0</v>
      </c>
      <c r="BI173" s="199">
        <f t="shared" si="28"/>
        <v>0</v>
      </c>
      <c r="BJ173" s="18" t="s">
        <v>87</v>
      </c>
      <c r="BK173" s="199">
        <f t="shared" si="29"/>
        <v>0</v>
      </c>
      <c r="BL173" s="18" t="s">
        <v>548</v>
      </c>
      <c r="BM173" s="198" t="s">
        <v>2356</v>
      </c>
    </row>
    <row r="174" spans="1:65" s="2" customFormat="1" ht="16.5" customHeight="1">
      <c r="A174" s="35"/>
      <c r="B174" s="36"/>
      <c r="C174" s="254" t="s">
        <v>483</v>
      </c>
      <c r="D174" s="254" t="s">
        <v>730</v>
      </c>
      <c r="E174" s="255" t="s">
        <v>2357</v>
      </c>
      <c r="F174" s="256" t="s">
        <v>2358</v>
      </c>
      <c r="G174" s="257" t="s">
        <v>330</v>
      </c>
      <c r="H174" s="258">
        <v>2</v>
      </c>
      <c r="I174" s="259"/>
      <c r="J174" s="260">
        <f t="shared" si="20"/>
        <v>0</v>
      </c>
      <c r="K174" s="256" t="s">
        <v>1</v>
      </c>
      <c r="L174" s="261"/>
      <c r="M174" s="262" t="s">
        <v>1</v>
      </c>
      <c r="N174" s="263" t="s">
        <v>44</v>
      </c>
      <c r="O174" s="72"/>
      <c r="P174" s="196">
        <f t="shared" si="21"/>
        <v>0</v>
      </c>
      <c r="Q174" s="196">
        <v>7.9000000000000001E-2</v>
      </c>
      <c r="R174" s="196">
        <f t="shared" si="22"/>
        <v>0.158</v>
      </c>
      <c r="S174" s="196">
        <v>0</v>
      </c>
      <c r="T174" s="197">
        <f t="shared" si="2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1975</v>
      </c>
      <c r="AT174" s="198" t="s">
        <v>730</v>
      </c>
      <c r="AU174" s="198" t="s">
        <v>89</v>
      </c>
      <c r="AY174" s="18" t="s">
        <v>173</v>
      </c>
      <c r="BE174" s="199">
        <f t="shared" si="24"/>
        <v>0</v>
      </c>
      <c r="BF174" s="199">
        <f t="shared" si="25"/>
        <v>0</v>
      </c>
      <c r="BG174" s="199">
        <f t="shared" si="26"/>
        <v>0</v>
      </c>
      <c r="BH174" s="199">
        <f t="shared" si="27"/>
        <v>0</v>
      </c>
      <c r="BI174" s="199">
        <f t="shared" si="28"/>
        <v>0</v>
      </c>
      <c r="BJ174" s="18" t="s">
        <v>87</v>
      </c>
      <c r="BK174" s="199">
        <f t="shared" si="29"/>
        <v>0</v>
      </c>
      <c r="BL174" s="18" t="s">
        <v>548</v>
      </c>
      <c r="BM174" s="198" t="s">
        <v>2359</v>
      </c>
    </row>
    <row r="175" spans="1:65" s="2" customFormat="1" ht="16.5" customHeight="1">
      <c r="A175" s="35"/>
      <c r="B175" s="36"/>
      <c r="C175" s="254" t="s">
        <v>487</v>
      </c>
      <c r="D175" s="254" t="s">
        <v>730</v>
      </c>
      <c r="E175" s="255" t="s">
        <v>2360</v>
      </c>
      <c r="F175" s="256" t="s">
        <v>2361</v>
      </c>
      <c r="G175" s="257" t="s">
        <v>330</v>
      </c>
      <c r="H175" s="258">
        <v>1</v>
      </c>
      <c r="I175" s="259"/>
      <c r="J175" s="260">
        <f t="shared" si="20"/>
        <v>0</v>
      </c>
      <c r="K175" s="256" t="s">
        <v>1</v>
      </c>
      <c r="L175" s="261"/>
      <c r="M175" s="262" t="s">
        <v>1</v>
      </c>
      <c r="N175" s="263" t="s">
        <v>44</v>
      </c>
      <c r="O175" s="72"/>
      <c r="P175" s="196">
        <f t="shared" si="21"/>
        <v>0</v>
      </c>
      <c r="Q175" s="196">
        <v>7.9000000000000001E-2</v>
      </c>
      <c r="R175" s="196">
        <f t="shared" si="22"/>
        <v>7.9000000000000001E-2</v>
      </c>
      <c r="S175" s="196">
        <v>0</v>
      </c>
      <c r="T175" s="197">
        <f t="shared" si="2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1975</v>
      </c>
      <c r="AT175" s="198" t="s">
        <v>730</v>
      </c>
      <c r="AU175" s="198" t="s">
        <v>89</v>
      </c>
      <c r="AY175" s="18" t="s">
        <v>173</v>
      </c>
      <c r="BE175" s="199">
        <f t="shared" si="24"/>
        <v>0</v>
      </c>
      <c r="BF175" s="199">
        <f t="shared" si="25"/>
        <v>0</v>
      </c>
      <c r="BG175" s="199">
        <f t="shared" si="26"/>
        <v>0</v>
      </c>
      <c r="BH175" s="199">
        <f t="shared" si="27"/>
        <v>0</v>
      </c>
      <c r="BI175" s="199">
        <f t="shared" si="28"/>
        <v>0</v>
      </c>
      <c r="BJ175" s="18" t="s">
        <v>87</v>
      </c>
      <c r="BK175" s="199">
        <f t="shared" si="29"/>
        <v>0</v>
      </c>
      <c r="BL175" s="18" t="s">
        <v>548</v>
      </c>
      <c r="BM175" s="198" t="s">
        <v>2362</v>
      </c>
    </row>
    <row r="176" spans="1:65" s="2" customFormat="1" ht="16.5" customHeight="1">
      <c r="A176" s="35"/>
      <c r="B176" s="36"/>
      <c r="C176" s="254" t="s">
        <v>491</v>
      </c>
      <c r="D176" s="254" t="s">
        <v>730</v>
      </c>
      <c r="E176" s="255" t="s">
        <v>2363</v>
      </c>
      <c r="F176" s="256" t="s">
        <v>2364</v>
      </c>
      <c r="G176" s="257" t="s">
        <v>330</v>
      </c>
      <c r="H176" s="258">
        <v>1</v>
      </c>
      <c r="I176" s="259"/>
      <c r="J176" s="260">
        <f t="shared" si="20"/>
        <v>0</v>
      </c>
      <c r="K176" s="256" t="s">
        <v>1</v>
      </c>
      <c r="L176" s="261"/>
      <c r="M176" s="262" t="s">
        <v>1</v>
      </c>
      <c r="N176" s="263" t="s">
        <v>44</v>
      </c>
      <c r="O176" s="72"/>
      <c r="P176" s="196">
        <f t="shared" si="21"/>
        <v>0</v>
      </c>
      <c r="Q176" s="196">
        <v>7.9000000000000001E-2</v>
      </c>
      <c r="R176" s="196">
        <f t="shared" si="22"/>
        <v>7.9000000000000001E-2</v>
      </c>
      <c r="S176" s="196">
        <v>0</v>
      </c>
      <c r="T176" s="197">
        <f t="shared" si="2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1975</v>
      </c>
      <c r="AT176" s="198" t="s">
        <v>730</v>
      </c>
      <c r="AU176" s="198" t="s">
        <v>89</v>
      </c>
      <c r="AY176" s="18" t="s">
        <v>173</v>
      </c>
      <c r="BE176" s="199">
        <f t="shared" si="24"/>
        <v>0</v>
      </c>
      <c r="BF176" s="199">
        <f t="shared" si="25"/>
        <v>0</v>
      </c>
      <c r="BG176" s="199">
        <f t="shared" si="26"/>
        <v>0</v>
      </c>
      <c r="BH176" s="199">
        <f t="shared" si="27"/>
        <v>0</v>
      </c>
      <c r="BI176" s="199">
        <f t="shared" si="28"/>
        <v>0</v>
      </c>
      <c r="BJ176" s="18" t="s">
        <v>87</v>
      </c>
      <c r="BK176" s="199">
        <f t="shared" si="29"/>
        <v>0</v>
      </c>
      <c r="BL176" s="18" t="s">
        <v>548</v>
      </c>
      <c r="BM176" s="198" t="s">
        <v>2365</v>
      </c>
    </row>
    <row r="177" spans="1:65" s="12" customFormat="1" ht="22.9" customHeight="1">
      <c r="B177" s="171"/>
      <c r="C177" s="172"/>
      <c r="D177" s="173" t="s">
        <v>78</v>
      </c>
      <c r="E177" s="185" t="s">
        <v>2366</v>
      </c>
      <c r="F177" s="185" t="s">
        <v>2367</v>
      </c>
      <c r="G177" s="172"/>
      <c r="H177" s="172"/>
      <c r="I177" s="175"/>
      <c r="J177" s="186">
        <f>BK177</f>
        <v>0</v>
      </c>
      <c r="K177" s="172"/>
      <c r="L177" s="177"/>
      <c r="M177" s="178"/>
      <c r="N177" s="179"/>
      <c r="O177" s="179"/>
      <c r="P177" s="180">
        <f>SUM(P178:P188)</f>
        <v>0</v>
      </c>
      <c r="Q177" s="179"/>
      <c r="R177" s="180">
        <f>SUM(R178:R188)</f>
        <v>0</v>
      </c>
      <c r="S177" s="179"/>
      <c r="T177" s="181">
        <f>SUM(T178:T188)</f>
        <v>0</v>
      </c>
      <c r="AR177" s="182" t="s">
        <v>185</v>
      </c>
      <c r="AT177" s="183" t="s">
        <v>78</v>
      </c>
      <c r="AU177" s="183" t="s">
        <v>87</v>
      </c>
      <c r="AY177" s="182" t="s">
        <v>173</v>
      </c>
      <c r="BK177" s="184">
        <f>SUM(BK178:BK188)</f>
        <v>0</v>
      </c>
    </row>
    <row r="178" spans="1:65" s="2" customFormat="1" ht="16.5" customHeight="1">
      <c r="A178" s="35"/>
      <c r="B178" s="36"/>
      <c r="C178" s="187" t="s">
        <v>495</v>
      </c>
      <c r="D178" s="187" t="s">
        <v>176</v>
      </c>
      <c r="E178" s="188" t="s">
        <v>2368</v>
      </c>
      <c r="F178" s="189" t="s">
        <v>2369</v>
      </c>
      <c r="G178" s="190" t="s">
        <v>2164</v>
      </c>
      <c r="H178" s="191">
        <v>1</v>
      </c>
      <c r="I178" s="192"/>
      <c r="J178" s="193">
        <f t="shared" ref="J178:J188" si="30">ROUND(I178*H178,2)</f>
        <v>0</v>
      </c>
      <c r="K178" s="189" t="s">
        <v>1</v>
      </c>
      <c r="L178" s="40"/>
      <c r="M178" s="194" t="s">
        <v>1</v>
      </c>
      <c r="N178" s="195" t="s">
        <v>44</v>
      </c>
      <c r="O178" s="72"/>
      <c r="P178" s="196">
        <f t="shared" ref="P178:P188" si="31">O178*H178</f>
        <v>0</v>
      </c>
      <c r="Q178" s="196">
        <v>0</v>
      </c>
      <c r="R178" s="196">
        <f t="shared" ref="R178:R188" si="32">Q178*H178</f>
        <v>0</v>
      </c>
      <c r="S178" s="196">
        <v>0</v>
      </c>
      <c r="T178" s="197">
        <f t="shared" ref="T178:T188" si="33"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191</v>
      </c>
      <c r="AT178" s="198" t="s">
        <v>176</v>
      </c>
      <c r="AU178" s="198" t="s">
        <v>89</v>
      </c>
      <c r="AY178" s="18" t="s">
        <v>173</v>
      </c>
      <c r="BE178" s="199">
        <f t="shared" ref="BE178:BE188" si="34">IF(N178="základní",J178,0)</f>
        <v>0</v>
      </c>
      <c r="BF178" s="199">
        <f t="shared" ref="BF178:BF188" si="35">IF(N178="snížená",J178,0)</f>
        <v>0</v>
      </c>
      <c r="BG178" s="199">
        <f t="shared" ref="BG178:BG188" si="36">IF(N178="zákl. přenesená",J178,0)</f>
        <v>0</v>
      </c>
      <c r="BH178" s="199">
        <f t="shared" ref="BH178:BH188" si="37">IF(N178="sníž. přenesená",J178,0)</f>
        <v>0</v>
      </c>
      <c r="BI178" s="199">
        <f t="shared" ref="BI178:BI188" si="38">IF(N178="nulová",J178,0)</f>
        <v>0</v>
      </c>
      <c r="BJ178" s="18" t="s">
        <v>87</v>
      </c>
      <c r="BK178" s="199">
        <f t="shared" ref="BK178:BK188" si="39">ROUND(I178*H178,2)</f>
        <v>0</v>
      </c>
      <c r="BL178" s="18" t="s">
        <v>191</v>
      </c>
      <c r="BM178" s="198" t="s">
        <v>2370</v>
      </c>
    </row>
    <row r="179" spans="1:65" s="2" customFormat="1" ht="16.5" customHeight="1">
      <c r="A179" s="35"/>
      <c r="B179" s="36"/>
      <c r="C179" s="187" t="s">
        <v>499</v>
      </c>
      <c r="D179" s="187" t="s">
        <v>176</v>
      </c>
      <c r="E179" s="188" t="s">
        <v>2371</v>
      </c>
      <c r="F179" s="189" t="s">
        <v>2372</v>
      </c>
      <c r="G179" s="190" t="s">
        <v>2164</v>
      </c>
      <c r="H179" s="191">
        <v>1</v>
      </c>
      <c r="I179" s="192"/>
      <c r="J179" s="193">
        <f t="shared" si="30"/>
        <v>0</v>
      </c>
      <c r="K179" s="189" t="s">
        <v>1</v>
      </c>
      <c r="L179" s="40"/>
      <c r="M179" s="194" t="s">
        <v>1</v>
      </c>
      <c r="N179" s="195" t="s">
        <v>44</v>
      </c>
      <c r="O179" s="72"/>
      <c r="P179" s="196">
        <f t="shared" si="31"/>
        <v>0</v>
      </c>
      <c r="Q179" s="196">
        <v>0</v>
      </c>
      <c r="R179" s="196">
        <f t="shared" si="32"/>
        <v>0</v>
      </c>
      <c r="S179" s="196">
        <v>0</v>
      </c>
      <c r="T179" s="197">
        <f t="shared" si="3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191</v>
      </c>
      <c r="AT179" s="198" t="s">
        <v>176</v>
      </c>
      <c r="AU179" s="198" t="s">
        <v>89</v>
      </c>
      <c r="AY179" s="18" t="s">
        <v>173</v>
      </c>
      <c r="BE179" s="199">
        <f t="shared" si="34"/>
        <v>0</v>
      </c>
      <c r="BF179" s="199">
        <f t="shared" si="35"/>
        <v>0</v>
      </c>
      <c r="BG179" s="199">
        <f t="shared" si="36"/>
        <v>0</v>
      </c>
      <c r="BH179" s="199">
        <f t="shared" si="37"/>
        <v>0</v>
      </c>
      <c r="BI179" s="199">
        <f t="shared" si="38"/>
        <v>0</v>
      </c>
      <c r="BJ179" s="18" t="s">
        <v>87</v>
      </c>
      <c r="BK179" s="199">
        <f t="shared" si="39"/>
        <v>0</v>
      </c>
      <c r="BL179" s="18" t="s">
        <v>191</v>
      </c>
      <c r="BM179" s="198" t="s">
        <v>2373</v>
      </c>
    </row>
    <row r="180" spans="1:65" s="2" customFormat="1" ht="16.5" customHeight="1">
      <c r="A180" s="35"/>
      <c r="B180" s="36"/>
      <c r="C180" s="187" t="s">
        <v>503</v>
      </c>
      <c r="D180" s="187" t="s">
        <v>176</v>
      </c>
      <c r="E180" s="188" t="s">
        <v>2374</v>
      </c>
      <c r="F180" s="189" t="s">
        <v>2375</v>
      </c>
      <c r="G180" s="190" t="s">
        <v>2164</v>
      </c>
      <c r="H180" s="191">
        <v>1</v>
      </c>
      <c r="I180" s="192"/>
      <c r="J180" s="193">
        <f t="shared" si="30"/>
        <v>0</v>
      </c>
      <c r="K180" s="189" t="s">
        <v>1</v>
      </c>
      <c r="L180" s="40"/>
      <c r="M180" s="194" t="s">
        <v>1</v>
      </c>
      <c r="N180" s="195" t="s">
        <v>44</v>
      </c>
      <c r="O180" s="72"/>
      <c r="P180" s="196">
        <f t="shared" si="31"/>
        <v>0</v>
      </c>
      <c r="Q180" s="196">
        <v>0</v>
      </c>
      <c r="R180" s="196">
        <f t="shared" si="32"/>
        <v>0</v>
      </c>
      <c r="S180" s="196">
        <v>0</v>
      </c>
      <c r="T180" s="197">
        <f t="shared" si="3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191</v>
      </c>
      <c r="AT180" s="198" t="s">
        <v>176</v>
      </c>
      <c r="AU180" s="198" t="s">
        <v>89</v>
      </c>
      <c r="AY180" s="18" t="s">
        <v>173</v>
      </c>
      <c r="BE180" s="199">
        <f t="shared" si="34"/>
        <v>0</v>
      </c>
      <c r="BF180" s="199">
        <f t="shared" si="35"/>
        <v>0</v>
      </c>
      <c r="BG180" s="199">
        <f t="shared" si="36"/>
        <v>0</v>
      </c>
      <c r="BH180" s="199">
        <f t="shared" si="37"/>
        <v>0</v>
      </c>
      <c r="BI180" s="199">
        <f t="shared" si="38"/>
        <v>0</v>
      </c>
      <c r="BJ180" s="18" t="s">
        <v>87</v>
      </c>
      <c r="BK180" s="199">
        <f t="shared" si="39"/>
        <v>0</v>
      </c>
      <c r="BL180" s="18" t="s">
        <v>191</v>
      </c>
      <c r="BM180" s="198" t="s">
        <v>2376</v>
      </c>
    </row>
    <row r="181" spans="1:65" s="2" customFormat="1" ht="16.5" customHeight="1">
      <c r="A181" s="35"/>
      <c r="B181" s="36"/>
      <c r="C181" s="187" t="s">
        <v>507</v>
      </c>
      <c r="D181" s="187" t="s">
        <v>176</v>
      </c>
      <c r="E181" s="188" t="s">
        <v>2377</v>
      </c>
      <c r="F181" s="189" t="s">
        <v>2378</v>
      </c>
      <c r="G181" s="190" t="s">
        <v>2164</v>
      </c>
      <c r="H181" s="191">
        <v>1</v>
      </c>
      <c r="I181" s="192"/>
      <c r="J181" s="193">
        <f t="shared" si="30"/>
        <v>0</v>
      </c>
      <c r="K181" s="189" t="s">
        <v>1</v>
      </c>
      <c r="L181" s="40"/>
      <c r="M181" s="194" t="s">
        <v>1</v>
      </c>
      <c r="N181" s="195" t="s">
        <v>44</v>
      </c>
      <c r="O181" s="72"/>
      <c r="P181" s="196">
        <f t="shared" si="31"/>
        <v>0</v>
      </c>
      <c r="Q181" s="196">
        <v>0</v>
      </c>
      <c r="R181" s="196">
        <f t="shared" si="32"/>
        <v>0</v>
      </c>
      <c r="S181" s="196">
        <v>0</v>
      </c>
      <c r="T181" s="197">
        <f t="shared" si="3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191</v>
      </c>
      <c r="AT181" s="198" t="s">
        <v>176</v>
      </c>
      <c r="AU181" s="198" t="s">
        <v>89</v>
      </c>
      <c r="AY181" s="18" t="s">
        <v>173</v>
      </c>
      <c r="BE181" s="199">
        <f t="shared" si="34"/>
        <v>0</v>
      </c>
      <c r="BF181" s="199">
        <f t="shared" si="35"/>
        <v>0</v>
      </c>
      <c r="BG181" s="199">
        <f t="shared" si="36"/>
        <v>0</v>
      </c>
      <c r="BH181" s="199">
        <f t="shared" si="37"/>
        <v>0</v>
      </c>
      <c r="BI181" s="199">
        <f t="shared" si="38"/>
        <v>0</v>
      </c>
      <c r="BJ181" s="18" t="s">
        <v>87</v>
      </c>
      <c r="BK181" s="199">
        <f t="shared" si="39"/>
        <v>0</v>
      </c>
      <c r="BL181" s="18" t="s">
        <v>191</v>
      </c>
      <c r="BM181" s="198" t="s">
        <v>2379</v>
      </c>
    </row>
    <row r="182" spans="1:65" s="2" customFormat="1" ht="16.5" customHeight="1">
      <c r="A182" s="35"/>
      <c r="B182" s="36"/>
      <c r="C182" s="187" t="s">
        <v>511</v>
      </c>
      <c r="D182" s="187" t="s">
        <v>176</v>
      </c>
      <c r="E182" s="188" t="s">
        <v>2380</v>
      </c>
      <c r="F182" s="189" t="s">
        <v>2381</v>
      </c>
      <c r="G182" s="190" t="s">
        <v>2164</v>
      </c>
      <c r="H182" s="191">
        <v>1</v>
      </c>
      <c r="I182" s="192"/>
      <c r="J182" s="193">
        <f t="shared" si="30"/>
        <v>0</v>
      </c>
      <c r="K182" s="189" t="s">
        <v>1</v>
      </c>
      <c r="L182" s="40"/>
      <c r="M182" s="194" t="s">
        <v>1</v>
      </c>
      <c r="N182" s="195" t="s">
        <v>44</v>
      </c>
      <c r="O182" s="72"/>
      <c r="P182" s="196">
        <f t="shared" si="31"/>
        <v>0</v>
      </c>
      <c r="Q182" s="196">
        <v>0</v>
      </c>
      <c r="R182" s="196">
        <f t="shared" si="32"/>
        <v>0</v>
      </c>
      <c r="S182" s="196">
        <v>0</v>
      </c>
      <c r="T182" s="197">
        <f t="shared" si="3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191</v>
      </c>
      <c r="AT182" s="198" t="s">
        <v>176</v>
      </c>
      <c r="AU182" s="198" t="s">
        <v>89</v>
      </c>
      <c r="AY182" s="18" t="s">
        <v>173</v>
      </c>
      <c r="BE182" s="199">
        <f t="shared" si="34"/>
        <v>0</v>
      </c>
      <c r="BF182" s="199">
        <f t="shared" si="35"/>
        <v>0</v>
      </c>
      <c r="BG182" s="199">
        <f t="shared" si="36"/>
        <v>0</v>
      </c>
      <c r="BH182" s="199">
        <f t="shared" si="37"/>
        <v>0</v>
      </c>
      <c r="BI182" s="199">
        <f t="shared" si="38"/>
        <v>0</v>
      </c>
      <c r="BJ182" s="18" t="s">
        <v>87</v>
      </c>
      <c r="BK182" s="199">
        <f t="shared" si="39"/>
        <v>0</v>
      </c>
      <c r="BL182" s="18" t="s">
        <v>191</v>
      </c>
      <c r="BM182" s="198" t="s">
        <v>2382</v>
      </c>
    </row>
    <row r="183" spans="1:65" s="2" customFormat="1" ht="24.2" customHeight="1">
      <c r="A183" s="35"/>
      <c r="B183" s="36"/>
      <c r="C183" s="187" t="s">
        <v>515</v>
      </c>
      <c r="D183" s="187" t="s">
        <v>176</v>
      </c>
      <c r="E183" s="188" t="s">
        <v>2383</v>
      </c>
      <c r="F183" s="189" t="s">
        <v>2384</v>
      </c>
      <c r="G183" s="190" t="s">
        <v>2164</v>
      </c>
      <c r="H183" s="191">
        <v>1</v>
      </c>
      <c r="I183" s="192"/>
      <c r="J183" s="193">
        <f t="shared" si="30"/>
        <v>0</v>
      </c>
      <c r="K183" s="189" t="s">
        <v>1</v>
      </c>
      <c r="L183" s="40"/>
      <c r="M183" s="194" t="s">
        <v>1</v>
      </c>
      <c r="N183" s="195" t="s">
        <v>44</v>
      </c>
      <c r="O183" s="72"/>
      <c r="P183" s="196">
        <f t="shared" si="31"/>
        <v>0</v>
      </c>
      <c r="Q183" s="196">
        <v>0</v>
      </c>
      <c r="R183" s="196">
        <f t="shared" si="32"/>
        <v>0</v>
      </c>
      <c r="S183" s="196">
        <v>0</v>
      </c>
      <c r="T183" s="197">
        <f t="shared" si="3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191</v>
      </c>
      <c r="AT183" s="198" t="s">
        <v>176</v>
      </c>
      <c r="AU183" s="198" t="s">
        <v>89</v>
      </c>
      <c r="AY183" s="18" t="s">
        <v>173</v>
      </c>
      <c r="BE183" s="199">
        <f t="shared" si="34"/>
        <v>0</v>
      </c>
      <c r="BF183" s="199">
        <f t="shared" si="35"/>
        <v>0</v>
      </c>
      <c r="BG183" s="199">
        <f t="shared" si="36"/>
        <v>0</v>
      </c>
      <c r="BH183" s="199">
        <f t="shared" si="37"/>
        <v>0</v>
      </c>
      <c r="BI183" s="199">
        <f t="shared" si="38"/>
        <v>0</v>
      </c>
      <c r="BJ183" s="18" t="s">
        <v>87</v>
      </c>
      <c r="BK183" s="199">
        <f t="shared" si="39"/>
        <v>0</v>
      </c>
      <c r="BL183" s="18" t="s">
        <v>191</v>
      </c>
      <c r="BM183" s="198" t="s">
        <v>2385</v>
      </c>
    </row>
    <row r="184" spans="1:65" s="2" customFormat="1" ht="16.5" customHeight="1">
      <c r="A184" s="35"/>
      <c r="B184" s="36"/>
      <c r="C184" s="187" t="s">
        <v>519</v>
      </c>
      <c r="D184" s="187" t="s">
        <v>176</v>
      </c>
      <c r="E184" s="188" t="s">
        <v>2386</v>
      </c>
      <c r="F184" s="189" t="s">
        <v>2387</v>
      </c>
      <c r="G184" s="190" t="s">
        <v>2164</v>
      </c>
      <c r="H184" s="191">
        <v>1</v>
      </c>
      <c r="I184" s="192"/>
      <c r="J184" s="193">
        <f t="shared" si="30"/>
        <v>0</v>
      </c>
      <c r="K184" s="189" t="s">
        <v>1</v>
      </c>
      <c r="L184" s="40"/>
      <c r="M184" s="194" t="s">
        <v>1</v>
      </c>
      <c r="N184" s="195" t="s">
        <v>44</v>
      </c>
      <c r="O184" s="72"/>
      <c r="P184" s="196">
        <f t="shared" si="31"/>
        <v>0</v>
      </c>
      <c r="Q184" s="196">
        <v>0</v>
      </c>
      <c r="R184" s="196">
        <f t="shared" si="32"/>
        <v>0</v>
      </c>
      <c r="S184" s="196">
        <v>0</v>
      </c>
      <c r="T184" s="197">
        <f t="shared" si="3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191</v>
      </c>
      <c r="AT184" s="198" t="s">
        <v>176</v>
      </c>
      <c r="AU184" s="198" t="s">
        <v>89</v>
      </c>
      <c r="AY184" s="18" t="s">
        <v>173</v>
      </c>
      <c r="BE184" s="199">
        <f t="shared" si="34"/>
        <v>0</v>
      </c>
      <c r="BF184" s="199">
        <f t="shared" si="35"/>
        <v>0</v>
      </c>
      <c r="BG184" s="199">
        <f t="shared" si="36"/>
        <v>0</v>
      </c>
      <c r="BH184" s="199">
        <f t="shared" si="37"/>
        <v>0</v>
      </c>
      <c r="BI184" s="199">
        <f t="shared" si="38"/>
        <v>0</v>
      </c>
      <c r="BJ184" s="18" t="s">
        <v>87</v>
      </c>
      <c r="BK184" s="199">
        <f t="shared" si="39"/>
        <v>0</v>
      </c>
      <c r="BL184" s="18" t="s">
        <v>191</v>
      </c>
      <c r="BM184" s="198" t="s">
        <v>2388</v>
      </c>
    </row>
    <row r="185" spans="1:65" s="2" customFormat="1" ht="16.5" customHeight="1">
      <c r="A185" s="35"/>
      <c r="B185" s="36"/>
      <c r="C185" s="187" t="s">
        <v>523</v>
      </c>
      <c r="D185" s="187" t="s">
        <v>176</v>
      </c>
      <c r="E185" s="188" t="s">
        <v>2389</v>
      </c>
      <c r="F185" s="189" t="s">
        <v>2390</v>
      </c>
      <c r="G185" s="190" t="s">
        <v>2164</v>
      </c>
      <c r="H185" s="191">
        <v>1</v>
      </c>
      <c r="I185" s="192"/>
      <c r="J185" s="193">
        <f t="shared" si="30"/>
        <v>0</v>
      </c>
      <c r="K185" s="189" t="s">
        <v>1</v>
      </c>
      <c r="L185" s="40"/>
      <c r="M185" s="194" t="s">
        <v>1</v>
      </c>
      <c r="N185" s="195" t="s">
        <v>44</v>
      </c>
      <c r="O185" s="72"/>
      <c r="P185" s="196">
        <f t="shared" si="31"/>
        <v>0</v>
      </c>
      <c r="Q185" s="196">
        <v>0</v>
      </c>
      <c r="R185" s="196">
        <f t="shared" si="32"/>
        <v>0</v>
      </c>
      <c r="S185" s="196">
        <v>0</v>
      </c>
      <c r="T185" s="197">
        <f t="shared" si="3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191</v>
      </c>
      <c r="AT185" s="198" t="s">
        <v>176</v>
      </c>
      <c r="AU185" s="198" t="s">
        <v>89</v>
      </c>
      <c r="AY185" s="18" t="s">
        <v>173</v>
      </c>
      <c r="BE185" s="199">
        <f t="shared" si="34"/>
        <v>0</v>
      </c>
      <c r="BF185" s="199">
        <f t="shared" si="35"/>
        <v>0</v>
      </c>
      <c r="BG185" s="199">
        <f t="shared" si="36"/>
        <v>0</v>
      </c>
      <c r="BH185" s="199">
        <f t="shared" si="37"/>
        <v>0</v>
      </c>
      <c r="BI185" s="199">
        <f t="shared" si="38"/>
        <v>0</v>
      </c>
      <c r="BJ185" s="18" t="s">
        <v>87</v>
      </c>
      <c r="BK185" s="199">
        <f t="shared" si="39"/>
        <v>0</v>
      </c>
      <c r="BL185" s="18" t="s">
        <v>191</v>
      </c>
      <c r="BM185" s="198" t="s">
        <v>2391</v>
      </c>
    </row>
    <row r="186" spans="1:65" s="2" customFormat="1" ht="16.5" customHeight="1">
      <c r="A186" s="35"/>
      <c r="B186" s="36"/>
      <c r="C186" s="187" t="s">
        <v>529</v>
      </c>
      <c r="D186" s="187" t="s">
        <v>176</v>
      </c>
      <c r="E186" s="188" t="s">
        <v>2392</v>
      </c>
      <c r="F186" s="189" t="s">
        <v>2393</v>
      </c>
      <c r="G186" s="190" t="s">
        <v>2164</v>
      </c>
      <c r="H186" s="191">
        <v>1</v>
      </c>
      <c r="I186" s="192"/>
      <c r="J186" s="193">
        <f t="shared" si="30"/>
        <v>0</v>
      </c>
      <c r="K186" s="189" t="s">
        <v>1</v>
      </c>
      <c r="L186" s="40"/>
      <c r="M186" s="194" t="s">
        <v>1</v>
      </c>
      <c r="N186" s="195" t="s">
        <v>44</v>
      </c>
      <c r="O186" s="72"/>
      <c r="P186" s="196">
        <f t="shared" si="31"/>
        <v>0</v>
      </c>
      <c r="Q186" s="196">
        <v>0</v>
      </c>
      <c r="R186" s="196">
        <f t="shared" si="32"/>
        <v>0</v>
      </c>
      <c r="S186" s="196">
        <v>0</v>
      </c>
      <c r="T186" s="197">
        <f t="shared" si="3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191</v>
      </c>
      <c r="AT186" s="198" t="s">
        <v>176</v>
      </c>
      <c r="AU186" s="198" t="s">
        <v>89</v>
      </c>
      <c r="AY186" s="18" t="s">
        <v>173</v>
      </c>
      <c r="BE186" s="199">
        <f t="shared" si="34"/>
        <v>0</v>
      </c>
      <c r="BF186" s="199">
        <f t="shared" si="35"/>
        <v>0</v>
      </c>
      <c r="BG186" s="199">
        <f t="shared" si="36"/>
        <v>0</v>
      </c>
      <c r="BH186" s="199">
        <f t="shared" si="37"/>
        <v>0</v>
      </c>
      <c r="BI186" s="199">
        <f t="shared" si="38"/>
        <v>0</v>
      </c>
      <c r="BJ186" s="18" t="s">
        <v>87</v>
      </c>
      <c r="BK186" s="199">
        <f t="shared" si="39"/>
        <v>0</v>
      </c>
      <c r="BL186" s="18" t="s">
        <v>191</v>
      </c>
      <c r="BM186" s="198" t="s">
        <v>2394</v>
      </c>
    </row>
    <row r="187" spans="1:65" s="2" customFormat="1" ht="16.5" customHeight="1">
      <c r="A187" s="35"/>
      <c r="B187" s="36"/>
      <c r="C187" s="187" t="s">
        <v>534</v>
      </c>
      <c r="D187" s="187" t="s">
        <v>176</v>
      </c>
      <c r="E187" s="188" t="s">
        <v>2395</v>
      </c>
      <c r="F187" s="189" t="s">
        <v>2207</v>
      </c>
      <c r="G187" s="190" t="s">
        <v>2164</v>
      </c>
      <c r="H187" s="191">
        <v>1</v>
      </c>
      <c r="I187" s="192"/>
      <c r="J187" s="193">
        <f t="shared" si="30"/>
        <v>0</v>
      </c>
      <c r="K187" s="189" t="s">
        <v>1</v>
      </c>
      <c r="L187" s="40"/>
      <c r="M187" s="194" t="s">
        <v>1</v>
      </c>
      <c r="N187" s="195" t="s">
        <v>44</v>
      </c>
      <c r="O187" s="72"/>
      <c r="P187" s="196">
        <f t="shared" si="31"/>
        <v>0</v>
      </c>
      <c r="Q187" s="196">
        <v>0</v>
      </c>
      <c r="R187" s="196">
        <f t="shared" si="32"/>
        <v>0</v>
      </c>
      <c r="S187" s="196">
        <v>0</v>
      </c>
      <c r="T187" s="197">
        <f t="shared" si="3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191</v>
      </c>
      <c r="AT187" s="198" t="s">
        <v>176</v>
      </c>
      <c r="AU187" s="198" t="s">
        <v>89</v>
      </c>
      <c r="AY187" s="18" t="s">
        <v>173</v>
      </c>
      <c r="BE187" s="199">
        <f t="shared" si="34"/>
        <v>0</v>
      </c>
      <c r="BF187" s="199">
        <f t="shared" si="35"/>
        <v>0</v>
      </c>
      <c r="BG187" s="199">
        <f t="shared" si="36"/>
        <v>0</v>
      </c>
      <c r="BH187" s="199">
        <f t="shared" si="37"/>
        <v>0</v>
      </c>
      <c r="BI187" s="199">
        <f t="shared" si="38"/>
        <v>0</v>
      </c>
      <c r="BJ187" s="18" t="s">
        <v>87</v>
      </c>
      <c r="BK187" s="199">
        <f t="shared" si="39"/>
        <v>0</v>
      </c>
      <c r="BL187" s="18" t="s">
        <v>191</v>
      </c>
      <c r="BM187" s="198" t="s">
        <v>2396</v>
      </c>
    </row>
    <row r="188" spans="1:65" s="2" customFormat="1" ht="16.5" customHeight="1">
      <c r="A188" s="35"/>
      <c r="B188" s="36"/>
      <c r="C188" s="187" t="s">
        <v>538</v>
      </c>
      <c r="D188" s="187" t="s">
        <v>176</v>
      </c>
      <c r="E188" s="188" t="s">
        <v>2397</v>
      </c>
      <c r="F188" s="189" t="s">
        <v>1079</v>
      </c>
      <c r="G188" s="190" t="s">
        <v>2164</v>
      </c>
      <c r="H188" s="191">
        <v>1</v>
      </c>
      <c r="I188" s="192"/>
      <c r="J188" s="193">
        <f t="shared" si="30"/>
        <v>0</v>
      </c>
      <c r="K188" s="189" t="s">
        <v>1</v>
      </c>
      <c r="L188" s="40"/>
      <c r="M188" s="205" t="s">
        <v>1</v>
      </c>
      <c r="N188" s="206" t="s">
        <v>44</v>
      </c>
      <c r="O188" s="207"/>
      <c r="P188" s="208">
        <f t="shared" si="31"/>
        <v>0</v>
      </c>
      <c r="Q188" s="208">
        <v>0</v>
      </c>
      <c r="R188" s="208">
        <f t="shared" si="32"/>
        <v>0</v>
      </c>
      <c r="S188" s="208">
        <v>0</v>
      </c>
      <c r="T188" s="209">
        <f t="shared" si="3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191</v>
      </c>
      <c r="AT188" s="198" t="s">
        <v>176</v>
      </c>
      <c r="AU188" s="198" t="s">
        <v>89</v>
      </c>
      <c r="AY188" s="18" t="s">
        <v>173</v>
      </c>
      <c r="BE188" s="199">
        <f t="shared" si="34"/>
        <v>0</v>
      </c>
      <c r="BF188" s="199">
        <f t="shared" si="35"/>
        <v>0</v>
      </c>
      <c r="BG188" s="199">
        <f t="shared" si="36"/>
        <v>0</v>
      </c>
      <c r="BH188" s="199">
        <f t="shared" si="37"/>
        <v>0</v>
      </c>
      <c r="BI188" s="199">
        <f t="shared" si="38"/>
        <v>0</v>
      </c>
      <c r="BJ188" s="18" t="s">
        <v>87</v>
      </c>
      <c r="BK188" s="199">
        <f t="shared" si="39"/>
        <v>0</v>
      </c>
      <c r="BL188" s="18" t="s">
        <v>191</v>
      </c>
      <c r="BM188" s="198" t="s">
        <v>2398</v>
      </c>
    </row>
    <row r="189" spans="1:65" s="2" customFormat="1" ht="6.95" customHeight="1">
      <c r="A189" s="35"/>
      <c r="B189" s="55"/>
      <c r="C189" s="56"/>
      <c r="D189" s="56"/>
      <c r="E189" s="56"/>
      <c r="F189" s="56"/>
      <c r="G189" s="56"/>
      <c r="H189" s="56"/>
      <c r="I189" s="56"/>
      <c r="J189" s="56"/>
      <c r="K189" s="56"/>
      <c r="L189" s="40"/>
      <c r="M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</row>
  </sheetData>
  <sheetProtection algorithmName="SHA-512" hashValue="JElaIX60QdNUk4y6BMku3LKtZM/muhNUPYDDsYgDLvW3Wb95+5vN9AwcMAUDBSayBi4NHp64leoz1gX6OuJALw==" saltValue="HgYn2XeuSNZSt0KXuVEbYYrbpS++C5gjdwLayrBjnmwmdwvaHyQDcmXUC51XZALLcIwFmJsNf93t9kIc2h7sMQ==" spinCount="100000" sheet="1" objects="1" scenarios="1" formatColumns="0" formatRows="0" autoFilter="0"/>
  <autoFilter ref="C120:K188" xr:uid="{00000000-0009-0000-0000-000005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75"/>
  <sheetViews>
    <sheetView showGridLines="0" view="pageBreakPreview" zoomScaleNormal="100" zoomScaleSheetLayoutView="10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104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143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9" t="str">
        <f>'Rekapitulace stavby'!K6</f>
        <v>NÁSTAVBA ZŠ JESENIOVA - ROZŠÍŘENÍ ŠKOLNÍ DRUŽINY</v>
      </c>
      <c r="F7" s="310"/>
      <c r="G7" s="310"/>
      <c r="H7" s="310"/>
      <c r="L7" s="21"/>
    </row>
    <row r="8" spans="1:46" s="2" customFormat="1" ht="12" customHeight="1">
      <c r="A8" s="35"/>
      <c r="B8" s="40"/>
      <c r="C8" s="35"/>
      <c r="D8" s="113" t="s">
        <v>144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1" t="s">
        <v>2399</v>
      </c>
      <c r="F9" s="312"/>
      <c r="G9" s="312"/>
      <c r="H9" s="312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20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</v>
      </c>
      <c r="E12" s="35"/>
      <c r="F12" s="114" t="s">
        <v>23</v>
      </c>
      <c r="G12" s="35"/>
      <c r="H12" s="35"/>
      <c r="I12" s="113" t="s">
        <v>24</v>
      </c>
      <c r="J12" s="115" t="str">
        <f>'Rekapitulace stavby'!AN8</f>
        <v>14. 2. 2022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26</v>
      </c>
      <c r="E14" s="35"/>
      <c r="F14" s="35"/>
      <c r="G14" s="35"/>
      <c r="H14" s="35"/>
      <c r="I14" s="113" t="s">
        <v>27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28</v>
      </c>
      <c r="F15" s="35"/>
      <c r="G15" s="35"/>
      <c r="H15" s="35"/>
      <c r="I15" s="113" t="s">
        <v>29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3" t="str">
        <f>'Rekapitulace stavby'!E14</f>
        <v>Vyplň údaj</v>
      </c>
      <c r="F18" s="314"/>
      <c r="G18" s="314"/>
      <c r="H18" s="314"/>
      <c r="I18" s="113" t="s">
        <v>29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27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29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27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29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5" t="s">
        <v>1</v>
      </c>
      <c r="F27" s="315"/>
      <c r="G27" s="315"/>
      <c r="H27" s="315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ROUND(J121,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ROUND((SUM(BE121:BE174)),  2)</f>
        <v>0</v>
      </c>
      <c r="G33" s="35"/>
      <c r="H33" s="35"/>
      <c r="I33" s="125">
        <v>0.21</v>
      </c>
      <c r="J33" s="124">
        <f>ROUND(((SUM(BE121:BE174))*I33),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ROUND((SUM(BF121:BF174)),  2)</f>
        <v>0</v>
      </c>
      <c r="G34" s="35"/>
      <c r="H34" s="35"/>
      <c r="I34" s="125">
        <v>0.15</v>
      </c>
      <c r="J34" s="124">
        <f>ROUND(((SUM(BF121:BF174))*I34),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ROUND((SUM(BG121:BG174)),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ROUND((SUM(BH121:BH174)),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ROUND((SUM(BI121:BI174)),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146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07" t="str">
        <f>E7</f>
        <v>NÁSTAVBA ZŠ JESENIOVA - ROZŠÍŘENÍ ŠKOLNÍ DRUŽINY</v>
      </c>
      <c r="F85" s="308"/>
      <c r="G85" s="308"/>
      <c r="H85" s="308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144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06 - VYTÁPĚNÍ</v>
      </c>
      <c r="F87" s="306"/>
      <c r="G87" s="306"/>
      <c r="H87" s="30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22</v>
      </c>
      <c r="D89" s="37"/>
      <c r="E89" s="37"/>
      <c r="F89" s="28" t="str">
        <f>F12</f>
        <v>Jeseniova 96/2400, Praha 3</v>
      </c>
      <c r="G89" s="37"/>
      <c r="H89" s="37"/>
      <c r="I89" s="30" t="s">
        <v>24</v>
      </c>
      <c r="J89" s="67" t="str">
        <f>IF(J12="","",J12)</f>
        <v>14. 2. 2022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26</v>
      </c>
      <c r="D91" s="37"/>
      <c r="E91" s="37"/>
      <c r="F91" s="28" t="str">
        <f>E15</f>
        <v>Městská část Praha 3</v>
      </c>
      <c r="G91" s="37"/>
      <c r="H91" s="37"/>
      <c r="I91" s="30" t="s">
        <v>32</v>
      </c>
      <c r="J91" s="33" t="str">
        <f>E21</f>
        <v>ZERO ATELIER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35</v>
      </c>
      <c r="J92" s="33" t="str">
        <f>E24</f>
        <v>Vladimír Mrázek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147</v>
      </c>
      <c r="D94" s="145"/>
      <c r="E94" s="145"/>
      <c r="F94" s="145"/>
      <c r="G94" s="145"/>
      <c r="H94" s="145"/>
      <c r="I94" s="145"/>
      <c r="J94" s="146" t="s">
        <v>148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149</v>
      </c>
      <c r="D96" s="37"/>
      <c r="E96" s="37"/>
      <c r="F96" s="37"/>
      <c r="G96" s="37"/>
      <c r="H96" s="37"/>
      <c r="I96" s="37"/>
      <c r="J96" s="85">
        <f>J121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150</v>
      </c>
    </row>
    <row r="97" spans="1:31" s="9" customFormat="1" ht="24.95" customHeight="1">
      <c r="B97" s="148"/>
      <c r="C97" s="149"/>
      <c r="D97" s="150" t="s">
        <v>231</v>
      </c>
      <c r="E97" s="151"/>
      <c r="F97" s="151"/>
      <c r="G97" s="151"/>
      <c r="H97" s="151"/>
      <c r="I97" s="151"/>
      <c r="J97" s="152">
        <f>J122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2400</v>
      </c>
      <c r="E98" s="157"/>
      <c r="F98" s="157"/>
      <c r="G98" s="157"/>
      <c r="H98" s="157"/>
      <c r="I98" s="157"/>
      <c r="J98" s="158">
        <f>J123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2401</v>
      </c>
      <c r="E99" s="157"/>
      <c r="F99" s="157"/>
      <c r="G99" s="157"/>
      <c r="H99" s="157"/>
      <c r="I99" s="157"/>
      <c r="J99" s="158">
        <f>J132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2402</v>
      </c>
      <c r="E100" s="157"/>
      <c r="F100" s="157"/>
      <c r="G100" s="157"/>
      <c r="H100" s="157"/>
      <c r="I100" s="157"/>
      <c r="J100" s="158">
        <f>J152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2403</v>
      </c>
      <c r="E101" s="157"/>
      <c r="F101" s="157"/>
      <c r="G101" s="157"/>
      <c r="H101" s="157"/>
      <c r="I101" s="157"/>
      <c r="J101" s="158">
        <f>J160</f>
        <v>0</v>
      </c>
      <c r="K101" s="155"/>
      <c r="L101" s="159"/>
    </row>
    <row r="102" spans="1:31" s="2" customFormat="1" ht="21.75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31" s="2" customFormat="1" ht="6.95" customHeight="1">
      <c r="A103" s="35"/>
      <c r="B103" s="55"/>
      <c r="C103" s="56"/>
      <c r="D103" s="56"/>
      <c r="E103" s="56"/>
      <c r="F103" s="56"/>
      <c r="G103" s="56"/>
      <c r="H103" s="56"/>
      <c r="I103" s="56"/>
      <c r="J103" s="56"/>
      <c r="K103" s="56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pans="1:31" s="2" customFormat="1" ht="6.95" customHeight="1">
      <c r="A107" s="35"/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24.95" customHeight="1">
      <c r="A108" s="35"/>
      <c r="B108" s="36"/>
      <c r="C108" s="24" t="s">
        <v>157</v>
      </c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6.9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2" customHeight="1">
      <c r="A110" s="35"/>
      <c r="B110" s="36"/>
      <c r="C110" s="30" t="s">
        <v>16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6.5" customHeight="1">
      <c r="A111" s="35"/>
      <c r="B111" s="36"/>
      <c r="C111" s="37"/>
      <c r="D111" s="37"/>
      <c r="E111" s="307" t="str">
        <f>E7</f>
        <v>NÁSTAVBA ZŠ JESENIOVA - ROZŠÍŘENÍ ŠKOLNÍ DRUŽINY</v>
      </c>
      <c r="F111" s="308"/>
      <c r="G111" s="308"/>
      <c r="H111" s="308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144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02" t="str">
        <f>E9</f>
        <v>06 - VYTÁPĚNÍ</v>
      </c>
      <c r="F113" s="306"/>
      <c r="G113" s="306"/>
      <c r="H113" s="306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5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22</v>
      </c>
      <c r="D115" s="37"/>
      <c r="E115" s="37"/>
      <c r="F115" s="28" t="str">
        <f>F12</f>
        <v>Jeseniova 96/2400, Praha 3</v>
      </c>
      <c r="G115" s="37"/>
      <c r="H115" s="37"/>
      <c r="I115" s="30" t="s">
        <v>24</v>
      </c>
      <c r="J115" s="67" t="str">
        <f>IF(J12="","",J12)</f>
        <v>14. 2. 2022</v>
      </c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5.2" customHeight="1">
      <c r="A117" s="35"/>
      <c r="B117" s="36"/>
      <c r="C117" s="30" t="s">
        <v>26</v>
      </c>
      <c r="D117" s="37"/>
      <c r="E117" s="37"/>
      <c r="F117" s="28" t="str">
        <f>E15</f>
        <v>Městská část Praha 3</v>
      </c>
      <c r="G117" s="37"/>
      <c r="H117" s="37"/>
      <c r="I117" s="30" t="s">
        <v>32</v>
      </c>
      <c r="J117" s="33" t="str">
        <f>E21</f>
        <v>ZERO ATELIER s.r.o.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30</v>
      </c>
      <c r="D118" s="37"/>
      <c r="E118" s="37"/>
      <c r="F118" s="28" t="str">
        <f>IF(E18="","",E18)</f>
        <v>Vyplň údaj</v>
      </c>
      <c r="G118" s="37"/>
      <c r="H118" s="37"/>
      <c r="I118" s="30" t="s">
        <v>35</v>
      </c>
      <c r="J118" s="33" t="str">
        <f>E24</f>
        <v>Vladimír Mrázek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0.3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11" customFormat="1" ht="29.25" customHeight="1">
      <c r="A120" s="160"/>
      <c r="B120" s="161"/>
      <c r="C120" s="162" t="s">
        <v>158</v>
      </c>
      <c r="D120" s="163" t="s">
        <v>64</v>
      </c>
      <c r="E120" s="163" t="s">
        <v>60</v>
      </c>
      <c r="F120" s="163" t="s">
        <v>61</v>
      </c>
      <c r="G120" s="163" t="s">
        <v>159</v>
      </c>
      <c r="H120" s="163" t="s">
        <v>160</v>
      </c>
      <c r="I120" s="163" t="s">
        <v>161</v>
      </c>
      <c r="J120" s="163" t="s">
        <v>148</v>
      </c>
      <c r="K120" s="164" t="s">
        <v>162</v>
      </c>
      <c r="L120" s="165"/>
      <c r="M120" s="76" t="s">
        <v>1</v>
      </c>
      <c r="N120" s="77" t="s">
        <v>43</v>
      </c>
      <c r="O120" s="77" t="s">
        <v>163</v>
      </c>
      <c r="P120" s="77" t="s">
        <v>164</v>
      </c>
      <c r="Q120" s="77" t="s">
        <v>165</v>
      </c>
      <c r="R120" s="77" t="s">
        <v>166</v>
      </c>
      <c r="S120" s="77" t="s">
        <v>167</v>
      </c>
      <c r="T120" s="78" t="s">
        <v>168</v>
      </c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</row>
    <row r="121" spans="1:65" s="2" customFormat="1" ht="22.9" customHeight="1">
      <c r="A121" s="35"/>
      <c r="B121" s="36"/>
      <c r="C121" s="83" t="s">
        <v>169</v>
      </c>
      <c r="D121" s="37"/>
      <c r="E121" s="37"/>
      <c r="F121" s="37"/>
      <c r="G121" s="37"/>
      <c r="H121" s="37"/>
      <c r="I121" s="37"/>
      <c r="J121" s="166">
        <f>BK121</f>
        <v>0</v>
      </c>
      <c r="K121" s="37"/>
      <c r="L121" s="40"/>
      <c r="M121" s="79"/>
      <c r="N121" s="167"/>
      <c r="O121" s="80"/>
      <c r="P121" s="168">
        <f>P122</f>
        <v>0</v>
      </c>
      <c r="Q121" s="80"/>
      <c r="R121" s="168">
        <f>R122</f>
        <v>0.69724999999999993</v>
      </c>
      <c r="S121" s="80"/>
      <c r="T121" s="169">
        <f>T122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78</v>
      </c>
      <c r="AU121" s="18" t="s">
        <v>150</v>
      </c>
      <c r="BK121" s="170">
        <f>BK122</f>
        <v>0</v>
      </c>
    </row>
    <row r="122" spans="1:65" s="12" customFormat="1" ht="25.9" customHeight="1">
      <c r="B122" s="171"/>
      <c r="C122" s="172"/>
      <c r="D122" s="173" t="s">
        <v>78</v>
      </c>
      <c r="E122" s="174" t="s">
        <v>553</v>
      </c>
      <c r="F122" s="174" t="s">
        <v>554</v>
      </c>
      <c r="G122" s="172"/>
      <c r="H122" s="172"/>
      <c r="I122" s="175"/>
      <c r="J122" s="176">
        <f>BK122</f>
        <v>0</v>
      </c>
      <c r="K122" s="172"/>
      <c r="L122" s="177"/>
      <c r="M122" s="178"/>
      <c r="N122" s="179"/>
      <c r="O122" s="179"/>
      <c r="P122" s="180">
        <f>P123+P132+P152+P160</f>
        <v>0</v>
      </c>
      <c r="Q122" s="179"/>
      <c r="R122" s="180">
        <f>R123+R132+R152+R160</f>
        <v>0.69724999999999993</v>
      </c>
      <c r="S122" s="179"/>
      <c r="T122" s="181">
        <f>T123+T132+T152+T160</f>
        <v>0</v>
      </c>
      <c r="AR122" s="182" t="s">
        <v>89</v>
      </c>
      <c r="AT122" s="183" t="s">
        <v>78</v>
      </c>
      <c r="AU122" s="183" t="s">
        <v>79</v>
      </c>
      <c r="AY122" s="182" t="s">
        <v>173</v>
      </c>
      <c r="BK122" s="184">
        <f>BK123+BK132+BK152+BK160</f>
        <v>0</v>
      </c>
    </row>
    <row r="123" spans="1:65" s="12" customFormat="1" ht="22.9" customHeight="1">
      <c r="B123" s="171"/>
      <c r="C123" s="172"/>
      <c r="D123" s="173" t="s">
        <v>78</v>
      </c>
      <c r="E123" s="185" t="s">
        <v>2404</v>
      </c>
      <c r="F123" s="185" t="s">
        <v>2405</v>
      </c>
      <c r="G123" s="172"/>
      <c r="H123" s="172"/>
      <c r="I123" s="175"/>
      <c r="J123" s="186">
        <f>BK123</f>
        <v>0</v>
      </c>
      <c r="K123" s="172"/>
      <c r="L123" s="177"/>
      <c r="M123" s="178"/>
      <c r="N123" s="179"/>
      <c r="O123" s="179"/>
      <c r="P123" s="180">
        <f>SUM(P124:P131)</f>
        <v>0</v>
      </c>
      <c r="Q123" s="179"/>
      <c r="R123" s="180">
        <f>SUM(R124:R131)</f>
        <v>0.55215999999999998</v>
      </c>
      <c r="S123" s="179"/>
      <c r="T123" s="181">
        <f>SUM(T124:T131)</f>
        <v>0</v>
      </c>
      <c r="AR123" s="182" t="s">
        <v>89</v>
      </c>
      <c r="AT123" s="183" t="s">
        <v>78</v>
      </c>
      <c r="AU123" s="183" t="s">
        <v>87</v>
      </c>
      <c r="AY123" s="182" t="s">
        <v>173</v>
      </c>
      <c r="BK123" s="184">
        <f>SUM(BK124:BK131)</f>
        <v>0</v>
      </c>
    </row>
    <row r="124" spans="1:65" s="2" customFormat="1" ht="16.5" customHeight="1">
      <c r="A124" s="35"/>
      <c r="B124" s="36"/>
      <c r="C124" s="187" t="s">
        <v>87</v>
      </c>
      <c r="D124" s="187" t="s">
        <v>176</v>
      </c>
      <c r="E124" s="188" t="s">
        <v>2406</v>
      </c>
      <c r="F124" s="189" t="s">
        <v>2407</v>
      </c>
      <c r="G124" s="190" t="s">
        <v>339</v>
      </c>
      <c r="H124" s="191">
        <v>251</v>
      </c>
      <c r="I124" s="192"/>
      <c r="J124" s="193">
        <f t="shared" ref="J124:J131" si="0">ROUND(I124*H124,2)</f>
        <v>0</v>
      </c>
      <c r="K124" s="189" t="s">
        <v>1</v>
      </c>
      <c r="L124" s="40"/>
      <c r="M124" s="194" t="s">
        <v>1</v>
      </c>
      <c r="N124" s="195" t="s">
        <v>44</v>
      </c>
      <c r="O124" s="72"/>
      <c r="P124" s="196">
        <f t="shared" ref="P124:P131" si="1">O124*H124</f>
        <v>0</v>
      </c>
      <c r="Q124" s="196">
        <v>4.6999999999999999E-4</v>
      </c>
      <c r="R124" s="196">
        <f t="shared" ref="R124:R131" si="2">Q124*H124</f>
        <v>0.11796999999999999</v>
      </c>
      <c r="S124" s="196">
        <v>0</v>
      </c>
      <c r="T124" s="197">
        <f t="shared" ref="T124:T131" si="3"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8" t="s">
        <v>131</v>
      </c>
      <c r="AT124" s="198" t="s">
        <v>176</v>
      </c>
      <c r="AU124" s="198" t="s">
        <v>89</v>
      </c>
      <c r="AY124" s="18" t="s">
        <v>173</v>
      </c>
      <c r="BE124" s="199">
        <f t="shared" ref="BE124:BE131" si="4">IF(N124="základní",J124,0)</f>
        <v>0</v>
      </c>
      <c r="BF124" s="199">
        <f t="shared" ref="BF124:BF131" si="5">IF(N124="snížená",J124,0)</f>
        <v>0</v>
      </c>
      <c r="BG124" s="199">
        <f t="shared" ref="BG124:BG131" si="6">IF(N124="zákl. přenesená",J124,0)</f>
        <v>0</v>
      </c>
      <c r="BH124" s="199">
        <f t="shared" ref="BH124:BH131" si="7">IF(N124="sníž. přenesená",J124,0)</f>
        <v>0</v>
      </c>
      <c r="BI124" s="199">
        <f t="shared" ref="BI124:BI131" si="8">IF(N124="nulová",J124,0)</f>
        <v>0</v>
      </c>
      <c r="BJ124" s="18" t="s">
        <v>87</v>
      </c>
      <c r="BK124" s="199">
        <f t="shared" ref="BK124:BK131" si="9">ROUND(I124*H124,2)</f>
        <v>0</v>
      </c>
      <c r="BL124" s="18" t="s">
        <v>131</v>
      </c>
      <c r="BM124" s="198" t="s">
        <v>2408</v>
      </c>
    </row>
    <row r="125" spans="1:65" s="2" customFormat="1" ht="16.5" customHeight="1">
      <c r="A125" s="35"/>
      <c r="B125" s="36"/>
      <c r="C125" s="187" t="s">
        <v>89</v>
      </c>
      <c r="D125" s="187" t="s">
        <v>176</v>
      </c>
      <c r="E125" s="188" t="s">
        <v>2409</v>
      </c>
      <c r="F125" s="189" t="s">
        <v>2410</v>
      </c>
      <c r="G125" s="190" t="s">
        <v>339</v>
      </c>
      <c r="H125" s="191">
        <v>163</v>
      </c>
      <c r="I125" s="192"/>
      <c r="J125" s="193">
        <f t="shared" si="0"/>
        <v>0</v>
      </c>
      <c r="K125" s="189" t="s">
        <v>1</v>
      </c>
      <c r="L125" s="40"/>
      <c r="M125" s="194" t="s">
        <v>1</v>
      </c>
      <c r="N125" s="195" t="s">
        <v>44</v>
      </c>
      <c r="O125" s="72"/>
      <c r="P125" s="196">
        <f t="shared" si="1"/>
        <v>0</v>
      </c>
      <c r="Q125" s="196">
        <v>5.8E-4</v>
      </c>
      <c r="R125" s="196">
        <f t="shared" si="2"/>
        <v>9.4539999999999999E-2</v>
      </c>
      <c r="S125" s="196">
        <v>0</v>
      </c>
      <c r="T125" s="197">
        <f t="shared" si="3"/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8" t="s">
        <v>131</v>
      </c>
      <c r="AT125" s="198" t="s">
        <v>176</v>
      </c>
      <c r="AU125" s="198" t="s">
        <v>89</v>
      </c>
      <c r="AY125" s="18" t="s">
        <v>173</v>
      </c>
      <c r="BE125" s="199">
        <f t="shared" si="4"/>
        <v>0</v>
      </c>
      <c r="BF125" s="199">
        <f t="shared" si="5"/>
        <v>0</v>
      </c>
      <c r="BG125" s="199">
        <f t="shared" si="6"/>
        <v>0</v>
      </c>
      <c r="BH125" s="199">
        <f t="shared" si="7"/>
        <v>0</v>
      </c>
      <c r="BI125" s="199">
        <f t="shared" si="8"/>
        <v>0</v>
      </c>
      <c r="BJ125" s="18" t="s">
        <v>87</v>
      </c>
      <c r="BK125" s="199">
        <f t="shared" si="9"/>
        <v>0</v>
      </c>
      <c r="BL125" s="18" t="s">
        <v>131</v>
      </c>
      <c r="BM125" s="198" t="s">
        <v>2411</v>
      </c>
    </row>
    <row r="126" spans="1:65" s="2" customFormat="1" ht="16.5" customHeight="1">
      <c r="A126" s="35"/>
      <c r="B126" s="36"/>
      <c r="C126" s="187" t="s">
        <v>185</v>
      </c>
      <c r="D126" s="187" t="s">
        <v>176</v>
      </c>
      <c r="E126" s="188" t="s">
        <v>2412</v>
      </c>
      <c r="F126" s="189" t="s">
        <v>2413</v>
      </c>
      <c r="G126" s="190" t="s">
        <v>339</v>
      </c>
      <c r="H126" s="191">
        <v>176</v>
      </c>
      <c r="I126" s="192"/>
      <c r="J126" s="193">
        <f t="shared" si="0"/>
        <v>0</v>
      </c>
      <c r="K126" s="189" t="s">
        <v>1</v>
      </c>
      <c r="L126" s="40"/>
      <c r="M126" s="194" t="s">
        <v>1</v>
      </c>
      <c r="N126" s="195" t="s">
        <v>44</v>
      </c>
      <c r="O126" s="72"/>
      <c r="P126" s="196">
        <f t="shared" si="1"/>
        <v>0</v>
      </c>
      <c r="Q126" s="196">
        <v>7.2999999999999996E-4</v>
      </c>
      <c r="R126" s="196">
        <f t="shared" si="2"/>
        <v>0.12847999999999998</v>
      </c>
      <c r="S126" s="196">
        <v>0</v>
      </c>
      <c r="T126" s="197">
        <f t="shared" si="3"/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8" t="s">
        <v>131</v>
      </c>
      <c r="AT126" s="198" t="s">
        <v>176</v>
      </c>
      <c r="AU126" s="198" t="s">
        <v>89</v>
      </c>
      <c r="AY126" s="18" t="s">
        <v>173</v>
      </c>
      <c r="BE126" s="199">
        <f t="shared" si="4"/>
        <v>0</v>
      </c>
      <c r="BF126" s="199">
        <f t="shared" si="5"/>
        <v>0</v>
      </c>
      <c r="BG126" s="199">
        <f t="shared" si="6"/>
        <v>0</v>
      </c>
      <c r="BH126" s="199">
        <f t="shared" si="7"/>
        <v>0</v>
      </c>
      <c r="BI126" s="199">
        <f t="shared" si="8"/>
        <v>0</v>
      </c>
      <c r="BJ126" s="18" t="s">
        <v>87</v>
      </c>
      <c r="BK126" s="199">
        <f t="shared" si="9"/>
        <v>0</v>
      </c>
      <c r="BL126" s="18" t="s">
        <v>131</v>
      </c>
      <c r="BM126" s="198" t="s">
        <v>2414</v>
      </c>
    </row>
    <row r="127" spans="1:65" s="2" customFormat="1" ht="16.5" customHeight="1">
      <c r="A127" s="35"/>
      <c r="B127" s="36"/>
      <c r="C127" s="187" t="s">
        <v>191</v>
      </c>
      <c r="D127" s="187" t="s">
        <v>176</v>
      </c>
      <c r="E127" s="188" t="s">
        <v>2415</v>
      </c>
      <c r="F127" s="189" t="s">
        <v>2416</v>
      </c>
      <c r="G127" s="190" t="s">
        <v>339</v>
      </c>
      <c r="H127" s="191">
        <v>59</v>
      </c>
      <c r="I127" s="192"/>
      <c r="J127" s="193">
        <f t="shared" si="0"/>
        <v>0</v>
      </c>
      <c r="K127" s="189" t="s">
        <v>1</v>
      </c>
      <c r="L127" s="40"/>
      <c r="M127" s="194" t="s">
        <v>1</v>
      </c>
      <c r="N127" s="195" t="s">
        <v>44</v>
      </c>
      <c r="O127" s="72"/>
      <c r="P127" s="196">
        <f t="shared" si="1"/>
        <v>0</v>
      </c>
      <c r="Q127" s="196">
        <v>1.2700000000000001E-3</v>
      </c>
      <c r="R127" s="196">
        <f t="shared" si="2"/>
        <v>7.493000000000001E-2</v>
      </c>
      <c r="S127" s="196">
        <v>0</v>
      </c>
      <c r="T127" s="197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8" t="s">
        <v>131</v>
      </c>
      <c r="AT127" s="198" t="s">
        <v>176</v>
      </c>
      <c r="AU127" s="198" t="s">
        <v>89</v>
      </c>
      <c r="AY127" s="18" t="s">
        <v>173</v>
      </c>
      <c r="BE127" s="199">
        <f t="shared" si="4"/>
        <v>0</v>
      </c>
      <c r="BF127" s="199">
        <f t="shared" si="5"/>
        <v>0</v>
      </c>
      <c r="BG127" s="199">
        <f t="shared" si="6"/>
        <v>0</v>
      </c>
      <c r="BH127" s="199">
        <f t="shared" si="7"/>
        <v>0</v>
      </c>
      <c r="BI127" s="199">
        <f t="shared" si="8"/>
        <v>0</v>
      </c>
      <c r="BJ127" s="18" t="s">
        <v>87</v>
      </c>
      <c r="BK127" s="199">
        <f t="shared" si="9"/>
        <v>0</v>
      </c>
      <c r="BL127" s="18" t="s">
        <v>131</v>
      </c>
      <c r="BM127" s="198" t="s">
        <v>2417</v>
      </c>
    </row>
    <row r="128" spans="1:65" s="2" customFormat="1" ht="16.5" customHeight="1">
      <c r="A128" s="35"/>
      <c r="B128" s="36"/>
      <c r="C128" s="187" t="s">
        <v>172</v>
      </c>
      <c r="D128" s="187" t="s">
        <v>176</v>
      </c>
      <c r="E128" s="188" t="s">
        <v>2418</v>
      </c>
      <c r="F128" s="189" t="s">
        <v>2419</v>
      </c>
      <c r="G128" s="190" t="s">
        <v>339</v>
      </c>
      <c r="H128" s="191">
        <v>32</v>
      </c>
      <c r="I128" s="192"/>
      <c r="J128" s="193">
        <f t="shared" si="0"/>
        <v>0</v>
      </c>
      <c r="K128" s="189" t="s">
        <v>1</v>
      </c>
      <c r="L128" s="40"/>
      <c r="M128" s="194" t="s">
        <v>1</v>
      </c>
      <c r="N128" s="195" t="s">
        <v>44</v>
      </c>
      <c r="O128" s="72"/>
      <c r="P128" s="196">
        <f t="shared" si="1"/>
        <v>0</v>
      </c>
      <c r="Q128" s="196">
        <v>1.5900000000000001E-3</v>
      </c>
      <c r="R128" s="196">
        <f t="shared" si="2"/>
        <v>5.0880000000000002E-2</v>
      </c>
      <c r="S128" s="196">
        <v>0</v>
      </c>
      <c r="T128" s="19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131</v>
      </c>
      <c r="AT128" s="198" t="s">
        <v>176</v>
      </c>
      <c r="AU128" s="198" t="s">
        <v>89</v>
      </c>
      <c r="AY128" s="18" t="s">
        <v>173</v>
      </c>
      <c r="BE128" s="199">
        <f t="shared" si="4"/>
        <v>0</v>
      </c>
      <c r="BF128" s="199">
        <f t="shared" si="5"/>
        <v>0</v>
      </c>
      <c r="BG128" s="199">
        <f t="shared" si="6"/>
        <v>0</v>
      </c>
      <c r="BH128" s="199">
        <f t="shared" si="7"/>
        <v>0</v>
      </c>
      <c r="BI128" s="199">
        <f t="shared" si="8"/>
        <v>0</v>
      </c>
      <c r="BJ128" s="18" t="s">
        <v>87</v>
      </c>
      <c r="BK128" s="199">
        <f t="shared" si="9"/>
        <v>0</v>
      </c>
      <c r="BL128" s="18" t="s">
        <v>131</v>
      </c>
      <c r="BM128" s="198" t="s">
        <v>2420</v>
      </c>
    </row>
    <row r="129" spans="1:65" s="2" customFormat="1" ht="21.75" customHeight="1">
      <c r="A129" s="35"/>
      <c r="B129" s="36"/>
      <c r="C129" s="187" t="s">
        <v>201</v>
      </c>
      <c r="D129" s="187" t="s">
        <v>176</v>
      </c>
      <c r="E129" s="188" t="s">
        <v>2421</v>
      </c>
      <c r="F129" s="189" t="s">
        <v>2422</v>
      </c>
      <c r="G129" s="190" t="s">
        <v>339</v>
      </c>
      <c r="H129" s="191">
        <v>590</v>
      </c>
      <c r="I129" s="192"/>
      <c r="J129" s="193">
        <f t="shared" si="0"/>
        <v>0</v>
      </c>
      <c r="K129" s="189" t="s">
        <v>263</v>
      </c>
      <c r="L129" s="40"/>
      <c r="M129" s="194" t="s">
        <v>1</v>
      </c>
      <c r="N129" s="195" t="s">
        <v>44</v>
      </c>
      <c r="O129" s="72"/>
      <c r="P129" s="196">
        <f t="shared" si="1"/>
        <v>0</v>
      </c>
      <c r="Q129" s="196">
        <v>1.2E-4</v>
      </c>
      <c r="R129" s="196">
        <f t="shared" si="2"/>
        <v>7.0800000000000002E-2</v>
      </c>
      <c r="S129" s="196">
        <v>0</v>
      </c>
      <c r="T129" s="19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131</v>
      </c>
      <c r="AT129" s="198" t="s">
        <v>176</v>
      </c>
      <c r="AU129" s="198" t="s">
        <v>89</v>
      </c>
      <c r="AY129" s="18" t="s">
        <v>173</v>
      </c>
      <c r="BE129" s="199">
        <f t="shared" si="4"/>
        <v>0</v>
      </c>
      <c r="BF129" s="199">
        <f t="shared" si="5"/>
        <v>0</v>
      </c>
      <c r="BG129" s="199">
        <f t="shared" si="6"/>
        <v>0</v>
      </c>
      <c r="BH129" s="199">
        <f t="shared" si="7"/>
        <v>0</v>
      </c>
      <c r="BI129" s="199">
        <f t="shared" si="8"/>
        <v>0</v>
      </c>
      <c r="BJ129" s="18" t="s">
        <v>87</v>
      </c>
      <c r="BK129" s="199">
        <f t="shared" si="9"/>
        <v>0</v>
      </c>
      <c r="BL129" s="18" t="s">
        <v>131</v>
      </c>
      <c r="BM129" s="198" t="s">
        <v>2423</v>
      </c>
    </row>
    <row r="130" spans="1:65" s="2" customFormat="1" ht="24.2" customHeight="1">
      <c r="A130" s="35"/>
      <c r="B130" s="36"/>
      <c r="C130" s="187" t="s">
        <v>205</v>
      </c>
      <c r="D130" s="187" t="s">
        <v>176</v>
      </c>
      <c r="E130" s="188" t="s">
        <v>2424</v>
      </c>
      <c r="F130" s="189" t="s">
        <v>2425</v>
      </c>
      <c r="G130" s="190" t="s">
        <v>339</v>
      </c>
      <c r="H130" s="191">
        <v>91</v>
      </c>
      <c r="I130" s="192"/>
      <c r="J130" s="193">
        <f t="shared" si="0"/>
        <v>0</v>
      </c>
      <c r="K130" s="189" t="s">
        <v>263</v>
      </c>
      <c r="L130" s="40"/>
      <c r="M130" s="194" t="s">
        <v>1</v>
      </c>
      <c r="N130" s="195" t="s">
        <v>44</v>
      </c>
      <c r="O130" s="72"/>
      <c r="P130" s="196">
        <f t="shared" si="1"/>
        <v>0</v>
      </c>
      <c r="Q130" s="196">
        <v>1.6000000000000001E-4</v>
      </c>
      <c r="R130" s="196">
        <f t="shared" si="2"/>
        <v>1.4560000000000002E-2</v>
      </c>
      <c r="S130" s="196">
        <v>0</v>
      </c>
      <c r="T130" s="19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8" t="s">
        <v>131</v>
      </c>
      <c r="AT130" s="198" t="s">
        <v>176</v>
      </c>
      <c r="AU130" s="198" t="s">
        <v>89</v>
      </c>
      <c r="AY130" s="18" t="s">
        <v>173</v>
      </c>
      <c r="BE130" s="199">
        <f t="shared" si="4"/>
        <v>0</v>
      </c>
      <c r="BF130" s="199">
        <f t="shared" si="5"/>
        <v>0</v>
      </c>
      <c r="BG130" s="199">
        <f t="shared" si="6"/>
        <v>0</v>
      </c>
      <c r="BH130" s="199">
        <f t="shared" si="7"/>
        <v>0</v>
      </c>
      <c r="BI130" s="199">
        <f t="shared" si="8"/>
        <v>0</v>
      </c>
      <c r="BJ130" s="18" t="s">
        <v>87</v>
      </c>
      <c r="BK130" s="199">
        <f t="shared" si="9"/>
        <v>0</v>
      </c>
      <c r="BL130" s="18" t="s">
        <v>131</v>
      </c>
      <c r="BM130" s="198" t="s">
        <v>2426</v>
      </c>
    </row>
    <row r="131" spans="1:65" s="2" customFormat="1" ht="16.5" customHeight="1">
      <c r="A131" s="35"/>
      <c r="B131" s="36"/>
      <c r="C131" s="187" t="s">
        <v>211</v>
      </c>
      <c r="D131" s="187" t="s">
        <v>176</v>
      </c>
      <c r="E131" s="188" t="s">
        <v>2427</v>
      </c>
      <c r="F131" s="189" t="s">
        <v>2428</v>
      </c>
      <c r="G131" s="190" t="s">
        <v>1138</v>
      </c>
      <c r="H131" s="264"/>
      <c r="I131" s="192"/>
      <c r="J131" s="193">
        <f t="shared" si="0"/>
        <v>0</v>
      </c>
      <c r="K131" s="189" t="s">
        <v>263</v>
      </c>
      <c r="L131" s="40"/>
      <c r="M131" s="194" t="s">
        <v>1</v>
      </c>
      <c r="N131" s="195" t="s">
        <v>44</v>
      </c>
      <c r="O131" s="72"/>
      <c r="P131" s="196">
        <f t="shared" si="1"/>
        <v>0</v>
      </c>
      <c r="Q131" s="196">
        <v>0</v>
      </c>
      <c r="R131" s="196">
        <f t="shared" si="2"/>
        <v>0</v>
      </c>
      <c r="S131" s="196">
        <v>0</v>
      </c>
      <c r="T131" s="19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8" t="s">
        <v>131</v>
      </c>
      <c r="AT131" s="198" t="s">
        <v>176</v>
      </c>
      <c r="AU131" s="198" t="s">
        <v>89</v>
      </c>
      <c r="AY131" s="18" t="s">
        <v>173</v>
      </c>
      <c r="BE131" s="199">
        <f t="shared" si="4"/>
        <v>0</v>
      </c>
      <c r="BF131" s="199">
        <f t="shared" si="5"/>
        <v>0</v>
      </c>
      <c r="BG131" s="199">
        <f t="shared" si="6"/>
        <v>0</v>
      </c>
      <c r="BH131" s="199">
        <f t="shared" si="7"/>
        <v>0</v>
      </c>
      <c r="BI131" s="199">
        <f t="shared" si="8"/>
        <v>0</v>
      </c>
      <c r="BJ131" s="18" t="s">
        <v>87</v>
      </c>
      <c r="BK131" s="199">
        <f t="shared" si="9"/>
        <v>0</v>
      </c>
      <c r="BL131" s="18" t="s">
        <v>131</v>
      </c>
      <c r="BM131" s="198" t="s">
        <v>2429</v>
      </c>
    </row>
    <row r="132" spans="1:65" s="12" customFormat="1" ht="22.9" customHeight="1">
      <c r="B132" s="171"/>
      <c r="C132" s="172"/>
      <c r="D132" s="173" t="s">
        <v>78</v>
      </c>
      <c r="E132" s="185" t="s">
        <v>2430</v>
      </c>
      <c r="F132" s="185" t="s">
        <v>2431</v>
      </c>
      <c r="G132" s="172"/>
      <c r="H132" s="172"/>
      <c r="I132" s="175"/>
      <c r="J132" s="186">
        <f>BK132</f>
        <v>0</v>
      </c>
      <c r="K132" s="172"/>
      <c r="L132" s="177"/>
      <c r="M132" s="178"/>
      <c r="N132" s="179"/>
      <c r="O132" s="179"/>
      <c r="P132" s="180">
        <f>SUM(P133:P151)</f>
        <v>0</v>
      </c>
      <c r="Q132" s="179"/>
      <c r="R132" s="180">
        <f>SUM(R133:R151)</f>
        <v>4.4289999999999982E-2</v>
      </c>
      <c r="S132" s="179"/>
      <c r="T132" s="181">
        <f>SUM(T133:T151)</f>
        <v>0</v>
      </c>
      <c r="AR132" s="182" t="s">
        <v>89</v>
      </c>
      <c r="AT132" s="183" t="s">
        <v>78</v>
      </c>
      <c r="AU132" s="183" t="s">
        <v>87</v>
      </c>
      <c r="AY132" s="182" t="s">
        <v>173</v>
      </c>
      <c r="BK132" s="184">
        <f>SUM(BK133:BK151)</f>
        <v>0</v>
      </c>
    </row>
    <row r="133" spans="1:65" s="2" customFormat="1" ht="16.5" customHeight="1">
      <c r="A133" s="35"/>
      <c r="B133" s="36"/>
      <c r="C133" s="187" t="s">
        <v>217</v>
      </c>
      <c r="D133" s="187" t="s">
        <v>176</v>
      </c>
      <c r="E133" s="188" t="s">
        <v>2432</v>
      </c>
      <c r="F133" s="189" t="s">
        <v>2433</v>
      </c>
      <c r="G133" s="190" t="s">
        <v>2164</v>
      </c>
      <c r="H133" s="191">
        <v>1</v>
      </c>
      <c r="I133" s="192"/>
      <c r="J133" s="193">
        <f t="shared" ref="J133:J151" si="10">ROUND(I133*H133,2)</f>
        <v>0</v>
      </c>
      <c r="K133" s="189" t="s">
        <v>1</v>
      </c>
      <c r="L133" s="40"/>
      <c r="M133" s="194" t="s">
        <v>1</v>
      </c>
      <c r="N133" s="195" t="s">
        <v>44</v>
      </c>
      <c r="O133" s="72"/>
      <c r="P133" s="196">
        <f t="shared" ref="P133:P151" si="11">O133*H133</f>
        <v>0</v>
      </c>
      <c r="Q133" s="196">
        <v>1.67E-3</v>
      </c>
      <c r="R133" s="196">
        <f t="shared" ref="R133:R151" si="12">Q133*H133</f>
        <v>1.67E-3</v>
      </c>
      <c r="S133" s="196">
        <v>0</v>
      </c>
      <c r="T133" s="197">
        <f t="shared" ref="T133:T151" si="13"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131</v>
      </c>
      <c r="AT133" s="198" t="s">
        <v>176</v>
      </c>
      <c r="AU133" s="198" t="s">
        <v>89</v>
      </c>
      <c r="AY133" s="18" t="s">
        <v>173</v>
      </c>
      <c r="BE133" s="199">
        <f t="shared" ref="BE133:BE151" si="14">IF(N133="základní",J133,0)</f>
        <v>0</v>
      </c>
      <c r="BF133" s="199">
        <f t="shared" ref="BF133:BF151" si="15">IF(N133="snížená",J133,0)</f>
        <v>0</v>
      </c>
      <c r="BG133" s="199">
        <f t="shared" ref="BG133:BG151" si="16">IF(N133="zákl. přenesená",J133,0)</f>
        <v>0</v>
      </c>
      <c r="BH133" s="199">
        <f t="shared" ref="BH133:BH151" si="17">IF(N133="sníž. přenesená",J133,0)</f>
        <v>0</v>
      </c>
      <c r="BI133" s="199">
        <f t="shared" ref="BI133:BI151" si="18">IF(N133="nulová",J133,0)</f>
        <v>0</v>
      </c>
      <c r="BJ133" s="18" t="s">
        <v>87</v>
      </c>
      <c r="BK133" s="199">
        <f t="shared" ref="BK133:BK151" si="19">ROUND(I133*H133,2)</f>
        <v>0</v>
      </c>
      <c r="BL133" s="18" t="s">
        <v>131</v>
      </c>
      <c r="BM133" s="198" t="s">
        <v>2434</v>
      </c>
    </row>
    <row r="134" spans="1:65" s="2" customFormat="1" ht="24.2" customHeight="1">
      <c r="A134" s="35"/>
      <c r="B134" s="36"/>
      <c r="C134" s="254" t="s">
        <v>114</v>
      </c>
      <c r="D134" s="254" t="s">
        <v>730</v>
      </c>
      <c r="E134" s="255" t="s">
        <v>2435</v>
      </c>
      <c r="F134" s="256" t="s">
        <v>2436</v>
      </c>
      <c r="G134" s="257" t="s">
        <v>330</v>
      </c>
      <c r="H134" s="258">
        <v>21</v>
      </c>
      <c r="I134" s="259"/>
      <c r="J134" s="260">
        <f t="shared" si="10"/>
        <v>0</v>
      </c>
      <c r="K134" s="256" t="s">
        <v>1</v>
      </c>
      <c r="L134" s="261"/>
      <c r="M134" s="262" t="s">
        <v>1</v>
      </c>
      <c r="N134" s="263" t="s">
        <v>44</v>
      </c>
      <c r="O134" s="72"/>
      <c r="P134" s="196">
        <f t="shared" si="11"/>
        <v>0</v>
      </c>
      <c r="Q134" s="196">
        <v>6.3000000000000003E-4</v>
      </c>
      <c r="R134" s="196">
        <f t="shared" si="12"/>
        <v>1.323E-2</v>
      </c>
      <c r="S134" s="196">
        <v>0</v>
      </c>
      <c r="T134" s="197">
        <f t="shared" si="1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410</v>
      </c>
      <c r="AT134" s="198" t="s">
        <v>730</v>
      </c>
      <c r="AU134" s="198" t="s">
        <v>89</v>
      </c>
      <c r="AY134" s="18" t="s">
        <v>173</v>
      </c>
      <c r="BE134" s="199">
        <f t="shared" si="14"/>
        <v>0</v>
      </c>
      <c r="BF134" s="199">
        <f t="shared" si="15"/>
        <v>0</v>
      </c>
      <c r="BG134" s="199">
        <f t="shared" si="16"/>
        <v>0</v>
      </c>
      <c r="BH134" s="199">
        <f t="shared" si="17"/>
        <v>0</v>
      </c>
      <c r="BI134" s="199">
        <f t="shared" si="18"/>
        <v>0</v>
      </c>
      <c r="BJ134" s="18" t="s">
        <v>87</v>
      </c>
      <c r="BK134" s="199">
        <f t="shared" si="19"/>
        <v>0</v>
      </c>
      <c r="BL134" s="18" t="s">
        <v>131</v>
      </c>
      <c r="BM134" s="198" t="s">
        <v>2437</v>
      </c>
    </row>
    <row r="135" spans="1:65" s="2" customFormat="1" ht="24.2" customHeight="1">
      <c r="A135" s="35"/>
      <c r="B135" s="36"/>
      <c r="C135" s="254" t="s">
        <v>117</v>
      </c>
      <c r="D135" s="254" t="s">
        <v>730</v>
      </c>
      <c r="E135" s="255" t="s">
        <v>2438</v>
      </c>
      <c r="F135" s="256" t="s">
        <v>2439</v>
      </c>
      <c r="G135" s="257" t="s">
        <v>330</v>
      </c>
      <c r="H135" s="258">
        <v>7</v>
      </c>
      <c r="I135" s="259"/>
      <c r="J135" s="260">
        <f t="shared" si="10"/>
        <v>0</v>
      </c>
      <c r="K135" s="256" t="s">
        <v>1</v>
      </c>
      <c r="L135" s="261"/>
      <c r="M135" s="262" t="s">
        <v>1</v>
      </c>
      <c r="N135" s="263" t="s">
        <v>44</v>
      </c>
      <c r="O135" s="72"/>
      <c r="P135" s="196">
        <f t="shared" si="11"/>
        <v>0</v>
      </c>
      <c r="Q135" s="196">
        <v>6.3000000000000003E-4</v>
      </c>
      <c r="R135" s="196">
        <f t="shared" si="12"/>
        <v>4.4099999999999999E-3</v>
      </c>
      <c r="S135" s="196">
        <v>0</v>
      </c>
      <c r="T135" s="197">
        <f t="shared" si="1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410</v>
      </c>
      <c r="AT135" s="198" t="s">
        <v>730</v>
      </c>
      <c r="AU135" s="198" t="s">
        <v>89</v>
      </c>
      <c r="AY135" s="18" t="s">
        <v>173</v>
      </c>
      <c r="BE135" s="199">
        <f t="shared" si="14"/>
        <v>0</v>
      </c>
      <c r="BF135" s="199">
        <f t="shared" si="15"/>
        <v>0</v>
      </c>
      <c r="BG135" s="199">
        <f t="shared" si="16"/>
        <v>0</v>
      </c>
      <c r="BH135" s="199">
        <f t="shared" si="17"/>
        <v>0</v>
      </c>
      <c r="BI135" s="199">
        <f t="shared" si="18"/>
        <v>0</v>
      </c>
      <c r="BJ135" s="18" t="s">
        <v>87</v>
      </c>
      <c r="BK135" s="199">
        <f t="shared" si="19"/>
        <v>0</v>
      </c>
      <c r="BL135" s="18" t="s">
        <v>131</v>
      </c>
      <c r="BM135" s="198" t="s">
        <v>2440</v>
      </c>
    </row>
    <row r="136" spans="1:65" s="2" customFormat="1" ht="24.2" customHeight="1">
      <c r="A136" s="35"/>
      <c r="B136" s="36"/>
      <c r="C136" s="254" t="s">
        <v>120</v>
      </c>
      <c r="D136" s="254" t="s">
        <v>730</v>
      </c>
      <c r="E136" s="255" t="s">
        <v>2441</v>
      </c>
      <c r="F136" s="256" t="s">
        <v>2442</v>
      </c>
      <c r="G136" s="257" t="s">
        <v>330</v>
      </c>
      <c r="H136" s="258">
        <v>7</v>
      </c>
      <c r="I136" s="259"/>
      <c r="J136" s="260">
        <f t="shared" si="10"/>
        <v>0</v>
      </c>
      <c r="K136" s="256" t="s">
        <v>1</v>
      </c>
      <c r="L136" s="261"/>
      <c r="M136" s="262" t="s">
        <v>1</v>
      </c>
      <c r="N136" s="263" t="s">
        <v>44</v>
      </c>
      <c r="O136" s="72"/>
      <c r="P136" s="196">
        <f t="shared" si="11"/>
        <v>0</v>
      </c>
      <c r="Q136" s="196">
        <v>6.3000000000000003E-4</v>
      </c>
      <c r="R136" s="196">
        <f t="shared" si="12"/>
        <v>4.4099999999999999E-3</v>
      </c>
      <c r="S136" s="196">
        <v>0</v>
      </c>
      <c r="T136" s="197">
        <f t="shared" si="1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410</v>
      </c>
      <c r="AT136" s="198" t="s">
        <v>730</v>
      </c>
      <c r="AU136" s="198" t="s">
        <v>89</v>
      </c>
      <c r="AY136" s="18" t="s">
        <v>173</v>
      </c>
      <c r="BE136" s="199">
        <f t="shared" si="14"/>
        <v>0</v>
      </c>
      <c r="BF136" s="199">
        <f t="shared" si="15"/>
        <v>0</v>
      </c>
      <c r="BG136" s="199">
        <f t="shared" si="16"/>
        <v>0</v>
      </c>
      <c r="BH136" s="199">
        <f t="shared" si="17"/>
        <v>0</v>
      </c>
      <c r="BI136" s="199">
        <f t="shared" si="18"/>
        <v>0</v>
      </c>
      <c r="BJ136" s="18" t="s">
        <v>87</v>
      </c>
      <c r="BK136" s="199">
        <f t="shared" si="19"/>
        <v>0</v>
      </c>
      <c r="BL136" s="18" t="s">
        <v>131</v>
      </c>
      <c r="BM136" s="198" t="s">
        <v>2443</v>
      </c>
    </row>
    <row r="137" spans="1:65" s="2" customFormat="1" ht="16.5" customHeight="1">
      <c r="A137" s="35"/>
      <c r="B137" s="36"/>
      <c r="C137" s="254" t="s">
        <v>123</v>
      </c>
      <c r="D137" s="254" t="s">
        <v>730</v>
      </c>
      <c r="E137" s="255" t="s">
        <v>2444</v>
      </c>
      <c r="F137" s="256" t="s">
        <v>2445</v>
      </c>
      <c r="G137" s="257" t="s">
        <v>330</v>
      </c>
      <c r="H137" s="258">
        <v>7</v>
      </c>
      <c r="I137" s="259"/>
      <c r="J137" s="260">
        <f t="shared" si="10"/>
        <v>0</v>
      </c>
      <c r="K137" s="256" t="s">
        <v>1</v>
      </c>
      <c r="L137" s="261"/>
      <c r="M137" s="262" t="s">
        <v>1</v>
      </c>
      <c r="N137" s="263" t="s">
        <v>44</v>
      </c>
      <c r="O137" s="72"/>
      <c r="P137" s="196">
        <f t="shared" si="11"/>
        <v>0</v>
      </c>
      <c r="Q137" s="196">
        <v>6.3000000000000003E-4</v>
      </c>
      <c r="R137" s="196">
        <f t="shared" si="12"/>
        <v>4.4099999999999999E-3</v>
      </c>
      <c r="S137" s="196">
        <v>0</v>
      </c>
      <c r="T137" s="197">
        <f t="shared" si="1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410</v>
      </c>
      <c r="AT137" s="198" t="s">
        <v>730</v>
      </c>
      <c r="AU137" s="198" t="s">
        <v>89</v>
      </c>
      <c r="AY137" s="18" t="s">
        <v>173</v>
      </c>
      <c r="BE137" s="199">
        <f t="shared" si="14"/>
        <v>0</v>
      </c>
      <c r="BF137" s="199">
        <f t="shared" si="15"/>
        <v>0</v>
      </c>
      <c r="BG137" s="199">
        <f t="shared" si="16"/>
        <v>0</v>
      </c>
      <c r="BH137" s="199">
        <f t="shared" si="17"/>
        <v>0</v>
      </c>
      <c r="BI137" s="199">
        <f t="shared" si="18"/>
        <v>0</v>
      </c>
      <c r="BJ137" s="18" t="s">
        <v>87</v>
      </c>
      <c r="BK137" s="199">
        <f t="shared" si="19"/>
        <v>0</v>
      </c>
      <c r="BL137" s="18" t="s">
        <v>131</v>
      </c>
      <c r="BM137" s="198" t="s">
        <v>2446</v>
      </c>
    </row>
    <row r="138" spans="1:65" s="2" customFormat="1" ht="16.5" customHeight="1">
      <c r="A138" s="35"/>
      <c r="B138" s="36"/>
      <c r="C138" s="254" t="s">
        <v>126</v>
      </c>
      <c r="D138" s="254" t="s">
        <v>730</v>
      </c>
      <c r="E138" s="255" t="s">
        <v>2447</v>
      </c>
      <c r="F138" s="256" t="s">
        <v>2448</v>
      </c>
      <c r="G138" s="257" t="s">
        <v>330</v>
      </c>
      <c r="H138" s="258">
        <v>7</v>
      </c>
      <c r="I138" s="259"/>
      <c r="J138" s="260">
        <f t="shared" si="10"/>
        <v>0</v>
      </c>
      <c r="K138" s="256" t="s">
        <v>1</v>
      </c>
      <c r="L138" s="261"/>
      <c r="M138" s="262" t="s">
        <v>1</v>
      </c>
      <c r="N138" s="263" t="s">
        <v>44</v>
      </c>
      <c r="O138" s="72"/>
      <c r="P138" s="196">
        <f t="shared" si="11"/>
        <v>0</v>
      </c>
      <c r="Q138" s="196">
        <v>6.3000000000000003E-4</v>
      </c>
      <c r="R138" s="196">
        <f t="shared" si="12"/>
        <v>4.4099999999999999E-3</v>
      </c>
      <c r="S138" s="196">
        <v>0</v>
      </c>
      <c r="T138" s="197">
        <f t="shared" si="1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410</v>
      </c>
      <c r="AT138" s="198" t="s">
        <v>730</v>
      </c>
      <c r="AU138" s="198" t="s">
        <v>89</v>
      </c>
      <c r="AY138" s="18" t="s">
        <v>173</v>
      </c>
      <c r="BE138" s="199">
        <f t="shared" si="14"/>
        <v>0</v>
      </c>
      <c r="BF138" s="199">
        <f t="shared" si="15"/>
        <v>0</v>
      </c>
      <c r="BG138" s="199">
        <f t="shared" si="16"/>
        <v>0</v>
      </c>
      <c r="BH138" s="199">
        <f t="shared" si="17"/>
        <v>0</v>
      </c>
      <c r="BI138" s="199">
        <f t="shared" si="18"/>
        <v>0</v>
      </c>
      <c r="BJ138" s="18" t="s">
        <v>87</v>
      </c>
      <c r="BK138" s="199">
        <f t="shared" si="19"/>
        <v>0</v>
      </c>
      <c r="BL138" s="18" t="s">
        <v>131</v>
      </c>
      <c r="BM138" s="198" t="s">
        <v>2449</v>
      </c>
    </row>
    <row r="139" spans="1:65" s="2" customFormat="1" ht="37.9" customHeight="1">
      <c r="A139" s="35"/>
      <c r="B139" s="36"/>
      <c r="C139" s="254" t="s">
        <v>8</v>
      </c>
      <c r="D139" s="254" t="s">
        <v>730</v>
      </c>
      <c r="E139" s="255" t="s">
        <v>2450</v>
      </c>
      <c r="F139" s="256" t="s">
        <v>2451</v>
      </c>
      <c r="G139" s="257" t="s">
        <v>330</v>
      </c>
      <c r="H139" s="258">
        <v>3</v>
      </c>
      <c r="I139" s="259"/>
      <c r="J139" s="260">
        <f t="shared" si="10"/>
        <v>0</v>
      </c>
      <c r="K139" s="256" t="s">
        <v>1</v>
      </c>
      <c r="L139" s="261"/>
      <c r="M139" s="262" t="s">
        <v>1</v>
      </c>
      <c r="N139" s="263" t="s">
        <v>44</v>
      </c>
      <c r="O139" s="72"/>
      <c r="P139" s="196">
        <f t="shared" si="11"/>
        <v>0</v>
      </c>
      <c r="Q139" s="196">
        <v>6.3000000000000003E-4</v>
      </c>
      <c r="R139" s="196">
        <f t="shared" si="12"/>
        <v>1.8900000000000002E-3</v>
      </c>
      <c r="S139" s="196">
        <v>0</v>
      </c>
      <c r="T139" s="197">
        <f t="shared" si="1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410</v>
      </c>
      <c r="AT139" s="198" t="s">
        <v>730</v>
      </c>
      <c r="AU139" s="198" t="s">
        <v>89</v>
      </c>
      <c r="AY139" s="18" t="s">
        <v>173</v>
      </c>
      <c r="BE139" s="199">
        <f t="shared" si="14"/>
        <v>0</v>
      </c>
      <c r="BF139" s="199">
        <f t="shared" si="15"/>
        <v>0</v>
      </c>
      <c r="BG139" s="199">
        <f t="shared" si="16"/>
        <v>0</v>
      </c>
      <c r="BH139" s="199">
        <f t="shared" si="17"/>
        <v>0</v>
      </c>
      <c r="BI139" s="199">
        <f t="shared" si="18"/>
        <v>0</v>
      </c>
      <c r="BJ139" s="18" t="s">
        <v>87</v>
      </c>
      <c r="BK139" s="199">
        <f t="shared" si="19"/>
        <v>0</v>
      </c>
      <c r="BL139" s="18" t="s">
        <v>131</v>
      </c>
      <c r="BM139" s="198" t="s">
        <v>2452</v>
      </c>
    </row>
    <row r="140" spans="1:65" s="2" customFormat="1" ht="21.75" customHeight="1">
      <c r="A140" s="35"/>
      <c r="B140" s="36"/>
      <c r="C140" s="254" t="s">
        <v>131</v>
      </c>
      <c r="D140" s="254" t="s">
        <v>730</v>
      </c>
      <c r="E140" s="255" t="s">
        <v>2453</v>
      </c>
      <c r="F140" s="256" t="s">
        <v>2454</v>
      </c>
      <c r="G140" s="257" t="s">
        <v>330</v>
      </c>
      <c r="H140" s="258">
        <v>1</v>
      </c>
      <c r="I140" s="259"/>
      <c r="J140" s="260">
        <f t="shared" si="10"/>
        <v>0</v>
      </c>
      <c r="K140" s="256" t="s">
        <v>1</v>
      </c>
      <c r="L140" s="261"/>
      <c r="M140" s="262" t="s">
        <v>1</v>
      </c>
      <c r="N140" s="263" t="s">
        <v>44</v>
      </c>
      <c r="O140" s="72"/>
      <c r="P140" s="196">
        <f t="shared" si="11"/>
        <v>0</v>
      </c>
      <c r="Q140" s="196">
        <v>6.3000000000000003E-4</v>
      </c>
      <c r="R140" s="196">
        <f t="shared" si="12"/>
        <v>6.3000000000000003E-4</v>
      </c>
      <c r="S140" s="196">
        <v>0</v>
      </c>
      <c r="T140" s="197">
        <f t="shared" si="1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410</v>
      </c>
      <c r="AT140" s="198" t="s">
        <v>730</v>
      </c>
      <c r="AU140" s="198" t="s">
        <v>89</v>
      </c>
      <c r="AY140" s="18" t="s">
        <v>173</v>
      </c>
      <c r="BE140" s="199">
        <f t="shared" si="14"/>
        <v>0</v>
      </c>
      <c r="BF140" s="199">
        <f t="shared" si="15"/>
        <v>0</v>
      </c>
      <c r="BG140" s="199">
        <f t="shared" si="16"/>
        <v>0</v>
      </c>
      <c r="BH140" s="199">
        <f t="shared" si="17"/>
        <v>0</v>
      </c>
      <c r="BI140" s="199">
        <f t="shared" si="18"/>
        <v>0</v>
      </c>
      <c r="BJ140" s="18" t="s">
        <v>87</v>
      </c>
      <c r="BK140" s="199">
        <f t="shared" si="19"/>
        <v>0</v>
      </c>
      <c r="BL140" s="18" t="s">
        <v>131</v>
      </c>
      <c r="BM140" s="198" t="s">
        <v>2455</v>
      </c>
    </row>
    <row r="141" spans="1:65" s="2" customFormat="1" ht="21.75" customHeight="1">
      <c r="A141" s="35"/>
      <c r="B141" s="36"/>
      <c r="C141" s="254" t="s">
        <v>134</v>
      </c>
      <c r="D141" s="254" t="s">
        <v>730</v>
      </c>
      <c r="E141" s="255" t="s">
        <v>2456</v>
      </c>
      <c r="F141" s="256" t="s">
        <v>2457</v>
      </c>
      <c r="G141" s="257" t="s">
        <v>330</v>
      </c>
      <c r="H141" s="258">
        <v>1</v>
      </c>
      <c r="I141" s="259"/>
      <c r="J141" s="260">
        <f t="shared" si="10"/>
        <v>0</v>
      </c>
      <c r="K141" s="256" t="s">
        <v>1</v>
      </c>
      <c r="L141" s="261"/>
      <c r="M141" s="262" t="s">
        <v>1</v>
      </c>
      <c r="N141" s="263" t="s">
        <v>44</v>
      </c>
      <c r="O141" s="72"/>
      <c r="P141" s="196">
        <f t="shared" si="11"/>
        <v>0</v>
      </c>
      <c r="Q141" s="196">
        <v>6.3000000000000003E-4</v>
      </c>
      <c r="R141" s="196">
        <f t="shared" si="12"/>
        <v>6.3000000000000003E-4</v>
      </c>
      <c r="S141" s="196">
        <v>0</v>
      </c>
      <c r="T141" s="197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410</v>
      </c>
      <c r="AT141" s="198" t="s">
        <v>730</v>
      </c>
      <c r="AU141" s="198" t="s">
        <v>89</v>
      </c>
      <c r="AY141" s="18" t="s">
        <v>173</v>
      </c>
      <c r="BE141" s="199">
        <f t="shared" si="14"/>
        <v>0</v>
      </c>
      <c r="BF141" s="199">
        <f t="shared" si="15"/>
        <v>0</v>
      </c>
      <c r="BG141" s="199">
        <f t="shared" si="16"/>
        <v>0</v>
      </c>
      <c r="BH141" s="199">
        <f t="shared" si="17"/>
        <v>0</v>
      </c>
      <c r="BI141" s="199">
        <f t="shared" si="18"/>
        <v>0</v>
      </c>
      <c r="BJ141" s="18" t="s">
        <v>87</v>
      </c>
      <c r="BK141" s="199">
        <f t="shared" si="19"/>
        <v>0</v>
      </c>
      <c r="BL141" s="18" t="s">
        <v>131</v>
      </c>
      <c r="BM141" s="198" t="s">
        <v>2458</v>
      </c>
    </row>
    <row r="142" spans="1:65" s="2" customFormat="1" ht="16.5" customHeight="1">
      <c r="A142" s="35"/>
      <c r="B142" s="36"/>
      <c r="C142" s="254" t="s">
        <v>137</v>
      </c>
      <c r="D142" s="254" t="s">
        <v>730</v>
      </c>
      <c r="E142" s="255" t="s">
        <v>2459</v>
      </c>
      <c r="F142" s="256" t="s">
        <v>2460</v>
      </c>
      <c r="G142" s="257" t="s">
        <v>330</v>
      </c>
      <c r="H142" s="258">
        <v>1</v>
      </c>
      <c r="I142" s="259"/>
      <c r="J142" s="260">
        <f t="shared" si="10"/>
        <v>0</v>
      </c>
      <c r="K142" s="256" t="s">
        <v>1</v>
      </c>
      <c r="L142" s="261"/>
      <c r="M142" s="262" t="s">
        <v>1</v>
      </c>
      <c r="N142" s="263" t="s">
        <v>44</v>
      </c>
      <c r="O142" s="72"/>
      <c r="P142" s="196">
        <f t="shared" si="11"/>
        <v>0</v>
      </c>
      <c r="Q142" s="196">
        <v>6.3000000000000003E-4</v>
      </c>
      <c r="R142" s="196">
        <f t="shared" si="12"/>
        <v>6.3000000000000003E-4</v>
      </c>
      <c r="S142" s="196">
        <v>0</v>
      </c>
      <c r="T142" s="197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410</v>
      </c>
      <c r="AT142" s="198" t="s">
        <v>730</v>
      </c>
      <c r="AU142" s="198" t="s">
        <v>89</v>
      </c>
      <c r="AY142" s="18" t="s">
        <v>173</v>
      </c>
      <c r="BE142" s="199">
        <f t="shared" si="14"/>
        <v>0</v>
      </c>
      <c r="BF142" s="199">
        <f t="shared" si="15"/>
        <v>0</v>
      </c>
      <c r="BG142" s="199">
        <f t="shared" si="16"/>
        <v>0</v>
      </c>
      <c r="BH142" s="199">
        <f t="shared" si="17"/>
        <v>0</v>
      </c>
      <c r="BI142" s="199">
        <f t="shared" si="18"/>
        <v>0</v>
      </c>
      <c r="BJ142" s="18" t="s">
        <v>87</v>
      </c>
      <c r="BK142" s="199">
        <f t="shared" si="19"/>
        <v>0</v>
      </c>
      <c r="BL142" s="18" t="s">
        <v>131</v>
      </c>
      <c r="BM142" s="198" t="s">
        <v>2461</v>
      </c>
    </row>
    <row r="143" spans="1:65" s="2" customFormat="1" ht="16.5" customHeight="1">
      <c r="A143" s="35"/>
      <c r="B143" s="36"/>
      <c r="C143" s="254" t="s">
        <v>140</v>
      </c>
      <c r="D143" s="254" t="s">
        <v>730</v>
      </c>
      <c r="E143" s="255" t="s">
        <v>2462</v>
      </c>
      <c r="F143" s="256" t="s">
        <v>2463</v>
      </c>
      <c r="G143" s="257" t="s">
        <v>330</v>
      </c>
      <c r="H143" s="258">
        <v>1</v>
      </c>
      <c r="I143" s="259"/>
      <c r="J143" s="260">
        <f t="shared" si="10"/>
        <v>0</v>
      </c>
      <c r="K143" s="256" t="s">
        <v>1</v>
      </c>
      <c r="L143" s="261"/>
      <c r="M143" s="262" t="s">
        <v>1</v>
      </c>
      <c r="N143" s="263" t="s">
        <v>44</v>
      </c>
      <c r="O143" s="72"/>
      <c r="P143" s="196">
        <f t="shared" si="11"/>
        <v>0</v>
      </c>
      <c r="Q143" s="196">
        <v>6.3000000000000003E-4</v>
      </c>
      <c r="R143" s="196">
        <f t="shared" si="12"/>
        <v>6.3000000000000003E-4</v>
      </c>
      <c r="S143" s="196">
        <v>0</v>
      </c>
      <c r="T143" s="197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410</v>
      </c>
      <c r="AT143" s="198" t="s">
        <v>730</v>
      </c>
      <c r="AU143" s="198" t="s">
        <v>89</v>
      </c>
      <c r="AY143" s="18" t="s">
        <v>173</v>
      </c>
      <c r="BE143" s="199">
        <f t="shared" si="14"/>
        <v>0</v>
      </c>
      <c r="BF143" s="199">
        <f t="shared" si="15"/>
        <v>0</v>
      </c>
      <c r="BG143" s="199">
        <f t="shared" si="16"/>
        <v>0</v>
      </c>
      <c r="BH143" s="199">
        <f t="shared" si="17"/>
        <v>0</v>
      </c>
      <c r="BI143" s="199">
        <f t="shared" si="18"/>
        <v>0</v>
      </c>
      <c r="BJ143" s="18" t="s">
        <v>87</v>
      </c>
      <c r="BK143" s="199">
        <f t="shared" si="19"/>
        <v>0</v>
      </c>
      <c r="BL143" s="18" t="s">
        <v>131</v>
      </c>
      <c r="BM143" s="198" t="s">
        <v>2464</v>
      </c>
    </row>
    <row r="144" spans="1:65" s="2" customFormat="1" ht="24.2" customHeight="1">
      <c r="A144" s="35"/>
      <c r="B144" s="36"/>
      <c r="C144" s="254" t="s">
        <v>336</v>
      </c>
      <c r="D144" s="254" t="s">
        <v>730</v>
      </c>
      <c r="E144" s="255" t="s">
        <v>2465</v>
      </c>
      <c r="F144" s="256" t="s">
        <v>2466</v>
      </c>
      <c r="G144" s="257" t="s">
        <v>330</v>
      </c>
      <c r="H144" s="258">
        <v>1</v>
      </c>
      <c r="I144" s="259"/>
      <c r="J144" s="260">
        <f t="shared" si="10"/>
        <v>0</v>
      </c>
      <c r="K144" s="256" t="s">
        <v>1</v>
      </c>
      <c r="L144" s="261"/>
      <c r="M144" s="262" t="s">
        <v>1</v>
      </c>
      <c r="N144" s="263" t="s">
        <v>44</v>
      </c>
      <c r="O144" s="72"/>
      <c r="P144" s="196">
        <f t="shared" si="11"/>
        <v>0</v>
      </c>
      <c r="Q144" s="196">
        <v>6.3000000000000003E-4</v>
      </c>
      <c r="R144" s="196">
        <f t="shared" si="12"/>
        <v>6.3000000000000003E-4</v>
      </c>
      <c r="S144" s="196">
        <v>0</v>
      </c>
      <c r="T144" s="197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410</v>
      </c>
      <c r="AT144" s="198" t="s">
        <v>730</v>
      </c>
      <c r="AU144" s="198" t="s">
        <v>89</v>
      </c>
      <c r="AY144" s="18" t="s">
        <v>173</v>
      </c>
      <c r="BE144" s="199">
        <f t="shared" si="14"/>
        <v>0</v>
      </c>
      <c r="BF144" s="199">
        <f t="shared" si="15"/>
        <v>0</v>
      </c>
      <c r="BG144" s="199">
        <f t="shared" si="16"/>
        <v>0</v>
      </c>
      <c r="BH144" s="199">
        <f t="shared" si="17"/>
        <v>0</v>
      </c>
      <c r="BI144" s="199">
        <f t="shared" si="18"/>
        <v>0</v>
      </c>
      <c r="BJ144" s="18" t="s">
        <v>87</v>
      </c>
      <c r="BK144" s="199">
        <f t="shared" si="19"/>
        <v>0</v>
      </c>
      <c r="BL144" s="18" t="s">
        <v>131</v>
      </c>
      <c r="BM144" s="198" t="s">
        <v>2467</v>
      </c>
    </row>
    <row r="145" spans="1:65" s="2" customFormat="1" ht="16.5" customHeight="1">
      <c r="A145" s="35"/>
      <c r="B145" s="36"/>
      <c r="C145" s="254" t="s">
        <v>7</v>
      </c>
      <c r="D145" s="254" t="s">
        <v>730</v>
      </c>
      <c r="E145" s="255" t="s">
        <v>2468</v>
      </c>
      <c r="F145" s="256" t="s">
        <v>2469</v>
      </c>
      <c r="G145" s="257" t="s">
        <v>330</v>
      </c>
      <c r="H145" s="258">
        <v>2</v>
      </c>
      <c r="I145" s="259"/>
      <c r="J145" s="260">
        <f t="shared" si="10"/>
        <v>0</v>
      </c>
      <c r="K145" s="256" t="s">
        <v>1</v>
      </c>
      <c r="L145" s="261"/>
      <c r="M145" s="262" t="s">
        <v>1</v>
      </c>
      <c r="N145" s="263" t="s">
        <v>44</v>
      </c>
      <c r="O145" s="72"/>
      <c r="P145" s="196">
        <f t="shared" si="11"/>
        <v>0</v>
      </c>
      <c r="Q145" s="196">
        <v>6.3000000000000003E-4</v>
      </c>
      <c r="R145" s="196">
        <f t="shared" si="12"/>
        <v>1.2600000000000001E-3</v>
      </c>
      <c r="S145" s="196">
        <v>0</v>
      </c>
      <c r="T145" s="197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410</v>
      </c>
      <c r="AT145" s="198" t="s">
        <v>730</v>
      </c>
      <c r="AU145" s="198" t="s">
        <v>89</v>
      </c>
      <c r="AY145" s="18" t="s">
        <v>173</v>
      </c>
      <c r="BE145" s="199">
        <f t="shared" si="14"/>
        <v>0</v>
      </c>
      <c r="BF145" s="199">
        <f t="shared" si="15"/>
        <v>0</v>
      </c>
      <c r="BG145" s="199">
        <f t="shared" si="16"/>
        <v>0</v>
      </c>
      <c r="BH145" s="199">
        <f t="shared" si="17"/>
        <v>0</v>
      </c>
      <c r="BI145" s="199">
        <f t="shared" si="18"/>
        <v>0</v>
      </c>
      <c r="BJ145" s="18" t="s">
        <v>87</v>
      </c>
      <c r="BK145" s="199">
        <f t="shared" si="19"/>
        <v>0</v>
      </c>
      <c r="BL145" s="18" t="s">
        <v>131</v>
      </c>
      <c r="BM145" s="198" t="s">
        <v>2470</v>
      </c>
    </row>
    <row r="146" spans="1:65" s="2" customFormat="1" ht="24.2" customHeight="1">
      <c r="A146" s="35"/>
      <c r="B146" s="36"/>
      <c r="C146" s="254" t="s">
        <v>347</v>
      </c>
      <c r="D146" s="254" t="s">
        <v>730</v>
      </c>
      <c r="E146" s="255" t="s">
        <v>2471</v>
      </c>
      <c r="F146" s="256" t="s">
        <v>2472</v>
      </c>
      <c r="G146" s="257" t="s">
        <v>330</v>
      </c>
      <c r="H146" s="258">
        <v>1</v>
      </c>
      <c r="I146" s="259"/>
      <c r="J146" s="260">
        <f t="shared" si="10"/>
        <v>0</v>
      </c>
      <c r="K146" s="256" t="s">
        <v>1</v>
      </c>
      <c r="L146" s="261"/>
      <c r="M146" s="262" t="s">
        <v>1</v>
      </c>
      <c r="N146" s="263" t="s">
        <v>44</v>
      </c>
      <c r="O146" s="72"/>
      <c r="P146" s="196">
        <f t="shared" si="11"/>
        <v>0</v>
      </c>
      <c r="Q146" s="196">
        <v>6.3000000000000003E-4</v>
      </c>
      <c r="R146" s="196">
        <f t="shared" si="12"/>
        <v>6.3000000000000003E-4</v>
      </c>
      <c r="S146" s="196">
        <v>0</v>
      </c>
      <c r="T146" s="197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410</v>
      </c>
      <c r="AT146" s="198" t="s">
        <v>730</v>
      </c>
      <c r="AU146" s="198" t="s">
        <v>89</v>
      </c>
      <c r="AY146" s="18" t="s">
        <v>173</v>
      </c>
      <c r="BE146" s="199">
        <f t="shared" si="14"/>
        <v>0</v>
      </c>
      <c r="BF146" s="199">
        <f t="shared" si="15"/>
        <v>0</v>
      </c>
      <c r="BG146" s="199">
        <f t="shared" si="16"/>
        <v>0</v>
      </c>
      <c r="BH146" s="199">
        <f t="shared" si="17"/>
        <v>0</v>
      </c>
      <c r="BI146" s="199">
        <f t="shared" si="18"/>
        <v>0</v>
      </c>
      <c r="BJ146" s="18" t="s">
        <v>87</v>
      </c>
      <c r="BK146" s="199">
        <f t="shared" si="19"/>
        <v>0</v>
      </c>
      <c r="BL146" s="18" t="s">
        <v>131</v>
      </c>
      <c r="BM146" s="198" t="s">
        <v>2473</v>
      </c>
    </row>
    <row r="147" spans="1:65" s="2" customFormat="1" ht="37.9" customHeight="1">
      <c r="A147" s="35"/>
      <c r="B147" s="36"/>
      <c r="C147" s="254" t="s">
        <v>354</v>
      </c>
      <c r="D147" s="254" t="s">
        <v>730</v>
      </c>
      <c r="E147" s="255" t="s">
        <v>2474</v>
      </c>
      <c r="F147" s="256" t="s">
        <v>2475</v>
      </c>
      <c r="G147" s="257" t="s">
        <v>330</v>
      </c>
      <c r="H147" s="258">
        <v>2</v>
      </c>
      <c r="I147" s="259"/>
      <c r="J147" s="260">
        <f t="shared" si="10"/>
        <v>0</v>
      </c>
      <c r="K147" s="256" t="s">
        <v>1</v>
      </c>
      <c r="L147" s="261"/>
      <c r="M147" s="262" t="s">
        <v>1</v>
      </c>
      <c r="N147" s="263" t="s">
        <v>44</v>
      </c>
      <c r="O147" s="72"/>
      <c r="P147" s="196">
        <f t="shared" si="11"/>
        <v>0</v>
      </c>
      <c r="Q147" s="196">
        <v>6.3000000000000003E-4</v>
      </c>
      <c r="R147" s="196">
        <f t="shared" si="12"/>
        <v>1.2600000000000001E-3</v>
      </c>
      <c r="S147" s="196">
        <v>0</v>
      </c>
      <c r="T147" s="197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410</v>
      </c>
      <c r="AT147" s="198" t="s">
        <v>730</v>
      </c>
      <c r="AU147" s="198" t="s">
        <v>89</v>
      </c>
      <c r="AY147" s="18" t="s">
        <v>173</v>
      </c>
      <c r="BE147" s="199">
        <f t="shared" si="14"/>
        <v>0</v>
      </c>
      <c r="BF147" s="199">
        <f t="shared" si="15"/>
        <v>0</v>
      </c>
      <c r="BG147" s="199">
        <f t="shared" si="16"/>
        <v>0</v>
      </c>
      <c r="BH147" s="199">
        <f t="shared" si="17"/>
        <v>0</v>
      </c>
      <c r="BI147" s="199">
        <f t="shared" si="18"/>
        <v>0</v>
      </c>
      <c r="BJ147" s="18" t="s">
        <v>87</v>
      </c>
      <c r="BK147" s="199">
        <f t="shared" si="19"/>
        <v>0</v>
      </c>
      <c r="BL147" s="18" t="s">
        <v>131</v>
      </c>
      <c r="BM147" s="198" t="s">
        <v>2476</v>
      </c>
    </row>
    <row r="148" spans="1:65" s="2" customFormat="1" ht="16.5" customHeight="1">
      <c r="A148" s="35"/>
      <c r="B148" s="36"/>
      <c r="C148" s="254" t="s">
        <v>359</v>
      </c>
      <c r="D148" s="254" t="s">
        <v>730</v>
      </c>
      <c r="E148" s="255" t="s">
        <v>2477</v>
      </c>
      <c r="F148" s="256" t="s">
        <v>2478</v>
      </c>
      <c r="G148" s="257" t="s">
        <v>330</v>
      </c>
      <c r="H148" s="258">
        <v>2</v>
      </c>
      <c r="I148" s="259"/>
      <c r="J148" s="260">
        <f t="shared" si="10"/>
        <v>0</v>
      </c>
      <c r="K148" s="256" t="s">
        <v>1</v>
      </c>
      <c r="L148" s="261"/>
      <c r="M148" s="262" t="s">
        <v>1</v>
      </c>
      <c r="N148" s="263" t="s">
        <v>44</v>
      </c>
      <c r="O148" s="72"/>
      <c r="P148" s="196">
        <f t="shared" si="11"/>
        <v>0</v>
      </c>
      <c r="Q148" s="196">
        <v>6.3000000000000003E-4</v>
      </c>
      <c r="R148" s="196">
        <f t="shared" si="12"/>
        <v>1.2600000000000001E-3</v>
      </c>
      <c r="S148" s="196">
        <v>0</v>
      </c>
      <c r="T148" s="197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410</v>
      </c>
      <c r="AT148" s="198" t="s">
        <v>730</v>
      </c>
      <c r="AU148" s="198" t="s">
        <v>89</v>
      </c>
      <c r="AY148" s="18" t="s">
        <v>173</v>
      </c>
      <c r="BE148" s="199">
        <f t="shared" si="14"/>
        <v>0</v>
      </c>
      <c r="BF148" s="199">
        <f t="shared" si="15"/>
        <v>0</v>
      </c>
      <c r="BG148" s="199">
        <f t="shared" si="16"/>
        <v>0</v>
      </c>
      <c r="BH148" s="199">
        <f t="shared" si="17"/>
        <v>0</v>
      </c>
      <c r="BI148" s="199">
        <f t="shared" si="18"/>
        <v>0</v>
      </c>
      <c r="BJ148" s="18" t="s">
        <v>87</v>
      </c>
      <c r="BK148" s="199">
        <f t="shared" si="19"/>
        <v>0</v>
      </c>
      <c r="BL148" s="18" t="s">
        <v>131</v>
      </c>
      <c r="BM148" s="198" t="s">
        <v>2479</v>
      </c>
    </row>
    <row r="149" spans="1:65" s="2" customFormat="1" ht="24.2" customHeight="1">
      <c r="A149" s="35"/>
      <c r="B149" s="36"/>
      <c r="C149" s="254" t="s">
        <v>366</v>
      </c>
      <c r="D149" s="254" t="s">
        <v>730</v>
      </c>
      <c r="E149" s="255" t="s">
        <v>2480</v>
      </c>
      <c r="F149" s="256" t="s">
        <v>2481</v>
      </c>
      <c r="G149" s="257" t="s">
        <v>330</v>
      </c>
      <c r="H149" s="258">
        <v>1</v>
      </c>
      <c r="I149" s="259"/>
      <c r="J149" s="260">
        <f t="shared" si="10"/>
        <v>0</v>
      </c>
      <c r="K149" s="256" t="s">
        <v>1</v>
      </c>
      <c r="L149" s="261"/>
      <c r="M149" s="262" t="s">
        <v>1</v>
      </c>
      <c r="N149" s="263" t="s">
        <v>44</v>
      </c>
      <c r="O149" s="72"/>
      <c r="P149" s="196">
        <f t="shared" si="11"/>
        <v>0</v>
      </c>
      <c r="Q149" s="196">
        <v>6.3000000000000003E-4</v>
      </c>
      <c r="R149" s="196">
        <f t="shared" si="12"/>
        <v>6.3000000000000003E-4</v>
      </c>
      <c r="S149" s="196">
        <v>0</v>
      </c>
      <c r="T149" s="197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410</v>
      </c>
      <c r="AT149" s="198" t="s">
        <v>730</v>
      </c>
      <c r="AU149" s="198" t="s">
        <v>89</v>
      </c>
      <c r="AY149" s="18" t="s">
        <v>173</v>
      </c>
      <c r="BE149" s="199">
        <f t="shared" si="14"/>
        <v>0</v>
      </c>
      <c r="BF149" s="199">
        <f t="shared" si="15"/>
        <v>0</v>
      </c>
      <c r="BG149" s="199">
        <f t="shared" si="16"/>
        <v>0</v>
      </c>
      <c r="BH149" s="199">
        <f t="shared" si="17"/>
        <v>0</v>
      </c>
      <c r="BI149" s="199">
        <f t="shared" si="18"/>
        <v>0</v>
      </c>
      <c r="BJ149" s="18" t="s">
        <v>87</v>
      </c>
      <c r="BK149" s="199">
        <f t="shared" si="19"/>
        <v>0</v>
      </c>
      <c r="BL149" s="18" t="s">
        <v>131</v>
      </c>
      <c r="BM149" s="198" t="s">
        <v>2482</v>
      </c>
    </row>
    <row r="150" spans="1:65" s="2" customFormat="1" ht="16.5" customHeight="1">
      <c r="A150" s="35"/>
      <c r="B150" s="36"/>
      <c r="C150" s="187" t="s">
        <v>372</v>
      </c>
      <c r="D150" s="187" t="s">
        <v>176</v>
      </c>
      <c r="E150" s="188" t="s">
        <v>2483</v>
      </c>
      <c r="F150" s="189" t="s">
        <v>2484</v>
      </c>
      <c r="G150" s="190" t="s">
        <v>330</v>
      </c>
      <c r="H150" s="191">
        <v>1</v>
      </c>
      <c r="I150" s="192"/>
      <c r="J150" s="193">
        <f t="shared" si="10"/>
        <v>0</v>
      </c>
      <c r="K150" s="189" t="s">
        <v>1</v>
      </c>
      <c r="L150" s="40"/>
      <c r="M150" s="194" t="s">
        <v>1</v>
      </c>
      <c r="N150" s="195" t="s">
        <v>44</v>
      </c>
      <c r="O150" s="72"/>
      <c r="P150" s="196">
        <f t="shared" si="11"/>
        <v>0</v>
      </c>
      <c r="Q150" s="196">
        <v>1.67E-3</v>
      </c>
      <c r="R150" s="196">
        <f t="shared" si="12"/>
        <v>1.67E-3</v>
      </c>
      <c r="S150" s="196">
        <v>0</v>
      </c>
      <c r="T150" s="197">
        <f t="shared" si="1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131</v>
      </c>
      <c r="AT150" s="198" t="s">
        <v>176</v>
      </c>
      <c r="AU150" s="198" t="s">
        <v>89</v>
      </c>
      <c r="AY150" s="18" t="s">
        <v>173</v>
      </c>
      <c r="BE150" s="199">
        <f t="shared" si="14"/>
        <v>0</v>
      </c>
      <c r="BF150" s="199">
        <f t="shared" si="15"/>
        <v>0</v>
      </c>
      <c r="BG150" s="199">
        <f t="shared" si="16"/>
        <v>0</v>
      </c>
      <c r="BH150" s="199">
        <f t="shared" si="17"/>
        <v>0</v>
      </c>
      <c r="BI150" s="199">
        <f t="shared" si="18"/>
        <v>0</v>
      </c>
      <c r="BJ150" s="18" t="s">
        <v>87</v>
      </c>
      <c r="BK150" s="199">
        <f t="shared" si="19"/>
        <v>0</v>
      </c>
      <c r="BL150" s="18" t="s">
        <v>131</v>
      </c>
      <c r="BM150" s="198" t="s">
        <v>2485</v>
      </c>
    </row>
    <row r="151" spans="1:65" s="2" customFormat="1" ht="16.5" customHeight="1">
      <c r="A151" s="35"/>
      <c r="B151" s="36"/>
      <c r="C151" s="187" t="s">
        <v>377</v>
      </c>
      <c r="D151" s="187" t="s">
        <v>176</v>
      </c>
      <c r="E151" s="188" t="s">
        <v>2486</v>
      </c>
      <c r="F151" s="189" t="s">
        <v>2487</v>
      </c>
      <c r="G151" s="190" t="s">
        <v>1138</v>
      </c>
      <c r="H151" s="264"/>
      <c r="I151" s="192"/>
      <c r="J151" s="193">
        <f t="shared" si="10"/>
        <v>0</v>
      </c>
      <c r="K151" s="189" t="s">
        <v>263</v>
      </c>
      <c r="L151" s="40"/>
      <c r="M151" s="194" t="s">
        <v>1</v>
      </c>
      <c r="N151" s="195" t="s">
        <v>44</v>
      </c>
      <c r="O151" s="72"/>
      <c r="P151" s="196">
        <f t="shared" si="11"/>
        <v>0</v>
      </c>
      <c r="Q151" s="196">
        <v>0</v>
      </c>
      <c r="R151" s="196">
        <f t="shared" si="12"/>
        <v>0</v>
      </c>
      <c r="S151" s="196">
        <v>0</v>
      </c>
      <c r="T151" s="197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131</v>
      </c>
      <c r="AT151" s="198" t="s">
        <v>176</v>
      </c>
      <c r="AU151" s="198" t="s">
        <v>89</v>
      </c>
      <c r="AY151" s="18" t="s">
        <v>173</v>
      </c>
      <c r="BE151" s="199">
        <f t="shared" si="14"/>
        <v>0</v>
      </c>
      <c r="BF151" s="199">
        <f t="shared" si="15"/>
        <v>0</v>
      </c>
      <c r="BG151" s="199">
        <f t="shared" si="16"/>
        <v>0</v>
      </c>
      <c r="BH151" s="199">
        <f t="shared" si="17"/>
        <v>0</v>
      </c>
      <c r="BI151" s="199">
        <f t="shared" si="18"/>
        <v>0</v>
      </c>
      <c r="BJ151" s="18" t="s">
        <v>87</v>
      </c>
      <c r="BK151" s="199">
        <f t="shared" si="19"/>
        <v>0</v>
      </c>
      <c r="BL151" s="18" t="s">
        <v>131</v>
      </c>
      <c r="BM151" s="198" t="s">
        <v>2488</v>
      </c>
    </row>
    <row r="152" spans="1:65" s="12" customFormat="1" ht="22.9" customHeight="1">
      <c r="B152" s="171"/>
      <c r="C152" s="172"/>
      <c r="D152" s="173" t="s">
        <v>78</v>
      </c>
      <c r="E152" s="185" t="s">
        <v>2489</v>
      </c>
      <c r="F152" s="185" t="s">
        <v>2490</v>
      </c>
      <c r="G152" s="172"/>
      <c r="H152" s="172"/>
      <c r="I152" s="175"/>
      <c r="J152" s="186">
        <f>BK152</f>
        <v>0</v>
      </c>
      <c r="K152" s="172"/>
      <c r="L152" s="177"/>
      <c r="M152" s="178"/>
      <c r="N152" s="179"/>
      <c r="O152" s="179"/>
      <c r="P152" s="180">
        <f>SUM(P153:P159)</f>
        <v>0</v>
      </c>
      <c r="Q152" s="179"/>
      <c r="R152" s="180">
        <f>SUM(R153:R159)</f>
        <v>0.1008</v>
      </c>
      <c r="S152" s="179"/>
      <c r="T152" s="181">
        <f>SUM(T153:T159)</f>
        <v>0</v>
      </c>
      <c r="AR152" s="182" t="s">
        <v>89</v>
      </c>
      <c r="AT152" s="183" t="s">
        <v>78</v>
      </c>
      <c r="AU152" s="183" t="s">
        <v>87</v>
      </c>
      <c r="AY152" s="182" t="s">
        <v>173</v>
      </c>
      <c r="BK152" s="184">
        <f>SUM(BK153:BK159)</f>
        <v>0</v>
      </c>
    </row>
    <row r="153" spans="1:65" s="2" customFormat="1" ht="16.5" customHeight="1">
      <c r="A153" s="35"/>
      <c r="B153" s="36"/>
      <c r="C153" s="187" t="s">
        <v>381</v>
      </c>
      <c r="D153" s="187" t="s">
        <v>176</v>
      </c>
      <c r="E153" s="188" t="s">
        <v>2491</v>
      </c>
      <c r="F153" s="189" t="s">
        <v>2492</v>
      </c>
      <c r="G153" s="190" t="s">
        <v>330</v>
      </c>
      <c r="H153" s="191">
        <v>28</v>
      </c>
      <c r="I153" s="192"/>
      <c r="J153" s="193">
        <f t="shared" ref="J153:J159" si="20">ROUND(I153*H153,2)</f>
        <v>0</v>
      </c>
      <c r="K153" s="189" t="s">
        <v>1</v>
      </c>
      <c r="L153" s="40"/>
      <c r="M153" s="194" t="s">
        <v>1</v>
      </c>
      <c r="N153" s="195" t="s">
        <v>44</v>
      </c>
      <c r="O153" s="72"/>
      <c r="P153" s="196">
        <f t="shared" ref="P153:P159" si="21">O153*H153</f>
        <v>0</v>
      </c>
      <c r="Q153" s="196">
        <v>0</v>
      </c>
      <c r="R153" s="196">
        <f t="shared" ref="R153:R159" si="22">Q153*H153</f>
        <v>0</v>
      </c>
      <c r="S153" s="196">
        <v>0</v>
      </c>
      <c r="T153" s="197">
        <f t="shared" ref="T153:T159" si="23"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131</v>
      </c>
      <c r="AT153" s="198" t="s">
        <v>176</v>
      </c>
      <c r="AU153" s="198" t="s">
        <v>89</v>
      </c>
      <c r="AY153" s="18" t="s">
        <v>173</v>
      </c>
      <c r="BE153" s="199">
        <f t="shared" ref="BE153:BE159" si="24">IF(N153="základní",J153,0)</f>
        <v>0</v>
      </c>
      <c r="BF153" s="199">
        <f t="shared" ref="BF153:BF159" si="25">IF(N153="snížená",J153,0)</f>
        <v>0</v>
      </c>
      <c r="BG153" s="199">
        <f t="shared" ref="BG153:BG159" si="26">IF(N153="zákl. přenesená",J153,0)</f>
        <v>0</v>
      </c>
      <c r="BH153" s="199">
        <f t="shared" ref="BH153:BH159" si="27">IF(N153="sníž. přenesená",J153,0)</f>
        <v>0</v>
      </c>
      <c r="BI153" s="199">
        <f t="shared" ref="BI153:BI159" si="28">IF(N153="nulová",J153,0)</f>
        <v>0</v>
      </c>
      <c r="BJ153" s="18" t="s">
        <v>87</v>
      </c>
      <c r="BK153" s="199">
        <f t="shared" ref="BK153:BK159" si="29">ROUND(I153*H153,2)</f>
        <v>0</v>
      </c>
      <c r="BL153" s="18" t="s">
        <v>131</v>
      </c>
      <c r="BM153" s="198" t="s">
        <v>2493</v>
      </c>
    </row>
    <row r="154" spans="1:65" s="2" customFormat="1" ht="16.5" customHeight="1">
      <c r="A154" s="35"/>
      <c r="B154" s="36"/>
      <c r="C154" s="254" t="s">
        <v>386</v>
      </c>
      <c r="D154" s="254" t="s">
        <v>730</v>
      </c>
      <c r="E154" s="255" t="s">
        <v>2494</v>
      </c>
      <c r="F154" s="256" t="s">
        <v>2495</v>
      </c>
      <c r="G154" s="257" t="s">
        <v>330</v>
      </c>
      <c r="H154" s="258">
        <v>21</v>
      </c>
      <c r="I154" s="259"/>
      <c r="J154" s="260">
        <f t="shared" si="20"/>
        <v>0</v>
      </c>
      <c r="K154" s="256" t="s">
        <v>1</v>
      </c>
      <c r="L154" s="261"/>
      <c r="M154" s="262" t="s">
        <v>1</v>
      </c>
      <c r="N154" s="263" t="s">
        <v>44</v>
      </c>
      <c r="O154" s="72"/>
      <c r="P154" s="196">
        <f t="shared" si="21"/>
        <v>0</v>
      </c>
      <c r="Q154" s="196">
        <v>3.5999999999999999E-3</v>
      </c>
      <c r="R154" s="196">
        <f t="shared" si="22"/>
        <v>7.5600000000000001E-2</v>
      </c>
      <c r="S154" s="196">
        <v>0</v>
      </c>
      <c r="T154" s="197">
        <f t="shared" si="2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410</v>
      </c>
      <c r="AT154" s="198" t="s">
        <v>730</v>
      </c>
      <c r="AU154" s="198" t="s">
        <v>89</v>
      </c>
      <c r="AY154" s="18" t="s">
        <v>173</v>
      </c>
      <c r="BE154" s="199">
        <f t="shared" si="24"/>
        <v>0</v>
      </c>
      <c r="BF154" s="199">
        <f t="shared" si="25"/>
        <v>0</v>
      </c>
      <c r="BG154" s="199">
        <f t="shared" si="26"/>
        <v>0</v>
      </c>
      <c r="BH154" s="199">
        <f t="shared" si="27"/>
        <v>0</v>
      </c>
      <c r="BI154" s="199">
        <f t="shared" si="28"/>
        <v>0</v>
      </c>
      <c r="BJ154" s="18" t="s">
        <v>87</v>
      </c>
      <c r="BK154" s="199">
        <f t="shared" si="29"/>
        <v>0</v>
      </c>
      <c r="BL154" s="18" t="s">
        <v>131</v>
      </c>
      <c r="BM154" s="198" t="s">
        <v>2496</v>
      </c>
    </row>
    <row r="155" spans="1:65" s="2" customFormat="1" ht="16.5" customHeight="1">
      <c r="A155" s="35"/>
      <c r="B155" s="36"/>
      <c r="C155" s="254" t="s">
        <v>392</v>
      </c>
      <c r="D155" s="254" t="s">
        <v>730</v>
      </c>
      <c r="E155" s="255" t="s">
        <v>2497</v>
      </c>
      <c r="F155" s="256" t="s">
        <v>2498</v>
      </c>
      <c r="G155" s="257" t="s">
        <v>330</v>
      </c>
      <c r="H155" s="258">
        <v>2</v>
      </c>
      <c r="I155" s="259"/>
      <c r="J155" s="260">
        <f t="shared" si="20"/>
        <v>0</v>
      </c>
      <c r="K155" s="256" t="s">
        <v>1</v>
      </c>
      <c r="L155" s="261"/>
      <c r="M155" s="262" t="s">
        <v>1</v>
      </c>
      <c r="N155" s="263" t="s">
        <v>44</v>
      </c>
      <c r="O155" s="72"/>
      <c r="P155" s="196">
        <f t="shared" si="21"/>
        <v>0</v>
      </c>
      <c r="Q155" s="196">
        <v>3.5999999999999999E-3</v>
      </c>
      <c r="R155" s="196">
        <f t="shared" si="22"/>
        <v>7.1999999999999998E-3</v>
      </c>
      <c r="S155" s="196">
        <v>0</v>
      </c>
      <c r="T155" s="197">
        <f t="shared" si="2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410</v>
      </c>
      <c r="AT155" s="198" t="s">
        <v>730</v>
      </c>
      <c r="AU155" s="198" t="s">
        <v>89</v>
      </c>
      <c r="AY155" s="18" t="s">
        <v>173</v>
      </c>
      <c r="BE155" s="199">
        <f t="shared" si="24"/>
        <v>0</v>
      </c>
      <c r="BF155" s="199">
        <f t="shared" si="25"/>
        <v>0</v>
      </c>
      <c r="BG155" s="199">
        <f t="shared" si="26"/>
        <v>0</v>
      </c>
      <c r="BH155" s="199">
        <f t="shared" si="27"/>
        <v>0</v>
      </c>
      <c r="BI155" s="199">
        <f t="shared" si="28"/>
        <v>0</v>
      </c>
      <c r="BJ155" s="18" t="s">
        <v>87</v>
      </c>
      <c r="BK155" s="199">
        <f t="shared" si="29"/>
        <v>0</v>
      </c>
      <c r="BL155" s="18" t="s">
        <v>131</v>
      </c>
      <c r="BM155" s="198" t="s">
        <v>2499</v>
      </c>
    </row>
    <row r="156" spans="1:65" s="2" customFormat="1" ht="16.5" customHeight="1">
      <c r="A156" s="35"/>
      <c r="B156" s="36"/>
      <c r="C156" s="254" t="s">
        <v>402</v>
      </c>
      <c r="D156" s="254" t="s">
        <v>730</v>
      </c>
      <c r="E156" s="255" t="s">
        <v>2500</v>
      </c>
      <c r="F156" s="256" t="s">
        <v>2501</v>
      </c>
      <c r="G156" s="257" t="s">
        <v>330</v>
      </c>
      <c r="H156" s="258">
        <v>1</v>
      </c>
      <c r="I156" s="259"/>
      <c r="J156" s="260">
        <f t="shared" si="20"/>
        <v>0</v>
      </c>
      <c r="K156" s="256" t="s">
        <v>1</v>
      </c>
      <c r="L156" s="261"/>
      <c r="M156" s="262" t="s">
        <v>1</v>
      </c>
      <c r="N156" s="263" t="s">
        <v>44</v>
      </c>
      <c r="O156" s="72"/>
      <c r="P156" s="196">
        <f t="shared" si="21"/>
        <v>0</v>
      </c>
      <c r="Q156" s="196">
        <v>3.5999999999999999E-3</v>
      </c>
      <c r="R156" s="196">
        <f t="shared" si="22"/>
        <v>3.5999999999999999E-3</v>
      </c>
      <c r="S156" s="196">
        <v>0</v>
      </c>
      <c r="T156" s="197">
        <f t="shared" si="2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410</v>
      </c>
      <c r="AT156" s="198" t="s">
        <v>730</v>
      </c>
      <c r="AU156" s="198" t="s">
        <v>89</v>
      </c>
      <c r="AY156" s="18" t="s">
        <v>173</v>
      </c>
      <c r="BE156" s="199">
        <f t="shared" si="24"/>
        <v>0</v>
      </c>
      <c r="BF156" s="199">
        <f t="shared" si="25"/>
        <v>0</v>
      </c>
      <c r="BG156" s="199">
        <f t="shared" si="26"/>
        <v>0</v>
      </c>
      <c r="BH156" s="199">
        <f t="shared" si="27"/>
        <v>0</v>
      </c>
      <c r="BI156" s="199">
        <f t="shared" si="28"/>
        <v>0</v>
      </c>
      <c r="BJ156" s="18" t="s">
        <v>87</v>
      </c>
      <c r="BK156" s="199">
        <f t="shared" si="29"/>
        <v>0</v>
      </c>
      <c r="BL156" s="18" t="s">
        <v>131</v>
      </c>
      <c r="BM156" s="198" t="s">
        <v>2502</v>
      </c>
    </row>
    <row r="157" spans="1:65" s="2" customFormat="1" ht="16.5" customHeight="1">
      <c r="A157" s="35"/>
      <c r="B157" s="36"/>
      <c r="C157" s="254" t="s">
        <v>410</v>
      </c>
      <c r="D157" s="254" t="s">
        <v>730</v>
      </c>
      <c r="E157" s="255" t="s">
        <v>2503</v>
      </c>
      <c r="F157" s="256" t="s">
        <v>2504</v>
      </c>
      <c r="G157" s="257" t="s">
        <v>330</v>
      </c>
      <c r="H157" s="258">
        <v>2</v>
      </c>
      <c r="I157" s="259"/>
      <c r="J157" s="260">
        <f t="shared" si="20"/>
        <v>0</v>
      </c>
      <c r="K157" s="256" t="s">
        <v>1</v>
      </c>
      <c r="L157" s="261"/>
      <c r="M157" s="262" t="s">
        <v>1</v>
      </c>
      <c r="N157" s="263" t="s">
        <v>44</v>
      </c>
      <c r="O157" s="72"/>
      <c r="P157" s="196">
        <f t="shared" si="21"/>
        <v>0</v>
      </c>
      <c r="Q157" s="196">
        <v>3.5999999999999999E-3</v>
      </c>
      <c r="R157" s="196">
        <f t="shared" si="22"/>
        <v>7.1999999999999998E-3</v>
      </c>
      <c r="S157" s="196">
        <v>0</v>
      </c>
      <c r="T157" s="197">
        <f t="shared" si="2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410</v>
      </c>
      <c r="AT157" s="198" t="s">
        <v>730</v>
      </c>
      <c r="AU157" s="198" t="s">
        <v>89</v>
      </c>
      <c r="AY157" s="18" t="s">
        <v>173</v>
      </c>
      <c r="BE157" s="199">
        <f t="shared" si="24"/>
        <v>0</v>
      </c>
      <c r="BF157" s="199">
        <f t="shared" si="25"/>
        <v>0</v>
      </c>
      <c r="BG157" s="199">
        <f t="shared" si="26"/>
        <v>0</v>
      </c>
      <c r="BH157" s="199">
        <f t="shared" si="27"/>
        <v>0</v>
      </c>
      <c r="BI157" s="199">
        <f t="shared" si="28"/>
        <v>0</v>
      </c>
      <c r="BJ157" s="18" t="s">
        <v>87</v>
      </c>
      <c r="BK157" s="199">
        <f t="shared" si="29"/>
        <v>0</v>
      </c>
      <c r="BL157" s="18" t="s">
        <v>131</v>
      </c>
      <c r="BM157" s="198" t="s">
        <v>2505</v>
      </c>
    </row>
    <row r="158" spans="1:65" s="2" customFormat="1" ht="16.5" customHeight="1">
      <c r="A158" s="35"/>
      <c r="B158" s="36"/>
      <c r="C158" s="254" t="s">
        <v>416</v>
      </c>
      <c r="D158" s="254" t="s">
        <v>730</v>
      </c>
      <c r="E158" s="255" t="s">
        <v>2506</v>
      </c>
      <c r="F158" s="256" t="s">
        <v>2507</v>
      </c>
      <c r="G158" s="257" t="s">
        <v>330</v>
      </c>
      <c r="H158" s="258">
        <v>2</v>
      </c>
      <c r="I158" s="259"/>
      <c r="J158" s="260">
        <f t="shared" si="20"/>
        <v>0</v>
      </c>
      <c r="K158" s="256" t="s">
        <v>1</v>
      </c>
      <c r="L158" s="261"/>
      <c r="M158" s="262" t="s">
        <v>1</v>
      </c>
      <c r="N158" s="263" t="s">
        <v>44</v>
      </c>
      <c r="O158" s="72"/>
      <c r="P158" s="196">
        <f t="shared" si="21"/>
        <v>0</v>
      </c>
      <c r="Q158" s="196">
        <v>3.5999999999999999E-3</v>
      </c>
      <c r="R158" s="196">
        <f t="shared" si="22"/>
        <v>7.1999999999999998E-3</v>
      </c>
      <c r="S158" s="196">
        <v>0</v>
      </c>
      <c r="T158" s="197">
        <f t="shared" si="2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410</v>
      </c>
      <c r="AT158" s="198" t="s">
        <v>730</v>
      </c>
      <c r="AU158" s="198" t="s">
        <v>89</v>
      </c>
      <c r="AY158" s="18" t="s">
        <v>173</v>
      </c>
      <c r="BE158" s="199">
        <f t="shared" si="24"/>
        <v>0</v>
      </c>
      <c r="BF158" s="199">
        <f t="shared" si="25"/>
        <v>0</v>
      </c>
      <c r="BG158" s="199">
        <f t="shared" si="26"/>
        <v>0</v>
      </c>
      <c r="BH158" s="199">
        <f t="shared" si="27"/>
        <v>0</v>
      </c>
      <c r="BI158" s="199">
        <f t="shared" si="28"/>
        <v>0</v>
      </c>
      <c r="BJ158" s="18" t="s">
        <v>87</v>
      </c>
      <c r="BK158" s="199">
        <f t="shared" si="29"/>
        <v>0</v>
      </c>
      <c r="BL158" s="18" t="s">
        <v>131</v>
      </c>
      <c r="BM158" s="198" t="s">
        <v>2508</v>
      </c>
    </row>
    <row r="159" spans="1:65" s="2" customFormat="1" ht="16.5" customHeight="1">
      <c r="A159" s="35"/>
      <c r="B159" s="36"/>
      <c r="C159" s="187" t="s">
        <v>420</v>
      </c>
      <c r="D159" s="187" t="s">
        <v>176</v>
      </c>
      <c r="E159" s="188" t="s">
        <v>2509</v>
      </c>
      <c r="F159" s="189" t="s">
        <v>2510</v>
      </c>
      <c r="G159" s="190" t="s">
        <v>1138</v>
      </c>
      <c r="H159" s="264"/>
      <c r="I159" s="192"/>
      <c r="J159" s="193">
        <f t="shared" si="20"/>
        <v>0</v>
      </c>
      <c r="K159" s="189" t="s">
        <v>263</v>
      </c>
      <c r="L159" s="40"/>
      <c r="M159" s="194" t="s">
        <v>1</v>
      </c>
      <c r="N159" s="195" t="s">
        <v>44</v>
      </c>
      <c r="O159" s="72"/>
      <c r="P159" s="196">
        <f t="shared" si="21"/>
        <v>0</v>
      </c>
      <c r="Q159" s="196">
        <v>0</v>
      </c>
      <c r="R159" s="196">
        <f t="shared" si="22"/>
        <v>0</v>
      </c>
      <c r="S159" s="196">
        <v>0</v>
      </c>
      <c r="T159" s="197">
        <f t="shared" si="2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131</v>
      </c>
      <c r="AT159" s="198" t="s">
        <v>176</v>
      </c>
      <c r="AU159" s="198" t="s">
        <v>89</v>
      </c>
      <c r="AY159" s="18" t="s">
        <v>173</v>
      </c>
      <c r="BE159" s="199">
        <f t="shared" si="24"/>
        <v>0</v>
      </c>
      <c r="BF159" s="199">
        <f t="shared" si="25"/>
        <v>0</v>
      </c>
      <c r="BG159" s="199">
        <f t="shared" si="26"/>
        <v>0</v>
      </c>
      <c r="BH159" s="199">
        <f t="shared" si="27"/>
        <v>0</v>
      </c>
      <c r="BI159" s="199">
        <f t="shared" si="28"/>
        <v>0</v>
      </c>
      <c r="BJ159" s="18" t="s">
        <v>87</v>
      </c>
      <c r="BK159" s="199">
        <f t="shared" si="29"/>
        <v>0</v>
      </c>
      <c r="BL159" s="18" t="s">
        <v>131</v>
      </c>
      <c r="BM159" s="198" t="s">
        <v>2511</v>
      </c>
    </row>
    <row r="160" spans="1:65" s="12" customFormat="1" ht="22.9" customHeight="1">
      <c r="B160" s="171"/>
      <c r="C160" s="172"/>
      <c r="D160" s="173" t="s">
        <v>78</v>
      </c>
      <c r="E160" s="185" t="s">
        <v>2512</v>
      </c>
      <c r="F160" s="185" t="s">
        <v>2367</v>
      </c>
      <c r="G160" s="172"/>
      <c r="H160" s="172"/>
      <c r="I160" s="175"/>
      <c r="J160" s="186">
        <f>BK160</f>
        <v>0</v>
      </c>
      <c r="K160" s="172"/>
      <c r="L160" s="177"/>
      <c r="M160" s="178"/>
      <c r="N160" s="179"/>
      <c r="O160" s="179"/>
      <c r="P160" s="180">
        <f>SUM(P161:P174)</f>
        <v>0</v>
      </c>
      <c r="Q160" s="179"/>
      <c r="R160" s="180">
        <f>SUM(R161:R174)</f>
        <v>0</v>
      </c>
      <c r="S160" s="179"/>
      <c r="T160" s="181">
        <f>SUM(T161:T174)</f>
        <v>0</v>
      </c>
      <c r="AR160" s="182" t="s">
        <v>191</v>
      </c>
      <c r="AT160" s="183" t="s">
        <v>78</v>
      </c>
      <c r="AU160" s="183" t="s">
        <v>87</v>
      </c>
      <c r="AY160" s="182" t="s">
        <v>173</v>
      </c>
      <c r="BK160" s="184">
        <f>SUM(BK161:BK174)</f>
        <v>0</v>
      </c>
    </row>
    <row r="161" spans="1:65" s="2" customFormat="1" ht="16.5" customHeight="1">
      <c r="A161" s="35"/>
      <c r="B161" s="36"/>
      <c r="C161" s="187" t="s">
        <v>424</v>
      </c>
      <c r="D161" s="187" t="s">
        <v>176</v>
      </c>
      <c r="E161" s="188" t="s">
        <v>2513</v>
      </c>
      <c r="F161" s="189" t="s">
        <v>2514</v>
      </c>
      <c r="G161" s="190" t="s">
        <v>2164</v>
      </c>
      <c r="H161" s="191">
        <v>1</v>
      </c>
      <c r="I161" s="192"/>
      <c r="J161" s="193">
        <f t="shared" ref="J161:J174" si="30">ROUND(I161*H161,2)</f>
        <v>0</v>
      </c>
      <c r="K161" s="189" t="s">
        <v>1</v>
      </c>
      <c r="L161" s="40"/>
      <c r="M161" s="194" t="s">
        <v>1</v>
      </c>
      <c r="N161" s="195" t="s">
        <v>44</v>
      </c>
      <c r="O161" s="72"/>
      <c r="P161" s="196">
        <f t="shared" ref="P161:P174" si="31">O161*H161</f>
        <v>0</v>
      </c>
      <c r="Q161" s="196">
        <v>0</v>
      </c>
      <c r="R161" s="196">
        <f t="shared" ref="R161:R174" si="32">Q161*H161</f>
        <v>0</v>
      </c>
      <c r="S161" s="196">
        <v>0</v>
      </c>
      <c r="T161" s="197">
        <f t="shared" ref="T161:T174" si="33"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191</v>
      </c>
      <c r="AT161" s="198" t="s">
        <v>176</v>
      </c>
      <c r="AU161" s="198" t="s">
        <v>89</v>
      </c>
      <c r="AY161" s="18" t="s">
        <v>173</v>
      </c>
      <c r="BE161" s="199">
        <f t="shared" ref="BE161:BE174" si="34">IF(N161="základní",J161,0)</f>
        <v>0</v>
      </c>
      <c r="BF161" s="199">
        <f t="shared" ref="BF161:BF174" si="35">IF(N161="snížená",J161,0)</f>
        <v>0</v>
      </c>
      <c r="BG161" s="199">
        <f t="shared" ref="BG161:BG174" si="36">IF(N161="zákl. přenesená",J161,0)</f>
        <v>0</v>
      </c>
      <c r="BH161" s="199">
        <f t="shared" ref="BH161:BH174" si="37">IF(N161="sníž. přenesená",J161,0)</f>
        <v>0</v>
      </c>
      <c r="BI161" s="199">
        <f t="shared" ref="BI161:BI174" si="38">IF(N161="nulová",J161,0)</f>
        <v>0</v>
      </c>
      <c r="BJ161" s="18" t="s">
        <v>87</v>
      </c>
      <c r="BK161" s="199">
        <f t="shared" ref="BK161:BK174" si="39">ROUND(I161*H161,2)</f>
        <v>0</v>
      </c>
      <c r="BL161" s="18" t="s">
        <v>191</v>
      </c>
      <c r="BM161" s="198" t="s">
        <v>2515</v>
      </c>
    </row>
    <row r="162" spans="1:65" s="2" customFormat="1" ht="16.5" customHeight="1">
      <c r="A162" s="35"/>
      <c r="B162" s="36"/>
      <c r="C162" s="187" t="s">
        <v>428</v>
      </c>
      <c r="D162" s="187" t="s">
        <v>176</v>
      </c>
      <c r="E162" s="188" t="s">
        <v>2516</v>
      </c>
      <c r="F162" s="189" t="s">
        <v>2387</v>
      </c>
      <c r="G162" s="190" t="s">
        <v>2164</v>
      </c>
      <c r="H162" s="191">
        <v>1</v>
      </c>
      <c r="I162" s="192"/>
      <c r="J162" s="193">
        <f t="shared" si="30"/>
        <v>0</v>
      </c>
      <c r="K162" s="189" t="s">
        <v>1</v>
      </c>
      <c r="L162" s="40"/>
      <c r="M162" s="194" t="s">
        <v>1</v>
      </c>
      <c r="N162" s="195" t="s">
        <v>44</v>
      </c>
      <c r="O162" s="72"/>
      <c r="P162" s="196">
        <f t="shared" si="31"/>
        <v>0</v>
      </c>
      <c r="Q162" s="196">
        <v>0</v>
      </c>
      <c r="R162" s="196">
        <f t="shared" si="32"/>
        <v>0</v>
      </c>
      <c r="S162" s="196">
        <v>0</v>
      </c>
      <c r="T162" s="197">
        <f t="shared" si="3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191</v>
      </c>
      <c r="AT162" s="198" t="s">
        <v>176</v>
      </c>
      <c r="AU162" s="198" t="s">
        <v>89</v>
      </c>
      <c r="AY162" s="18" t="s">
        <v>173</v>
      </c>
      <c r="BE162" s="199">
        <f t="shared" si="34"/>
        <v>0</v>
      </c>
      <c r="BF162" s="199">
        <f t="shared" si="35"/>
        <v>0</v>
      </c>
      <c r="BG162" s="199">
        <f t="shared" si="36"/>
        <v>0</v>
      </c>
      <c r="BH162" s="199">
        <f t="shared" si="37"/>
        <v>0</v>
      </c>
      <c r="BI162" s="199">
        <f t="shared" si="38"/>
        <v>0</v>
      </c>
      <c r="BJ162" s="18" t="s">
        <v>87</v>
      </c>
      <c r="BK162" s="199">
        <f t="shared" si="39"/>
        <v>0</v>
      </c>
      <c r="BL162" s="18" t="s">
        <v>191</v>
      </c>
      <c r="BM162" s="198" t="s">
        <v>2517</v>
      </c>
    </row>
    <row r="163" spans="1:65" s="2" customFormat="1" ht="16.5" customHeight="1">
      <c r="A163" s="35"/>
      <c r="B163" s="36"/>
      <c r="C163" s="187" t="s">
        <v>432</v>
      </c>
      <c r="D163" s="187" t="s">
        <v>176</v>
      </c>
      <c r="E163" s="188" t="s">
        <v>2518</v>
      </c>
      <c r="F163" s="189" t="s">
        <v>2519</v>
      </c>
      <c r="G163" s="190" t="s">
        <v>2164</v>
      </c>
      <c r="H163" s="191">
        <v>1</v>
      </c>
      <c r="I163" s="192"/>
      <c r="J163" s="193">
        <f t="shared" si="30"/>
        <v>0</v>
      </c>
      <c r="K163" s="189" t="s">
        <v>1</v>
      </c>
      <c r="L163" s="40"/>
      <c r="M163" s="194" t="s">
        <v>1</v>
      </c>
      <c r="N163" s="195" t="s">
        <v>44</v>
      </c>
      <c r="O163" s="72"/>
      <c r="P163" s="196">
        <f t="shared" si="31"/>
        <v>0</v>
      </c>
      <c r="Q163" s="196">
        <v>0</v>
      </c>
      <c r="R163" s="196">
        <f t="shared" si="32"/>
        <v>0</v>
      </c>
      <c r="S163" s="196">
        <v>0</v>
      </c>
      <c r="T163" s="197">
        <f t="shared" si="3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191</v>
      </c>
      <c r="AT163" s="198" t="s">
        <v>176</v>
      </c>
      <c r="AU163" s="198" t="s">
        <v>89</v>
      </c>
      <c r="AY163" s="18" t="s">
        <v>173</v>
      </c>
      <c r="BE163" s="199">
        <f t="shared" si="34"/>
        <v>0</v>
      </c>
      <c r="BF163" s="199">
        <f t="shared" si="35"/>
        <v>0</v>
      </c>
      <c r="BG163" s="199">
        <f t="shared" si="36"/>
        <v>0</v>
      </c>
      <c r="BH163" s="199">
        <f t="shared" si="37"/>
        <v>0</v>
      </c>
      <c r="BI163" s="199">
        <f t="shared" si="38"/>
        <v>0</v>
      </c>
      <c r="BJ163" s="18" t="s">
        <v>87</v>
      </c>
      <c r="BK163" s="199">
        <f t="shared" si="39"/>
        <v>0</v>
      </c>
      <c r="BL163" s="18" t="s">
        <v>191</v>
      </c>
      <c r="BM163" s="198" t="s">
        <v>2520</v>
      </c>
    </row>
    <row r="164" spans="1:65" s="2" customFormat="1" ht="16.5" customHeight="1">
      <c r="A164" s="35"/>
      <c r="B164" s="36"/>
      <c r="C164" s="187" t="s">
        <v>436</v>
      </c>
      <c r="D164" s="187" t="s">
        <v>176</v>
      </c>
      <c r="E164" s="188" t="s">
        <v>2521</v>
      </c>
      <c r="F164" s="189" t="s">
        <v>2522</v>
      </c>
      <c r="G164" s="190" t="s">
        <v>2164</v>
      </c>
      <c r="H164" s="191">
        <v>1</v>
      </c>
      <c r="I164" s="192"/>
      <c r="J164" s="193">
        <f t="shared" si="30"/>
        <v>0</v>
      </c>
      <c r="K164" s="189" t="s">
        <v>1</v>
      </c>
      <c r="L164" s="40"/>
      <c r="M164" s="194" t="s">
        <v>1</v>
      </c>
      <c r="N164" s="195" t="s">
        <v>44</v>
      </c>
      <c r="O164" s="72"/>
      <c r="P164" s="196">
        <f t="shared" si="31"/>
        <v>0</v>
      </c>
      <c r="Q164" s="196">
        <v>0</v>
      </c>
      <c r="R164" s="196">
        <f t="shared" si="32"/>
        <v>0</v>
      </c>
      <c r="S164" s="196">
        <v>0</v>
      </c>
      <c r="T164" s="197">
        <f t="shared" si="3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191</v>
      </c>
      <c r="AT164" s="198" t="s">
        <v>176</v>
      </c>
      <c r="AU164" s="198" t="s">
        <v>89</v>
      </c>
      <c r="AY164" s="18" t="s">
        <v>173</v>
      </c>
      <c r="BE164" s="199">
        <f t="shared" si="34"/>
        <v>0</v>
      </c>
      <c r="BF164" s="199">
        <f t="shared" si="35"/>
        <v>0</v>
      </c>
      <c r="BG164" s="199">
        <f t="shared" si="36"/>
        <v>0</v>
      </c>
      <c r="BH164" s="199">
        <f t="shared" si="37"/>
        <v>0</v>
      </c>
      <c r="BI164" s="199">
        <f t="shared" si="38"/>
        <v>0</v>
      </c>
      <c r="BJ164" s="18" t="s">
        <v>87</v>
      </c>
      <c r="BK164" s="199">
        <f t="shared" si="39"/>
        <v>0</v>
      </c>
      <c r="BL164" s="18" t="s">
        <v>191</v>
      </c>
      <c r="BM164" s="198" t="s">
        <v>2523</v>
      </c>
    </row>
    <row r="165" spans="1:65" s="2" customFormat="1" ht="16.5" customHeight="1">
      <c r="A165" s="35"/>
      <c r="B165" s="36"/>
      <c r="C165" s="187" t="s">
        <v>440</v>
      </c>
      <c r="D165" s="187" t="s">
        <v>176</v>
      </c>
      <c r="E165" s="188" t="s">
        <v>2524</v>
      </c>
      <c r="F165" s="189" t="s">
        <v>2525</v>
      </c>
      <c r="G165" s="190" t="s">
        <v>2164</v>
      </c>
      <c r="H165" s="191">
        <v>1</v>
      </c>
      <c r="I165" s="192"/>
      <c r="J165" s="193">
        <f t="shared" si="30"/>
        <v>0</v>
      </c>
      <c r="K165" s="189" t="s">
        <v>1</v>
      </c>
      <c r="L165" s="40"/>
      <c r="M165" s="194" t="s">
        <v>1</v>
      </c>
      <c r="N165" s="195" t="s">
        <v>44</v>
      </c>
      <c r="O165" s="72"/>
      <c r="P165" s="196">
        <f t="shared" si="31"/>
        <v>0</v>
      </c>
      <c r="Q165" s="196">
        <v>0</v>
      </c>
      <c r="R165" s="196">
        <f t="shared" si="32"/>
        <v>0</v>
      </c>
      <c r="S165" s="196">
        <v>0</v>
      </c>
      <c r="T165" s="197">
        <f t="shared" si="3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191</v>
      </c>
      <c r="AT165" s="198" t="s">
        <v>176</v>
      </c>
      <c r="AU165" s="198" t="s">
        <v>89</v>
      </c>
      <c r="AY165" s="18" t="s">
        <v>173</v>
      </c>
      <c r="BE165" s="199">
        <f t="shared" si="34"/>
        <v>0</v>
      </c>
      <c r="BF165" s="199">
        <f t="shared" si="35"/>
        <v>0</v>
      </c>
      <c r="BG165" s="199">
        <f t="shared" si="36"/>
        <v>0</v>
      </c>
      <c r="BH165" s="199">
        <f t="shared" si="37"/>
        <v>0</v>
      </c>
      <c r="BI165" s="199">
        <f t="shared" si="38"/>
        <v>0</v>
      </c>
      <c r="BJ165" s="18" t="s">
        <v>87</v>
      </c>
      <c r="BK165" s="199">
        <f t="shared" si="39"/>
        <v>0</v>
      </c>
      <c r="BL165" s="18" t="s">
        <v>191</v>
      </c>
      <c r="BM165" s="198" t="s">
        <v>2526</v>
      </c>
    </row>
    <row r="166" spans="1:65" s="2" customFormat="1" ht="16.5" customHeight="1">
      <c r="A166" s="35"/>
      <c r="B166" s="36"/>
      <c r="C166" s="187" t="s">
        <v>444</v>
      </c>
      <c r="D166" s="187" t="s">
        <v>176</v>
      </c>
      <c r="E166" s="188" t="s">
        <v>2527</v>
      </c>
      <c r="F166" s="189" t="s">
        <v>2528</v>
      </c>
      <c r="G166" s="190" t="s">
        <v>2164</v>
      </c>
      <c r="H166" s="191">
        <v>1</v>
      </c>
      <c r="I166" s="192"/>
      <c r="J166" s="193">
        <f t="shared" si="30"/>
        <v>0</v>
      </c>
      <c r="K166" s="189" t="s">
        <v>1</v>
      </c>
      <c r="L166" s="40"/>
      <c r="M166" s="194" t="s">
        <v>1</v>
      </c>
      <c r="N166" s="195" t="s">
        <v>44</v>
      </c>
      <c r="O166" s="72"/>
      <c r="P166" s="196">
        <f t="shared" si="31"/>
        <v>0</v>
      </c>
      <c r="Q166" s="196">
        <v>0</v>
      </c>
      <c r="R166" s="196">
        <f t="shared" si="32"/>
        <v>0</v>
      </c>
      <c r="S166" s="196">
        <v>0</v>
      </c>
      <c r="T166" s="197">
        <f t="shared" si="3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191</v>
      </c>
      <c r="AT166" s="198" t="s">
        <v>176</v>
      </c>
      <c r="AU166" s="198" t="s">
        <v>89</v>
      </c>
      <c r="AY166" s="18" t="s">
        <v>173</v>
      </c>
      <c r="BE166" s="199">
        <f t="shared" si="34"/>
        <v>0</v>
      </c>
      <c r="BF166" s="199">
        <f t="shared" si="35"/>
        <v>0</v>
      </c>
      <c r="BG166" s="199">
        <f t="shared" si="36"/>
        <v>0</v>
      </c>
      <c r="BH166" s="199">
        <f t="shared" si="37"/>
        <v>0</v>
      </c>
      <c r="BI166" s="199">
        <f t="shared" si="38"/>
        <v>0</v>
      </c>
      <c r="BJ166" s="18" t="s">
        <v>87</v>
      </c>
      <c r="BK166" s="199">
        <f t="shared" si="39"/>
        <v>0</v>
      </c>
      <c r="BL166" s="18" t="s">
        <v>191</v>
      </c>
      <c r="BM166" s="198" t="s">
        <v>2529</v>
      </c>
    </row>
    <row r="167" spans="1:65" s="2" customFormat="1" ht="16.5" customHeight="1">
      <c r="A167" s="35"/>
      <c r="B167" s="36"/>
      <c r="C167" s="187" t="s">
        <v>448</v>
      </c>
      <c r="D167" s="187" t="s">
        <v>176</v>
      </c>
      <c r="E167" s="188" t="s">
        <v>2530</v>
      </c>
      <c r="F167" s="189" t="s">
        <v>2531</v>
      </c>
      <c r="G167" s="190" t="s">
        <v>2164</v>
      </c>
      <c r="H167" s="191">
        <v>1</v>
      </c>
      <c r="I167" s="192"/>
      <c r="J167" s="193">
        <f t="shared" si="30"/>
        <v>0</v>
      </c>
      <c r="K167" s="189" t="s">
        <v>1</v>
      </c>
      <c r="L167" s="40"/>
      <c r="M167" s="194" t="s">
        <v>1</v>
      </c>
      <c r="N167" s="195" t="s">
        <v>44</v>
      </c>
      <c r="O167" s="72"/>
      <c r="P167" s="196">
        <f t="shared" si="31"/>
        <v>0</v>
      </c>
      <c r="Q167" s="196">
        <v>0</v>
      </c>
      <c r="R167" s="196">
        <f t="shared" si="32"/>
        <v>0</v>
      </c>
      <c r="S167" s="196">
        <v>0</v>
      </c>
      <c r="T167" s="197">
        <f t="shared" si="3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191</v>
      </c>
      <c r="AT167" s="198" t="s">
        <v>176</v>
      </c>
      <c r="AU167" s="198" t="s">
        <v>89</v>
      </c>
      <c r="AY167" s="18" t="s">
        <v>173</v>
      </c>
      <c r="BE167" s="199">
        <f t="shared" si="34"/>
        <v>0</v>
      </c>
      <c r="BF167" s="199">
        <f t="shared" si="35"/>
        <v>0</v>
      </c>
      <c r="BG167" s="199">
        <f t="shared" si="36"/>
        <v>0</v>
      </c>
      <c r="BH167" s="199">
        <f t="shared" si="37"/>
        <v>0</v>
      </c>
      <c r="BI167" s="199">
        <f t="shared" si="38"/>
        <v>0</v>
      </c>
      <c r="BJ167" s="18" t="s">
        <v>87</v>
      </c>
      <c r="BK167" s="199">
        <f t="shared" si="39"/>
        <v>0</v>
      </c>
      <c r="BL167" s="18" t="s">
        <v>191</v>
      </c>
      <c r="BM167" s="198" t="s">
        <v>2532</v>
      </c>
    </row>
    <row r="168" spans="1:65" s="2" customFormat="1" ht="16.5" customHeight="1">
      <c r="A168" s="35"/>
      <c r="B168" s="36"/>
      <c r="C168" s="187" t="s">
        <v>452</v>
      </c>
      <c r="D168" s="187" t="s">
        <v>176</v>
      </c>
      <c r="E168" s="188" t="s">
        <v>2533</v>
      </c>
      <c r="F168" s="189" t="s">
        <v>2534</v>
      </c>
      <c r="G168" s="190" t="s">
        <v>2164</v>
      </c>
      <c r="H168" s="191">
        <v>1</v>
      </c>
      <c r="I168" s="192"/>
      <c r="J168" s="193">
        <f t="shared" si="30"/>
        <v>0</v>
      </c>
      <c r="K168" s="189" t="s">
        <v>1</v>
      </c>
      <c r="L168" s="40"/>
      <c r="M168" s="194" t="s">
        <v>1</v>
      </c>
      <c r="N168" s="195" t="s">
        <v>44</v>
      </c>
      <c r="O168" s="72"/>
      <c r="P168" s="196">
        <f t="shared" si="31"/>
        <v>0</v>
      </c>
      <c r="Q168" s="196">
        <v>0</v>
      </c>
      <c r="R168" s="196">
        <f t="shared" si="32"/>
        <v>0</v>
      </c>
      <c r="S168" s="196">
        <v>0</v>
      </c>
      <c r="T168" s="197">
        <f t="shared" si="3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191</v>
      </c>
      <c r="AT168" s="198" t="s">
        <v>176</v>
      </c>
      <c r="AU168" s="198" t="s">
        <v>89</v>
      </c>
      <c r="AY168" s="18" t="s">
        <v>173</v>
      </c>
      <c r="BE168" s="199">
        <f t="shared" si="34"/>
        <v>0</v>
      </c>
      <c r="BF168" s="199">
        <f t="shared" si="35"/>
        <v>0</v>
      </c>
      <c r="BG168" s="199">
        <f t="shared" si="36"/>
        <v>0</v>
      </c>
      <c r="BH168" s="199">
        <f t="shared" si="37"/>
        <v>0</v>
      </c>
      <c r="BI168" s="199">
        <f t="shared" si="38"/>
        <v>0</v>
      </c>
      <c r="BJ168" s="18" t="s">
        <v>87</v>
      </c>
      <c r="BK168" s="199">
        <f t="shared" si="39"/>
        <v>0</v>
      </c>
      <c r="BL168" s="18" t="s">
        <v>191</v>
      </c>
      <c r="BM168" s="198" t="s">
        <v>2535</v>
      </c>
    </row>
    <row r="169" spans="1:65" s="2" customFormat="1" ht="16.5" customHeight="1">
      <c r="A169" s="35"/>
      <c r="B169" s="36"/>
      <c r="C169" s="187" t="s">
        <v>456</v>
      </c>
      <c r="D169" s="187" t="s">
        <v>176</v>
      </c>
      <c r="E169" s="188" t="s">
        <v>2536</v>
      </c>
      <c r="F169" s="189" t="s">
        <v>2537</v>
      </c>
      <c r="G169" s="190" t="s">
        <v>2164</v>
      </c>
      <c r="H169" s="191">
        <v>1</v>
      </c>
      <c r="I169" s="192"/>
      <c r="J169" s="193">
        <f t="shared" si="30"/>
        <v>0</v>
      </c>
      <c r="K169" s="189" t="s">
        <v>1</v>
      </c>
      <c r="L169" s="40"/>
      <c r="M169" s="194" t="s">
        <v>1</v>
      </c>
      <c r="N169" s="195" t="s">
        <v>44</v>
      </c>
      <c r="O169" s="72"/>
      <c r="P169" s="196">
        <f t="shared" si="31"/>
        <v>0</v>
      </c>
      <c r="Q169" s="196">
        <v>0</v>
      </c>
      <c r="R169" s="196">
        <f t="shared" si="32"/>
        <v>0</v>
      </c>
      <c r="S169" s="196">
        <v>0</v>
      </c>
      <c r="T169" s="197">
        <f t="shared" si="3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191</v>
      </c>
      <c r="AT169" s="198" t="s">
        <v>176</v>
      </c>
      <c r="AU169" s="198" t="s">
        <v>89</v>
      </c>
      <c r="AY169" s="18" t="s">
        <v>173</v>
      </c>
      <c r="BE169" s="199">
        <f t="shared" si="34"/>
        <v>0</v>
      </c>
      <c r="BF169" s="199">
        <f t="shared" si="35"/>
        <v>0</v>
      </c>
      <c r="BG169" s="199">
        <f t="shared" si="36"/>
        <v>0</v>
      </c>
      <c r="BH169" s="199">
        <f t="shared" si="37"/>
        <v>0</v>
      </c>
      <c r="BI169" s="199">
        <f t="shared" si="38"/>
        <v>0</v>
      </c>
      <c r="BJ169" s="18" t="s">
        <v>87</v>
      </c>
      <c r="BK169" s="199">
        <f t="shared" si="39"/>
        <v>0</v>
      </c>
      <c r="BL169" s="18" t="s">
        <v>191</v>
      </c>
      <c r="BM169" s="198" t="s">
        <v>2538</v>
      </c>
    </row>
    <row r="170" spans="1:65" s="2" customFormat="1" ht="16.5" customHeight="1">
      <c r="A170" s="35"/>
      <c r="B170" s="36"/>
      <c r="C170" s="187" t="s">
        <v>460</v>
      </c>
      <c r="D170" s="187" t="s">
        <v>176</v>
      </c>
      <c r="E170" s="188" t="s">
        <v>2539</v>
      </c>
      <c r="F170" s="189" t="s">
        <v>2393</v>
      </c>
      <c r="G170" s="190" t="s">
        <v>2164</v>
      </c>
      <c r="H170" s="191">
        <v>1</v>
      </c>
      <c r="I170" s="192"/>
      <c r="J170" s="193">
        <f t="shared" si="30"/>
        <v>0</v>
      </c>
      <c r="K170" s="189" t="s">
        <v>1</v>
      </c>
      <c r="L170" s="40"/>
      <c r="M170" s="194" t="s">
        <v>1</v>
      </c>
      <c r="N170" s="195" t="s">
        <v>44</v>
      </c>
      <c r="O170" s="72"/>
      <c r="P170" s="196">
        <f t="shared" si="31"/>
        <v>0</v>
      </c>
      <c r="Q170" s="196">
        <v>0</v>
      </c>
      <c r="R170" s="196">
        <f t="shared" si="32"/>
        <v>0</v>
      </c>
      <c r="S170" s="196">
        <v>0</v>
      </c>
      <c r="T170" s="197">
        <f t="shared" si="3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191</v>
      </c>
      <c r="AT170" s="198" t="s">
        <v>176</v>
      </c>
      <c r="AU170" s="198" t="s">
        <v>89</v>
      </c>
      <c r="AY170" s="18" t="s">
        <v>173</v>
      </c>
      <c r="BE170" s="199">
        <f t="shared" si="34"/>
        <v>0</v>
      </c>
      <c r="BF170" s="199">
        <f t="shared" si="35"/>
        <v>0</v>
      </c>
      <c r="BG170" s="199">
        <f t="shared" si="36"/>
        <v>0</v>
      </c>
      <c r="BH170" s="199">
        <f t="shared" si="37"/>
        <v>0</v>
      </c>
      <c r="BI170" s="199">
        <f t="shared" si="38"/>
        <v>0</v>
      </c>
      <c r="BJ170" s="18" t="s">
        <v>87</v>
      </c>
      <c r="BK170" s="199">
        <f t="shared" si="39"/>
        <v>0</v>
      </c>
      <c r="BL170" s="18" t="s">
        <v>191</v>
      </c>
      <c r="BM170" s="198" t="s">
        <v>2540</v>
      </c>
    </row>
    <row r="171" spans="1:65" s="2" customFormat="1" ht="16.5" customHeight="1">
      <c r="A171" s="35"/>
      <c r="B171" s="36"/>
      <c r="C171" s="187" t="s">
        <v>464</v>
      </c>
      <c r="D171" s="187" t="s">
        <v>176</v>
      </c>
      <c r="E171" s="188" t="s">
        <v>2541</v>
      </c>
      <c r="F171" s="189" t="s">
        <v>2542</v>
      </c>
      <c r="G171" s="190" t="s">
        <v>2164</v>
      </c>
      <c r="H171" s="191">
        <v>1</v>
      </c>
      <c r="I171" s="192"/>
      <c r="J171" s="193">
        <f t="shared" si="30"/>
        <v>0</v>
      </c>
      <c r="K171" s="189" t="s">
        <v>1</v>
      </c>
      <c r="L171" s="40"/>
      <c r="M171" s="194" t="s">
        <v>1</v>
      </c>
      <c r="N171" s="195" t="s">
        <v>44</v>
      </c>
      <c r="O171" s="72"/>
      <c r="P171" s="196">
        <f t="shared" si="31"/>
        <v>0</v>
      </c>
      <c r="Q171" s="196">
        <v>0</v>
      </c>
      <c r="R171" s="196">
        <f t="shared" si="32"/>
        <v>0</v>
      </c>
      <c r="S171" s="196">
        <v>0</v>
      </c>
      <c r="T171" s="197">
        <f t="shared" si="3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191</v>
      </c>
      <c r="AT171" s="198" t="s">
        <v>176</v>
      </c>
      <c r="AU171" s="198" t="s">
        <v>89</v>
      </c>
      <c r="AY171" s="18" t="s">
        <v>173</v>
      </c>
      <c r="BE171" s="199">
        <f t="shared" si="34"/>
        <v>0</v>
      </c>
      <c r="BF171" s="199">
        <f t="shared" si="35"/>
        <v>0</v>
      </c>
      <c r="BG171" s="199">
        <f t="shared" si="36"/>
        <v>0</v>
      </c>
      <c r="BH171" s="199">
        <f t="shared" si="37"/>
        <v>0</v>
      </c>
      <c r="BI171" s="199">
        <f t="shared" si="38"/>
        <v>0</v>
      </c>
      <c r="BJ171" s="18" t="s">
        <v>87</v>
      </c>
      <c r="BK171" s="199">
        <f t="shared" si="39"/>
        <v>0</v>
      </c>
      <c r="BL171" s="18" t="s">
        <v>191</v>
      </c>
      <c r="BM171" s="198" t="s">
        <v>2543</v>
      </c>
    </row>
    <row r="172" spans="1:65" s="2" customFormat="1" ht="16.5" customHeight="1">
      <c r="A172" s="35"/>
      <c r="B172" s="36"/>
      <c r="C172" s="187" t="s">
        <v>468</v>
      </c>
      <c r="D172" s="187" t="s">
        <v>176</v>
      </c>
      <c r="E172" s="188" t="s">
        <v>2544</v>
      </c>
      <c r="F172" s="189" t="s">
        <v>2545</v>
      </c>
      <c r="G172" s="190" t="s">
        <v>2164</v>
      </c>
      <c r="H172" s="191">
        <v>1</v>
      </c>
      <c r="I172" s="192"/>
      <c r="J172" s="193">
        <f t="shared" si="30"/>
        <v>0</v>
      </c>
      <c r="K172" s="189" t="s">
        <v>1</v>
      </c>
      <c r="L172" s="40"/>
      <c r="M172" s="194" t="s">
        <v>1</v>
      </c>
      <c r="N172" s="195" t="s">
        <v>44</v>
      </c>
      <c r="O172" s="72"/>
      <c r="P172" s="196">
        <f t="shared" si="31"/>
        <v>0</v>
      </c>
      <c r="Q172" s="196">
        <v>0</v>
      </c>
      <c r="R172" s="196">
        <f t="shared" si="32"/>
        <v>0</v>
      </c>
      <c r="S172" s="196">
        <v>0</v>
      </c>
      <c r="T172" s="197">
        <f t="shared" si="3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191</v>
      </c>
      <c r="AT172" s="198" t="s">
        <v>176</v>
      </c>
      <c r="AU172" s="198" t="s">
        <v>89</v>
      </c>
      <c r="AY172" s="18" t="s">
        <v>173</v>
      </c>
      <c r="BE172" s="199">
        <f t="shared" si="34"/>
        <v>0</v>
      </c>
      <c r="BF172" s="199">
        <f t="shared" si="35"/>
        <v>0</v>
      </c>
      <c r="BG172" s="199">
        <f t="shared" si="36"/>
        <v>0</v>
      </c>
      <c r="BH172" s="199">
        <f t="shared" si="37"/>
        <v>0</v>
      </c>
      <c r="BI172" s="199">
        <f t="shared" si="38"/>
        <v>0</v>
      </c>
      <c r="BJ172" s="18" t="s">
        <v>87</v>
      </c>
      <c r="BK172" s="199">
        <f t="shared" si="39"/>
        <v>0</v>
      </c>
      <c r="BL172" s="18" t="s">
        <v>191</v>
      </c>
      <c r="BM172" s="198" t="s">
        <v>2546</v>
      </c>
    </row>
    <row r="173" spans="1:65" s="2" customFormat="1" ht="16.5" customHeight="1">
      <c r="A173" s="35"/>
      <c r="B173" s="36"/>
      <c r="C173" s="187" t="s">
        <v>472</v>
      </c>
      <c r="D173" s="187" t="s">
        <v>176</v>
      </c>
      <c r="E173" s="188" t="s">
        <v>2547</v>
      </c>
      <c r="F173" s="189" t="s">
        <v>2548</v>
      </c>
      <c r="G173" s="190" t="s">
        <v>2164</v>
      </c>
      <c r="H173" s="191">
        <v>1</v>
      </c>
      <c r="I173" s="192"/>
      <c r="J173" s="193">
        <f t="shared" si="30"/>
        <v>0</v>
      </c>
      <c r="K173" s="189" t="s">
        <v>1</v>
      </c>
      <c r="L173" s="40"/>
      <c r="M173" s="194" t="s">
        <v>1</v>
      </c>
      <c r="N173" s="195" t="s">
        <v>44</v>
      </c>
      <c r="O173" s="72"/>
      <c r="P173" s="196">
        <f t="shared" si="31"/>
        <v>0</v>
      </c>
      <c r="Q173" s="196">
        <v>0</v>
      </c>
      <c r="R173" s="196">
        <f t="shared" si="32"/>
        <v>0</v>
      </c>
      <c r="S173" s="196">
        <v>0</v>
      </c>
      <c r="T173" s="197">
        <f t="shared" si="3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191</v>
      </c>
      <c r="AT173" s="198" t="s">
        <v>176</v>
      </c>
      <c r="AU173" s="198" t="s">
        <v>89</v>
      </c>
      <c r="AY173" s="18" t="s">
        <v>173</v>
      </c>
      <c r="BE173" s="199">
        <f t="shared" si="34"/>
        <v>0</v>
      </c>
      <c r="BF173" s="199">
        <f t="shared" si="35"/>
        <v>0</v>
      </c>
      <c r="BG173" s="199">
        <f t="shared" si="36"/>
        <v>0</v>
      </c>
      <c r="BH173" s="199">
        <f t="shared" si="37"/>
        <v>0</v>
      </c>
      <c r="BI173" s="199">
        <f t="shared" si="38"/>
        <v>0</v>
      </c>
      <c r="BJ173" s="18" t="s">
        <v>87</v>
      </c>
      <c r="BK173" s="199">
        <f t="shared" si="39"/>
        <v>0</v>
      </c>
      <c r="BL173" s="18" t="s">
        <v>191</v>
      </c>
      <c r="BM173" s="198" t="s">
        <v>2549</v>
      </c>
    </row>
    <row r="174" spans="1:65" s="2" customFormat="1" ht="16.5" customHeight="1">
      <c r="A174" s="35"/>
      <c r="B174" s="36"/>
      <c r="C174" s="187" t="s">
        <v>477</v>
      </c>
      <c r="D174" s="187" t="s">
        <v>176</v>
      </c>
      <c r="E174" s="188" t="s">
        <v>2550</v>
      </c>
      <c r="F174" s="189" t="s">
        <v>2207</v>
      </c>
      <c r="G174" s="190" t="s">
        <v>2164</v>
      </c>
      <c r="H174" s="191">
        <v>1</v>
      </c>
      <c r="I174" s="192"/>
      <c r="J174" s="193">
        <f t="shared" si="30"/>
        <v>0</v>
      </c>
      <c r="K174" s="189" t="s">
        <v>1</v>
      </c>
      <c r="L174" s="40"/>
      <c r="M174" s="205" t="s">
        <v>1</v>
      </c>
      <c r="N174" s="206" t="s">
        <v>44</v>
      </c>
      <c r="O174" s="207"/>
      <c r="P174" s="208">
        <f t="shared" si="31"/>
        <v>0</v>
      </c>
      <c r="Q174" s="208">
        <v>0</v>
      </c>
      <c r="R174" s="208">
        <f t="shared" si="32"/>
        <v>0</v>
      </c>
      <c r="S174" s="208">
        <v>0</v>
      </c>
      <c r="T174" s="209">
        <f t="shared" si="3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191</v>
      </c>
      <c r="AT174" s="198" t="s">
        <v>176</v>
      </c>
      <c r="AU174" s="198" t="s">
        <v>89</v>
      </c>
      <c r="AY174" s="18" t="s">
        <v>173</v>
      </c>
      <c r="BE174" s="199">
        <f t="shared" si="34"/>
        <v>0</v>
      </c>
      <c r="BF174" s="199">
        <f t="shared" si="35"/>
        <v>0</v>
      </c>
      <c r="BG174" s="199">
        <f t="shared" si="36"/>
        <v>0</v>
      </c>
      <c r="BH174" s="199">
        <f t="shared" si="37"/>
        <v>0</v>
      </c>
      <c r="BI174" s="199">
        <f t="shared" si="38"/>
        <v>0</v>
      </c>
      <c r="BJ174" s="18" t="s">
        <v>87</v>
      </c>
      <c r="BK174" s="199">
        <f t="shared" si="39"/>
        <v>0</v>
      </c>
      <c r="BL174" s="18" t="s">
        <v>191</v>
      </c>
      <c r="BM174" s="198" t="s">
        <v>2551</v>
      </c>
    </row>
    <row r="175" spans="1:65" s="2" customFormat="1" ht="6.95" customHeight="1">
      <c r="A175" s="35"/>
      <c r="B175" s="55"/>
      <c r="C175" s="56"/>
      <c r="D175" s="56"/>
      <c r="E175" s="56"/>
      <c r="F175" s="56"/>
      <c r="G175" s="56"/>
      <c r="H175" s="56"/>
      <c r="I175" s="56"/>
      <c r="J175" s="56"/>
      <c r="K175" s="56"/>
      <c r="L175" s="40"/>
      <c r="M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</row>
  </sheetData>
  <sheetProtection algorithmName="SHA-512" hashValue="uM8Xct20SgeDYxFiw3zgAIllt7Wu+y+QhG9GVJqKvlC420YBd3T5f7+2xT8cma62ULvfsIqxCxMjfy8OgLhibA==" saltValue="bOnFzQJbqRt4ArXPobtygKwjSMGu54TPJKKaAie1qj6gJiLHiRfesn7M1E0ORBKw1tDi2laY9mS12jlYhnG0uw==" spinCount="100000" sheet="1" objects="1" scenarios="1" formatColumns="0" formatRows="0" autoFilter="0"/>
  <autoFilter ref="C120:K174" xr:uid="{00000000-0009-0000-0000-000006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58"/>
  <sheetViews>
    <sheetView showGridLines="0" view="pageBreakPreview" zoomScaleNormal="100" zoomScaleSheetLayoutView="10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107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143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9" t="str">
        <f>'Rekapitulace stavby'!K6</f>
        <v>NÁSTAVBA ZŠ JESENIOVA - ROZŠÍŘENÍ ŠKOLNÍ DRUŽINY</v>
      </c>
      <c r="F7" s="310"/>
      <c r="G7" s="310"/>
      <c r="H7" s="310"/>
      <c r="L7" s="21"/>
    </row>
    <row r="8" spans="1:46" s="2" customFormat="1" ht="12" customHeight="1">
      <c r="A8" s="35"/>
      <c r="B8" s="40"/>
      <c r="C8" s="35"/>
      <c r="D8" s="113" t="s">
        <v>144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1" t="s">
        <v>2552</v>
      </c>
      <c r="F9" s="312"/>
      <c r="G9" s="312"/>
      <c r="H9" s="312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20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</v>
      </c>
      <c r="E12" s="35"/>
      <c r="F12" s="114" t="s">
        <v>23</v>
      </c>
      <c r="G12" s="35"/>
      <c r="H12" s="35"/>
      <c r="I12" s="113" t="s">
        <v>24</v>
      </c>
      <c r="J12" s="115" t="str">
        <f>'Rekapitulace stavby'!AN8</f>
        <v>14. 2. 2022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26</v>
      </c>
      <c r="E14" s="35"/>
      <c r="F14" s="35"/>
      <c r="G14" s="35"/>
      <c r="H14" s="35"/>
      <c r="I14" s="113" t="s">
        <v>27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28</v>
      </c>
      <c r="F15" s="35"/>
      <c r="G15" s="35"/>
      <c r="H15" s="35"/>
      <c r="I15" s="113" t="s">
        <v>29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3" t="str">
        <f>'Rekapitulace stavby'!E14</f>
        <v>Vyplň údaj</v>
      </c>
      <c r="F18" s="314"/>
      <c r="G18" s="314"/>
      <c r="H18" s="314"/>
      <c r="I18" s="113" t="s">
        <v>29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27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29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27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29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5" t="s">
        <v>1</v>
      </c>
      <c r="F27" s="315"/>
      <c r="G27" s="315"/>
      <c r="H27" s="315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ROUND((SUM(BE122:BE157)),  2)</f>
        <v>0</v>
      </c>
      <c r="G33" s="35"/>
      <c r="H33" s="35"/>
      <c r="I33" s="125">
        <v>0.21</v>
      </c>
      <c r="J33" s="124">
        <f>ROUND(((SUM(BE122:BE157))*I33),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ROUND((SUM(BF122:BF157)),  2)</f>
        <v>0</v>
      </c>
      <c r="G34" s="35"/>
      <c r="H34" s="35"/>
      <c r="I34" s="125">
        <v>0.15</v>
      </c>
      <c r="J34" s="124">
        <f>ROUND(((SUM(BF122:BF157))*I34),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ROUND((SUM(BG122:BG157)),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ROUND((SUM(BH122:BH157)),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ROUND((SUM(BI122:BI157)),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146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07" t="str">
        <f>E7</f>
        <v>NÁSTAVBA ZŠ JESENIOVA - ROZŠÍŘENÍ ŠKOLNÍ DRUŽINY</v>
      </c>
      <c r="F85" s="308"/>
      <c r="G85" s="308"/>
      <c r="H85" s="308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144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07 - CHLAZENÍ</v>
      </c>
      <c r="F87" s="306"/>
      <c r="G87" s="306"/>
      <c r="H87" s="30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22</v>
      </c>
      <c r="D89" s="37"/>
      <c r="E89" s="37"/>
      <c r="F89" s="28" t="str">
        <f>F12</f>
        <v>Jeseniova 96/2400, Praha 3</v>
      </c>
      <c r="G89" s="37"/>
      <c r="H89" s="37"/>
      <c r="I89" s="30" t="s">
        <v>24</v>
      </c>
      <c r="J89" s="67" t="str">
        <f>IF(J12="","",J12)</f>
        <v>14. 2. 2022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26</v>
      </c>
      <c r="D91" s="37"/>
      <c r="E91" s="37"/>
      <c r="F91" s="28" t="str">
        <f>E15</f>
        <v>Městská část Praha 3</v>
      </c>
      <c r="G91" s="37"/>
      <c r="H91" s="37"/>
      <c r="I91" s="30" t="s">
        <v>32</v>
      </c>
      <c r="J91" s="33" t="str">
        <f>E21</f>
        <v>ZERO ATELIER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35</v>
      </c>
      <c r="J92" s="33" t="str">
        <f>E24</f>
        <v>Vladimír Mrázek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147</v>
      </c>
      <c r="D94" s="145"/>
      <c r="E94" s="145"/>
      <c r="F94" s="145"/>
      <c r="G94" s="145"/>
      <c r="H94" s="145"/>
      <c r="I94" s="145"/>
      <c r="J94" s="146" t="s">
        <v>148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149</v>
      </c>
      <c r="D96" s="37"/>
      <c r="E96" s="37"/>
      <c r="F96" s="37"/>
      <c r="G96" s="37"/>
      <c r="H96" s="37"/>
      <c r="I96" s="37"/>
      <c r="J96" s="85">
        <f>J122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150</v>
      </c>
    </row>
    <row r="97" spans="1:31" s="9" customFormat="1" ht="24.95" customHeight="1">
      <c r="B97" s="148"/>
      <c r="C97" s="149"/>
      <c r="D97" s="150" t="s">
        <v>2553</v>
      </c>
      <c r="E97" s="151"/>
      <c r="F97" s="151"/>
      <c r="G97" s="151"/>
      <c r="H97" s="151"/>
      <c r="I97" s="151"/>
      <c r="J97" s="152">
        <f>J123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2554</v>
      </c>
      <c r="E98" s="157"/>
      <c r="F98" s="157"/>
      <c r="G98" s="157"/>
      <c r="H98" s="157"/>
      <c r="I98" s="157"/>
      <c r="J98" s="158">
        <f>J124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2555</v>
      </c>
      <c r="E99" s="157"/>
      <c r="F99" s="157"/>
      <c r="G99" s="157"/>
      <c r="H99" s="157"/>
      <c r="I99" s="157"/>
      <c r="J99" s="158">
        <f>J127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2556</v>
      </c>
      <c r="E100" s="157"/>
      <c r="F100" s="157"/>
      <c r="G100" s="157"/>
      <c r="H100" s="157"/>
      <c r="I100" s="157"/>
      <c r="J100" s="158">
        <f>J132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2557</v>
      </c>
      <c r="E101" s="157"/>
      <c r="F101" s="157"/>
      <c r="G101" s="157"/>
      <c r="H101" s="157"/>
      <c r="I101" s="157"/>
      <c r="J101" s="158">
        <f>J142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2558</v>
      </c>
      <c r="E102" s="157"/>
      <c r="F102" s="157"/>
      <c r="G102" s="157"/>
      <c r="H102" s="157"/>
      <c r="I102" s="157"/>
      <c r="J102" s="158">
        <f>J145</f>
        <v>0</v>
      </c>
      <c r="K102" s="155"/>
      <c r="L102" s="159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5" customHeight="1">
      <c r="A104" s="35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5" customHeight="1">
      <c r="A108" s="35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5" customHeight="1">
      <c r="A109" s="35"/>
      <c r="B109" s="36"/>
      <c r="C109" s="24" t="s">
        <v>157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16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07" t="str">
        <f>E7</f>
        <v>NÁSTAVBA ZŠ JESENIOVA - ROZŠÍŘENÍ ŠKOLNÍ DRUŽINY</v>
      </c>
      <c r="F112" s="308"/>
      <c r="G112" s="308"/>
      <c r="H112" s="308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144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02" t="str">
        <f>E9</f>
        <v>07 - CHLAZENÍ</v>
      </c>
      <c r="F114" s="306"/>
      <c r="G114" s="306"/>
      <c r="H114" s="306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22</v>
      </c>
      <c r="D116" s="37"/>
      <c r="E116" s="37"/>
      <c r="F116" s="28" t="str">
        <f>F12</f>
        <v>Jeseniova 96/2400, Praha 3</v>
      </c>
      <c r="G116" s="37"/>
      <c r="H116" s="37"/>
      <c r="I116" s="30" t="s">
        <v>24</v>
      </c>
      <c r="J116" s="67" t="str">
        <f>IF(J12="","",J12)</f>
        <v>14. 2. 2022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26</v>
      </c>
      <c r="D118" s="37"/>
      <c r="E118" s="37"/>
      <c r="F118" s="28" t="str">
        <f>E15</f>
        <v>Městská část Praha 3</v>
      </c>
      <c r="G118" s="37"/>
      <c r="H118" s="37"/>
      <c r="I118" s="30" t="s">
        <v>32</v>
      </c>
      <c r="J118" s="33" t="str">
        <f>E21</f>
        <v>ZERO ATELIER s.r.o.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30</v>
      </c>
      <c r="D119" s="37"/>
      <c r="E119" s="37"/>
      <c r="F119" s="28" t="str">
        <f>IF(E18="","",E18)</f>
        <v>Vyplň údaj</v>
      </c>
      <c r="G119" s="37"/>
      <c r="H119" s="37"/>
      <c r="I119" s="30" t="s">
        <v>35</v>
      </c>
      <c r="J119" s="33" t="str">
        <f>E24</f>
        <v>Vladimír Mrázek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0"/>
      <c r="B121" s="161"/>
      <c r="C121" s="162" t="s">
        <v>158</v>
      </c>
      <c r="D121" s="163" t="s">
        <v>64</v>
      </c>
      <c r="E121" s="163" t="s">
        <v>60</v>
      </c>
      <c r="F121" s="163" t="s">
        <v>61</v>
      </c>
      <c r="G121" s="163" t="s">
        <v>159</v>
      </c>
      <c r="H121" s="163" t="s">
        <v>160</v>
      </c>
      <c r="I121" s="163" t="s">
        <v>161</v>
      </c>
      <c r="J121" s="163" t="s">
        <v>148</v>
      </c>
      <c r="K121" s="164" t="s">
        <v>162</v>
      </c>
      <c r="L121" s="165"/>
      <c r="M121" s="76" t="s">
        <v>1</v>
      </c>
      <c r="N121" s="77" t="s">
        <v>43</v>
      </c>
      <c r="O121" s="77" t="s">
        <v>163</v>
      </c>
      <c r="P121" s="77" t="s">
        <v>164</v>
      </c>
      <c r="Q121" s="77" t="s">
        <v>165</v>
      </c>
      <c r="R121" s="77" t="s">
        <v>166</v>
      </c>
      <c r="S121" s="77" t="s">
        <v>167</v>
      </c>
      <c r="T121" s="78" t="s">
        <v>168</v>
      </c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</row>
    <row r="122" spans="1:65" s="2" customFormat="1" ht="22.9" customHeight="1">
      <c r="A122" s="35"/>
      <c r="B122" s="36"/>
      <c r="C122" s="83" t="s">
        <v>169</v>
      </c>
      <c r="D122" s="37"/>
      <c r="E122" s="37"/>
      <c r="F122" s="37"/>
      <c r="G122" s="37"/>
      <c r="H122" s="37"/>
      <c r="I122" s="37"/>
      <c r="J122" s="166">
        <f>BK122</f>
        <v>0</v>
      </c>
      <c r="K122" s="37"/>
      <c r="L122" s="40"/>
      <c r="M122" s="79"/>
      <c r="N122" s="167"/>
      <c r="O122" s="80"/>
      <c r="P122" s="168">
        <f>P123</f>
        <v>0</v>
      </c>
      <c r="Q122" s="80"/>
      <c r="R122" s="168">
        <f>R123</f>
        <v>0.62531999999999999</v>
      </c>
      <c r="S122" s="80"/>
      <c r="T122" s="169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78</v>
      </c>
      <c r="AU122" s="18" t="s">
        <v>150</v>
      </c>
      <c r="BK122" s="170">
        <f>BK123</f>
        <v>0</v>
      </c>
    </row>
    <row r="123" spans="1:65" s="12" customFormat="1" ht="25.9" customHeight="1">
      <c r="B123" s="171"/>
      <c r="C123" s="172"/>
      <c r="D123" s="173" t="s">
        <v>78</v>
      </c>
      <c r="E123" s="174" t="s">
        <v>730</v>
      </c>
      <c r="F123" s="174" t="s">
        <v>2559</v>
      </c>
      <c r="G123" s="172"/>
      <c r="H123" s="172"/>
      <c r="I123" s="175"/>
      <c r="J123" s="176">
        <f>BK123</f>
        <v>0</v>
      </c>
      <c r="K123" s="172"/>
      <c r="L123" s="177"/>
      <c r="M123" s="178"/>
      <c r="N123" s="179"/>
      <c r="O123" s="179"/>
      <c r="P123" s="180">
        <f>P124+P127+P132+P142+P145</f>
        <v>0</v>
      </c>
      <c r="Q123" s="179"/>
      <c r="R123" s="180">
        <f>R124+R127+R132+R142+R145</f>
        <v>0.62531999999999999</v>
      </c>
      <c r="S123" s="179"/>
      <c r="T123" s="181">
        <f>T124+T127+T132+T142+T145</f>
        <v>0</v>
      </c>
      <c r="AR123" s="182" t="s">
        <v>185</v>
      </c>
      <c r="AT123" s="183" t="s">
        <v>78</v>
      </c>
      <c r="AU123" s="183" t="s">
        <v>79</v>
      </c>
      <c r="AY123" s="182" t="s">
        <v>173</v>
      </c>
      <c r="BK123" s="184">
        <f>BK124+BK127+BK132+BK142+BK145</f>
        <v>0</v>
      </c>
    </row>
    <row r="124" spans="1:65" s="12" customFormat="1" ht="22.9" customHeight="1">
      <c r="B124" s="171"/>
      <c r="C124" s="172"/>
      <c r="D124" s="173" t="s">
        <v>78</v>
      </c>
      <c r="E124" s="185" t="s">
        <v>2216</v>
      </c>
      <c r="F124" s="185" t="s">
        <v>2560</v>
      </c>
      <c r="G124" s="172"/>
      <c r="H124" s="172"/>
      <c r="I124" s="175"/>
      <c r="J124" s="186">
        <f>BK124</f>
        <v>0</v>
      </c>
      <c r="K124" s="172"/>
      <c r="L124" s="177"/>
      <c r="M124" s="178"/>
      <c r="N124" s="179"/>
      <c r="O124" s="179"/>
      <c r="P124" s="180">
        <f>SUM(P125:P126)</f>
        <v>0</v>
      </c>
      <c r="Q124" s="179"/>
      <c r="R124" s="180">
        <f>SUM(R125:R126)</f>
        <v>3.4000000000000002E-2</v>
      </c>
      <c r="S124" s="179"/>
      <c r="T124" s="181">
        <f>SUM(T125:T126)</f>
        <v>0</v>
      </c>
      <c r="AR124" s="182" t="s">
        <v>185</v>
      </c>
      <c r="AT124" s="183" t="s">
        <v>78</v>
      </c>
      <c r="AU124" s="183" t="s">
        <v>87</v>
      </c>
      <c r="AY124" s="182" t="s">
        <v>173</v>
      </c>
      <c r="BK124" s="184">
        <f>SUM(BK125:BK126)</f>
        <v>0</v>
      </c>
    </row>
    <row r="125" spans="1:65" s="2" customFormat="1" ht="16.5" customHeight="1">
      <c r="A125" s="35"/>
      <c r="B125" s="36"/>
      <c r="C125" s="187" t="s">
        <v>87</v>
      </c>
      <c r="D125" s="187" t="s">
        <v>176</v>
      </c>
      <c r="E125" s="188" t="s">
        <v>2561</v>
      </c>
      <c r="F125" s="189" t="s">
        <v>2562</v>
      </c>
      <c r="G125" s="190" t="s">
        <v>330</v>
      </c>
      <c r="H125" s="191">
        <v>1</v>
      </c>
      <c r="I125" s="192"/>
      <c r="J125" s="193">
        <f>ROUND(I125*H125,2)</f>
        <v>0</v>
      </c>
      <c r="K125" s="189" t="s">
        <v>1</v>
      </c>
      <c r="L125" s="40"/>
      <c r="M125" s="194" t="s">
        <v>1</v>
      </c>
      <c r="N125" s="195" t="s">
        <v>44</v>
      </c>
      <c r="O125" s="72"/>
      <c r="P125" s="196">
        <f>O125*H125</f>
        <v>0</v>
      </c>
      <c r="Q125" s="196">
        <v>0</v>
      </c>
      <c r="R125" s="196">
        <f>Q125*H125</f>
        <v>0</v>
      </c>
      <c r="S125" s="196">
        <v>0</v>
      </c>
      <c r="T125" s="19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8" t="s">
        <v>548</v>
      </c>
      <c r="AT125" s="198" t="s">
        <v>176</v>
      </c>
      <c r="AU125" s="198" t="s">
        <v>89</v>
      </c>
      <c r="AY125" s="18" t="s">
        <v>173</v>
      </c>
      <c r="BE125" s="199">
        <f>IF(N125="základní",J125,0)</f>
        <v>0</v>
      </c>
      <c r="BF125" s="199">
        <f>IF(N125="snížená",J125,0)</f>
        <v>0</v>
      </c>
      <c r="BG125" s="199">
        <f>IF(N125="zákl. přenesená",J125,0)</f>
        <v>0</v>
      </c>
      <c r="BH125" s="199">
        <f>IF(N125="sníž. přenesená",J125,0)</f>
        <v>0</v>
      </c>
      <c r="BI125" s="199">
        <f>IF(N125="nulová",J125,0)</f>
        <v>0</v>
      </c>
      <c r="BJ125" s="18" t="s">
        <v>87</v>
      </c>
      <c r="BK125" s="199">
        <f>ROUND(I125*H125,2)</f>
        <v>0</v>
      </c>
      <c r="BL125" s="18" t="s">
        <v>548</v>
      </c>
      <c r="BM125" s="198" t="s">
        <v>2563</v>
      </c>
    </row>
    <row r="126" spans="1:65" s="2" customFormat="1" ht="16.5" customHeight="1">
      <c r="A126" s="35"/>
      <c r="B126" s="36"/>
      <c r="C126" s="254" t="s">
        <v>89</v>
      </c>
      <c r="D126" s="254" t="s">
        <v>730</v>
      </c>
      <c r="E126" s="255" t="s">
        <v>2221</v>
      </c>
      <c r="F126" s="256" t="s">
        <v>2564</v>
      </c>
      <c r="G126" s="257" t="s">
        <v>330</v>
      </c>
      <c r="H126" s="258">
        <v>1</v>
      </c>
      <c r="I126" s="259"/>
      <c r="J126" s="260">
        <f>ROUND(I126*H126,2)</f>
        <v>0</v>
      </c>
      <c r="K126" s="256" t="s">
        <v>1</v>
      </c>
      <c r="L126" s="261"/>
      <c r="M126" s="262" t="s">
        <v>1</v>
      </c>
      <c r="N126" s="263" t="s">
        <v>44</v>
      </c>
      <c r="O126" s="72"/>
      <c r="P126" s="196">
        <f>O126*H126</f>
        <v>0</v>
      </c>
      <c r="Q126" s="196">
        <v>3.4000000000000002E-2</v>
      </c>
      <c r="R126" s="196">
        <f>Q126*H126</f>
        <v>3.4000000000000002E-2</v>
      </c>
      <c r="S126" s="196">
        <v>0</v>
      </c>
      <c r="T126" s="19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8" t="s">
        <v>1975</v>
      </c>
      <c r="AT126" s="198" t="s">
        <v>730</v>
      </c>
      <c r="AU126" s="198" t="s">
        <v>89</v>
      </c>
      <c r="AY126" s="18" t="s">
        <v>173</v>
      </c>
      <c r="BE126" s="199">
        <f>IF(N126="základní",J126,0)</f>
        <v>0</v>
      </c>
      <c r="BF126" s="199">
        <f>IF(N126="snížená",J126,0)</f>
        <v>0</v>
      </c>
      <c r="BG126" s="199">
        <f>IF(N126="zákl. přenesená",J126,0)</f>
        <v>0</v>
      </c>
      <c r="BH126" s="199">
        <f>IF(N126="sníž. přenesená",J126,0)</f>
        <v>0</v>
      </c>
      <c r="BI126" s="199">
        <f>IF(N126="nulová",J126,0)</f>
        <v>0</v>
      </c>
      <c r="BJ126" s="18" t="s">
        <v>87</v>
      </c>
      <c r="BK126" s="199">
        <f>ROUND(I126*H126,2)</f>
        <v>0</v>
      </c>
      <c r="BL126" s="18" t="s">
        <v>548</v>
      </c>
      <c r="BM126" s="198" t="s">
        <v>2565</v>
      </c>
    </row>
    <row r="127" spans="1:65" s="12" customFormat="1" ht="22.9" customHeight="1">
      <c r="B127" s="171"/>
      <c r="C127" s="172"/>
      <c r="D127" s="173" t="s">
        <v>78</v>
      </c>
      <c r="E127" s="185" t="s">
        <v>2299</v>
      </c>
      <c r="F127" s="185" t="s">
        <v>2566</v>
      </c>
      <c r="G127" s="172"/>
      <c r="H127" s="172"/>
      <c r="I127" s="175"/>
      <c r="J127" s="186">
        <f>BK127</f>
        <v>0</v>
      </c>
      <c r="K127" s="172"/>
      <c r="L127" s="177"/>
      <c r="M127" s="178"/>
      <c r="N127" s="179"/>
      <c r="O127" s="179"/>
      <c r="P127" s="180">
        <f>SUM(P128:P131)</f>
        <v>0</v>
      </c>
      <c r="Q127" s="179"/>
      <c r="R127" s="180">
        <f>SUM(R128:R131)</f>
        <v>0.47600000000000003</v>
      </c>
      <c r="S127" s="179"/>
      <c r="T127" s="181">
        <f>SUM(T128:T131)</f>
        <v>0</v>
      </c>
      <c r="AR127" s="182" t="s">
        <v>185</v>
      </c>
      <c r="AT127" s="183" t="s">
        <v>78</v>
      </c>
      <c r="AU127" s="183" t="s">
        <v>87</v>
      </c>
      <c r="AY127" s="182" t="s">
        <v>173</v>
      </c>
      <c r="BK127" s="184">
        <f>SUM(BK128:BK131)</f>
        <v>0</v>
      </c>
    </row>
    <row r="128" spans="1:65" s="2" customFormat="1" ht="16.5" customHeight="1">
      <c r="A128" s="35"/>
      <c r="B128" s="36"/>
      <c r="C128" s="187" t="s">
        <v>185</v>
      </c>
      <c r="D128" s="187" t="s">
        <v>176</v>
      </c>
      <c r="E128" s="188" t="s">
        <v>2567</v>
      </c>
      <c r="F128" s="189" t="s">
        <v>2562</v>
      </c>
      <c r="G128" s="190" t="s">
        <v>330</v>
      </c>
      <c r="H128" s="191">
        <v>14</v>
      </c>
      <c r="I128" s="192"/>
      <c r="J128" s="193">
        <f>ROUND(I128*H128,2)</f>
        <v>0</v>
      </c>
      <c r="K128" s="189" t="s">
        <v>1</v>
      </c>
      <c r="L128" s="40"/>
      <c r="M128" s="194" t="s">
        <v>1</v>
      </c>
      <c r="N128" s="195" t="s">
        <v>44</v>
      </c>
      <c r="O128" s="72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548</v>
      </c>
      <c r="AT128" s="198" t="s">
        <v>176</v>
      </c>
      <c r="AU128" s="198" t="s">
        <v>89</v>
      </c>
      <c r="AY128" s="18" t="s">
        <v>173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8" t="s">
        <v>87</v>
      </c>
      <c r="BK128" s="199">
        <f>ROUND(I128*H128,2)</f>
        <v>0</v>
      </c>
      <c r="BL128" s="18" t="s">
        <v>548</v>
      </c>
      <c r="BM128" s="198" t="s">
        <v>2568</v>
      </c>
    </row>
    <row r="129" spans="1:65" s="2" customFormat="1" ht="16.5" customHeight="1">
      <c r="A129" s="35"/>
      <c r="B129" s="36"/>
      <c r="C129" s="254" t="s">
        <v>191</v>
      </c>
      <c r="D129" s="254" t="s">
        <v>730</v>
      </c>
      <c r="E129" s="255" t="s">
        <v>2224</v>
      </c>
      <c r="F129" s="256" t="s">
        <v>2569</v>
      </c>
      <c r="G129" s="257" t="s">
        <v>330</v>
      </c>
      <c r="H129" s="258">
        <v>6</v>
      </c>
      <c r="I129" s="259"/>
      <c r="J129" s="260">
        <f>ROUND(I129*H129,2)</f>
        <v>0</v>
      </c>
      <c r="K129" s="256" t="s">
        <v>1</v>
      </c>
      <c r="L129" s="261"/>
      <c r="M129" s="262" t="s">
        <v>1</v>
      </c>
      <c r="N129" s="263" t="s">
        <v>44</v>
      </c>
      <c r="O129" s="72"/>
      <c r="P129" s="196">
        <f>O129*H129</f>
        <v>0</v>
      </c>
      <c r="Q129" s="196">
        <v>3.4000000000000002E-2</v>
      </c>
      <c r="R129" s="196">
        <f>Q129*H129</f>
        <v>0.20400000000000001</v>
      </c>
      <c r="S129" s="196">
        <v>0</v>
      </c>
      <c r="T129" s="19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1975</v>
      </c>
      <c r="AT129" s="198" t="s">
        <v>730</v>
      </c>
      <c r="AU129" s="198" t="s">
        <v>89</v>
      </c>
      <c r="AY129" s="18" t="s">
        <v>173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8" t="s">
        <v>87</v>
      </c>
      <c r="BK129" s="199">
        <f>ROUND(I129*H129,2)</f>
        <v>0</v>
      </c>
      <c r="BL129" s="18" t="s">
        <v>548</v>
      </c>
      <c r="BM129" s="198" t="s">
        <v>2570</v>
      </c>
    </row>
    <row r="130" spans="1:65" s="2" customFormat="1" ht="16.5" customHeight="1">
      <c r="A130" s="35"/>
      <c r="B130" s="36"/>
      <c r="C130" s="254" t="s">
        <v>172</v>
      </c>
      <c r="D130" s="254" t="s">
        <v>730</v>
      </c>
      <c r="E130" s="255" t="s">
        <v>2227</v>
      </c>
      <c r="F130" s="256" t="s">
        <v>2571</v>
      </c>
      <c r="G130" s="257" t="s">
        <v>330</v>
      </c>
      <c r="H130" s="258">
        <v>6</v>
      </c>
      <c r="I130" s="259"/>
      <c r="J130" s="260">
        <f>ROUND(I130*H130,2)</f>
        <v>0</v>
      </c>
      <c r="K130" s="256" t="s">
        <v>1</v>
      </c>
      <c r="L130" s="261"/>
      <c r="M130" s="262" t="s">
        <v>1</v>
      </c>
      <c r="N130" s="263" t="s">
        <v>44</v>
      </c>
      <c r="O130" s="72"/>
      <c r="P130" s="196">
        <f>O130*H130</f>
        <v>0</v>
      </c>
      <c r="Q130" s="196">
        <v>3.4000000000000002E-2</v>
      </c>
      <c r="R130" s="196">
        <f>Q130*H130</f>
        <v>0.20400000000000001</v>
      </c>
      <c r="S130" s="196">
        <v>0</v>
      </c>
      <c r="T130" s="19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8" t="s">
        <v>1975</v>
      </c>
      <c r="AT130" s="198" t="s">
        <v>730</v>
      </c>
      <c r="AU130" s="198" t="s">
        <v>89</v>
      </c>
      <c r="AY130" s="18" t="s">
        <v>173</v>
      </c>
      <c r="BE130" s="199">
        <f>IF(N130="základní",J130,0)</f>
        <v>0</v>
      </c>
      <c r="BF130" s="199">
        <f>IF(N130="snížená",J130,0)</f>
        <v>0</v>
      </c>
      <c r="BG130" s="199">
        <f>IF(N130="zákl. přenesená",J130,0)</f>
        <v>0</v>
      </c>
      <c r="BH130" s="199">
        <f>IF(N130="sníž. přenesená",J130,0)</f>
        <v>0</v>
      </c>
      <c r="BI130" s="199">
        <f>IF(N130="nulová",J130,0)</f>
        <v>0</v>
      </c>
      <c r="BJ130" s="18" t="s">
        <v>87</v>
      </c>
      <c r="BK130" s="199">
        <f>ROUND(I130*H130,2)</f>
        <v>0</v>
      </c>
      <c r="BL130" s="18" t="s">
        <v>548</v>
      </c>
      <c r="BM130" s="198" t="s">
        <v>2572</v>
      </c>
    </row>
    <row r="131" spans="1:65" s="2" customFormat="1" ht="16.5" customHeight="1">
      <c r="A131" s="35"/>
      <c r="B131" s="36"/>
      <c r="C131" s="254" t="s">
        <v>201</v>
      </c>
      <c r="D131" s="254" t="s">
        <v>730</v>
      </c>
      <c r="E131" s="255" t="s">
        <v>2230</v>
      </c>
      <c r="F131" s="256" t="s">
        <v>2573</v>
      </c>
      <c r="G131" s="257" t="s">
        <v>330</v>
      </c>
      <c r="H131" s="258">
        <v>2</v>
      </c>
      <c r="I131" s="259"/>
      <c r="J131" s="260">
        <f>ROUND(I131*H131,2)</f>
        <v>0</v>
      </c>
      <c r="K131" s="256" t="s">
        <v>1</v>
      </c>
      <c r="L131" s="261"/>
      <c r="M131" s="262" t="s">
        <v>1</v>
      </c>
      <c r="N131" s="263" t="s">
        <v>44</v>
      </c>
      <c r="O131" s="72"/>
      <c r="P131" s="196">
        <f>O131*H131</f>
        <v>0</v>
      </c>
      <c r="Q131" s="196">
        <v>3.4000000000000002E-2</v>
      </c>
      <c r="R131" s="196">
        <f>Q131*H131</f>
        <v>6.8000000000000005E-2</v>
      </c>
      <c r="S131" s="196">
        <v>0</v>
      </c>
      <c r="T131" s="19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8" t="s">
        <v>1975</v>
      </c>
      <c r="AT131" s="198" t="s">
        <v>730</v>
      </c>
      <c r="AU131" s="198" t="s">
        <v>89</v>
      </c>
      <c r="AY131" s="18" t="s">
        <v>173</v>
      </c>
      <c r="BE131" s="199">
        <f>IF(N131="základní",J131,0)</f>
        <v>0</v>
      </c>
      <c r="BF131" s="199">
        <f>IF(N131="snížená",J131,0)</f>
        <v>0</v>
      </c>
      <c r="BG131" s="199">
        <f>IF(N131="zákl. přenesená",J131,0)</f>
        <v>0</v>
      </c>
      <c r="BH131" s="199">
        <f>IF(N131="sníž. přenesená",J131,0)</f>
        <v>0</v>
      </c>
      <c r="BI131" s="199">
        <f>IF(N131="nulová",J131,0)</f>
        <v>0</v>
      </c>
      <c r="BJ131" s="18" t="s">
        <v>87</v>
      </c>
      <c r="BK131" s="199">
        <f>ROUND(I131*H131,2)</f>
        <v>0</v>
      </c>
      <c r="BL131" s="18" t="s">
        <v>548</v>
      </c>
      <c r="BM131" s="198" t="s">
        <v>2574</v>
      </c>
    </row>
    <row r="132" spans="1:65" s="12" customFormat="1" ht="22.9" customHeight="1">
      <c r="B132" s="171"/>
      <c r="C132" s="172"/>
      <c r="D132" s="173" t="s">
        <v>78</v>
      </c>
      <c r="E132" s="185" t="s">
        <v>2337</v>
      </c>
      <c r="F132" s="185" t="s">
        <v>2575</v>
      </c>
      <c r="G132" s="172"/>
      <c r="H132" s="172"/>
      <c r="I132" s="175"/>
      <c r="J132" s="186">
        <f>BK132</f>
        <v>0</v>
      </c>
      <c r="K132" s="172"/>
      <c r="L132" s="177"/>
      <c r="M132" s="178"/>
      <c r="N132" s="179"/>
      <c r="O132" s="179"/>
      <c r="P132" s="180">
        <f>SUM(P133:P141)</f>
        <v>0</v>
      </c>
      <c r="Q132" s="179"/>
      <c r="R132" s="180">
        <f>SUM(R133:R141)</f>
        <v>0.11531999999999999</v>
      </c>
      <c r="S132" s="179"/>
      <c r="T132" s="181">
        <f>SUM(T133:T141)</f>
        <v>0</v>
      </c>
      <c r="AR132" s="182" t="s">
        <v>185</v>
      </c>
      <c r="AT132" s="183" t="s">
        <v>78</v>
      </c>
      <c r="AU132" s="183" t="s">
        <v>87</v>
      </c>
      <c r="AY132" s="182" t="s">
        <v>173</v>
      </c>
      <c r="BK132" s="184">
        <f>SUM(BK133:BK141)</f>
        <v>0</v>
      </c>
    </row>
    <row r="133" spans="1:65" s="2" customFormat="1" ht="16.5" customHeight="1">
      <c r="A133" s="35"/>
      <c r="B133" s="36"/>
      <c r="C133" s="187" t="s">
        <v>205</v>
      </c>
      <c r="D133" s="187" t="s">
        <v>176</v>
      </c>
      <c r="E133" s="188" t="s">
        <v>2576</v>
      </c>
      <c r="F133" s="189" t="s">
        <v>2340</v>
      </c>
      <c r="G133" s="190" t="s">
        <v>339</v>
      </c>
      <c r="H133" s="191">
        <v>372</v>
      </c>
      <c r="I133" s="192"/>
      <c r="J133" s="193">
        <f t="shared" ref="J133:J141" si="0">ROUND(I133*H133,2)</f>
        <v>0</v>
      </c>
      <c r="K133" s="189" t="s">
        <v>1</v>
      </c>
      <c r="L133" s="40"/>
      <c r="M133" s="194" t="s">
        <v>1</v>
      </c>
      <c r="N133" s="195" t="s">
        <v>44</v>
      </c>
      <c r="O133" s="72"/>
      <c r="P133" s="196">
        <f t="shared" ref="P133:P141" si="1">O133*H133</f>
        <v>0</v>
      </c>
      <c r="Q133" s="196">
        <v>0</v>
      </c>
      <c r="R133" s="196">
        <f t="shared" ref="R133:R141" si="2">Q133*H133</f>
        <v>0</v>
      </c>
      <c r="S133" s="196">
        <v>0</v>
      </c>
      <c r="T133" s="197">
        <f t="shared" ref="T133:T141" si="3"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548</v>
      </c>
      <c r="AT133" s="198" t="s">
        <v>176</v>
      </c>
      <c r="AU133" s="198" t="s">
        <v>89</v>
      </c>
      <c r="AY133" s="18" t="s">
        <v>173</v>
      </c>
      <c r="BE133" s="199">
        <f t="shared" ref="BE133:BE141" si="4">IF(N133="základní",J133,0)</f>
        <v>0</v>
      </c>
      <c r="BF133" s="199">
        <f t="shared" ref="BF133:BF141" si="5">IF(N133="snížená",J133,0)</f>
        <v>0</v>
      </c>
      <c r="BG133" s="199">
        <f t="shared" ref="BG133:BG141" si="6">IF(N133="zákl. přenesená",J133,0)</f>
        <v>0</v>
      </c>
      <c r="BH133" s="199">
        <f t="shared" ref="BH133:BH141" si="7">IF(N133="sníž. přenesená",J133,0)</f>
        <v>0</v>
      </c>
      <c r="BI133" s="199">
        <f t="shared" ref="BI133:BI141" si="8">IF(N133="nulová",J133,0)</f>
        <v>0</v>
      </c>
      <c r="BJ133" s="18" t="s">
        <v>87</v>
      </c>
      <c r="BK133" s="199">
        <f t="shared" ref="BK133:BK141" si="9">ROUND(I133*H133,2)</f>
        <v>0</v>
      </c>
      <c r="BL133" s="18" t="s">
        <v>548</v>
      </c>
      <c r="BM133" s="198" t="s">
        <v>2577</v>
      </c>
    </row>
    <row r="134" spans="1:65" s="2" customFormat="1" ht="16.5" customHeight="1">
      <c r="A134" s="35"/>
      <c r="B134" s="36"/>
      <c r="C134" s="254" t="s">
        <v>211</v>
      </c>
      <c r="D134" s="254" t="s">
        <v>730</v>
      </c>
      <c r="E134" s="255" t="s">
        <v>2578</v>
      </c>
      <c r="F134" s="256" t="s">
        <v>2579</v>
      </c>
      <c r="G134" s="257" t="s">
        <v>339</v>
      </c>
      <c r="H134" s="258">
        <v>57</v>
      </c>
      <c r="I134" s="259"/>
      <c r="J134" s="260">
        <f t="shared" si="0"/>
        <v>0</v>
      </c>
      <c r="K134" s="256" t="s">
        <v>1</v>
      </c>
      <c r="L134" s="261"/>
      <c r="M134" s="262" t="s">
        <v>1</v>
      </c>
      <c r="N134" s="263" t="s">
        <v>44</v>
      </c>
      <c r="O134" s="72"/>
      <c r="P134" s="196">
        <f t="shared" si="1"/>
        <v>0</v>
      </c>
      <c r="Q134" s="196">
        <v>3.1E-4</v>
      </c>
      <c r="R134" s="196">
        <f t="shared" si="2"/>
        <v>1.7670000000000002E-2</v>
      </c>
      <c r="S134" s="196">
        <v>0</v>
      </c>
      <c r="T134" s="19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1975</v>
      </c>
      <c r="AT134" s="198" t="s">
        <v>730</v>
      </c>
      <c r="AU134" s="198" t="s">
        <v>89</v>
      </c>
      <c r="AY134" s="18" t="s">
        <v>173</v>
      </c>
      <c r="BE134" s="199">
        <f t="shared" si="4"/>
        <v>0</v>
      </c>
      <c r="BF134" s="199">
        <f t="shared" si="5"/>
        <v>0</v>
      </c>
      <c r="BG134" s="199">
        <f t="shared" si="6"/>
        <v>0</v>
      </c>
      <c r="BH134" s="199">
        <f t="shared" si="7"/>
        <v>0</v>
      </c>
      <c r="BI134" s="199">
        <f t="shared" si="8"/>
        <v>0</v>
      </c>
      <c r="BJ134" s="18" t="s">
        <v>87</v>
      </c>
      <c r="BK134" s="199">
        <f t="shared" si="9"/>
        <v>0</v>
      </c>
      <c r="BL134" s="18" t="s">
        <v>548</v>
      </c>
      <c r="BM134" s="198" t="s">
        <v>2580</v>
      </c>
    </row>
    <row r="135" spans="1:65" s="2" customFormat="1" ht="16.5" customHeight="1">
      <c r="A135" s="35"/>
      <c r="B135" s="36"/>
      <c r="C135" s="254" t="s">
        <v>217</v>
      </c>
      <c r="D135" s="254" t="s">
        <v>730</v>
      </c>
      <c r="E135" s="255" t="s">
        <v>2581</v>
      </c>
      <c r="F135" s="256" t="s">
        <v>2582</v>
      </c>
      <c r="G135" s="257" t="s">
        <v>339</v>
      </c>
      <c r="H135" s="258">
        <v>86</v>
      </c>
      <c r="I135" s="259"/>
      <c r="J135" s="260">
        <f t="shared" si="0"/>
        <v>0</v>
      </c>
      <c r="K135" s="256" t="s">
        <v>1</v>
      </c>
      <c r="L135" s="261"/>
      <c r="M135" s="262" t="s">
        <v>1</v>
      </c>
      <c r="N135" s="263" t="s">
        <v>44</v>
      </c>
      <c r="O135" s="72"/>
      <c r="P135" s="196">
        <f t="shared" si="1"/>
        <v>0</v>
      </c>
      <c r="Q135" s="196">
        <v>3.1E-4</v>
      </c>
      <c r="R135" s="196">
        <f t="shared" si="2"/>
        <v>2.666E-2</v>
      </c>
      <c r="S135" s="196">
        <v>0</v>
      </c>
      <c r="T135" s="19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1975</v>
      </c>
      <c r="AT135" s="198" t="s">
        <v>730</v>
      </c>
      <c r="AU135" s="198" t="s">
        <v>89</v>
      </c>
      <c r="AY135" s="18" t="s">
        <v>173</v>
      </c>
      <c r="BE135" s="199">
        <f t="shared" si="4"/>
        <v>0</v>
      </c>
      <c r="BF135" s="199">
        <f t="shared" si="5"/>
        <v>0</v>
      </c>
      <c r="BG135" s="199">
        <f t="shared" si="6"/>
        <v>0</v>
      </c>
      <c r="BH135" s="199">
        <f t="shared" si="7"/>
        <v>0</v>
      </c>
      <c r="BI135" s="199">
        <f t="shared" si="8"/>
        <v>0</v>
      </c>
      <c r="BJ135" s="18" t="s">
        <v>87</v>
      </c>
      <c r="BK135" s="199">
        <f t="shared" si="9"/>
        <v>0</v>
      </c>
      <c r="BL135" s="18" t="s">
        <v>548</v>
      </c>
      <c r="BM135" s="198" t="s">
        <v>2583</v>
      </c>
    </row>
    <row r="136" spans="1:65" s="2" customFormat="1" ht="16.5" customHeight="1">
      <c r="A136" s="35"/>
      <c r="B136" s="36"/>
      <c r="C136" s="254" t="s">
        <v>114</v>
      </c>
      <c r="D136" s="254" t="s">
        <v>730</v>
      </c>
      <c r="E136" s="255" t="s">
        <v>2584</v>
      </c>
      <c r="F136" s="256" t="s">
        <v>2585</v>
      </c>
      <c r="G136" s="257" t="s">
        <v>339</v>
      </c>
      <c r="H136" s="258">
        <v>52</v>
      </c>
      <c r="I136" s="259"/>
      <c r="J136" s="260">
        <f t="shared" si="0"/>
        <v>0</v>
      </c>
      <c r="K136" s="256" t="s">
        <v>1</v>
      </c>
      <c r="L136" s="261"/>
      <c r="M136" s="262" t="s">
        <v>1</v>
      </c>
      <c r="N136" s="263" t="s">
        <v>44</v>
      </c>
      <c r="O136" s="72"/>
      <c r="P136" s="196">
        <f t="shared" si="1"/>
        <v>0</v>
      </c>
      <c r="Q136" s="196">
        <v>3.1E-4</v>
      </c>
      <c r="R136" s="196">
        <f t="shared" si="2"/>
        <v>1.6119999999999999E-2</v>
      </c>
      <c r="S136" s="196">
        <v>0</v>
      </c>
      <c r="T136" s="19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1975</v>
      </c>
      <c r="AT136" s="198" t="s">
        <v>730</v>
      </c>
      <c r="AU136" s="198" t="s">
        <v>89</v>
      </c>
      <c r="AY136" s="18" t="s">
        <v>173</v>
      </c>
      <c r="BE136" s="199">
        <f t="shared" si="4"/>
        <v>0</v>
      </c>
      <c r="BF136" s="199">
        <f t="shared" si="5"/>
        <v>0</v>
      </c>
      <c r="BG136" s="199">
        <f t="shared" si="6"/>
        <v>0</v>
      </c>
      <c r="BH136" s="199">
        <f t="shared" si="7"/>
        <v>0</v>
      </c>
      <c r="BI136" s="199">
        <f t="shared" si="8"/>
        <v>0</v>
      </c>
      <c r="BJ136" s="18" t="s">
        <v>87</v>
      </c>
      <c r="BK136" s="199">
        <f t="shared" si="9"/>
        <v>0</v>
      </c>
      <c r="BL136" s="18" t="s">
        <v>548</v>
      </c>
      <c r="BM136" s="198" t="s">
        <v>2586</v>
      </c>
    </row>
    <row r="137" spans="1:65" s="2" customFormat="1" ht="16.5" customHeight="1">
      <c r="A137" s="35"/>
      <c r="B137" s="36"/>
      <c r="C137" s="254" t="s">
        <v>117</v>
      </c>
      <c r="D137" s="254" t="s">
        <v>730</v>
      </c>
      <c r="E137" s="255" t="s">
        <v>2587</v>
      </c>
      <c r="F137" s="256" t="s">
        <v>2588</v>
      </c>
      <c r="G137" s="257" t="s">
        <v>339</v>
      </c>
      <c r="H137" s="258">
        <v>86</v>
      </c>
      <c r="I137" s="259"/>
      <c r="J137" s="260">
        <f t="shared" si="0"/>
        <v>0</v>
      </c>
      <c r="K137" s="256" t="s">
        <v>1</v>
      </c>
      <c r="L137" s="261"/>
      <c r="M137" s="262" t="s">
        <v>1</v>
      </c>
      <c r="N137" s="263" t="s">
        <v>44</v>
      </c>
      <c r="O137" s="72"/>
      <c r="P137" s="196">
        <f t="shared" si="1"/>
        <v>0</v>
      </c>
      <c r="Q137" s="196">
        <v>3.1E-4</v>
      </c>
      <c r="R137" s="196">
        <f t="shared" si="2"/>
        <v>2.666E-2</v>
      </c>
      <c r="S137" s="196">
        <v>0</v>
      </c>
      <c r="T137" s="19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1975</v>
      </c>
      <c r="AT137" s="198" t="s">
        <v>730</v>
      </c>
      <c r="AU137" s="198" t="s">
        <v>89</v>
      </c>
      <c r="AY137" s="18" t="s">
        <v>173</v>
      </c>
      <c r="BE137" s="199">
        <f t="shared" si="4"/>
        <v>0</v>
      </c>
      <c r="BF137" s="199">
        <f t="shared" si="5"/>
        <v>0</v>
      </c>
      <c r="BG137" s="199">
        <f t="shared" si="6"/>
        <v>0</v>
      </c>
      <c r="BH137" s="199">
        <f t="shared" si="7"/>
        <v>0</v>
      </c>
      <c r="BI137" s="199">
        <f t="shared" si="8"/>
        <v>0</v>
      </c>
      <c r="BJ137" s="18" t="s">
        <v>87</v>
      </c>
      <c r="BK137" s="199">
        <f t="shared" si="9"/>
        <v>0</v>
      </c>
      <c r="BL137" s="18" t="s">
        <v>548</v>
      </c>
      <c r="BM137" s="198" t="s">
        <v>2589</v>
      </c>
    </row>
    <row r="138" spans="1:65" s="2" customFormat="1" ht="16.5" customHeight="1">
      <c r="A138" s="35"/>
      <c r="B138" s="36"/>
      <c r="C138" s="254" t="s">
        <v>120</v>
      </c>
      <c r="D138" s="254" t="s">
        <v>730</v>
      </c>
      <c r="E138" s="255" t="s">
        <v>2590</v>
      </c>
      <c r="F138" s="256" t="s">
        <v>2591</v>
      </c>
      <c r="G138" s="257" t="s">
        <v>339</v>
      </c>
      <c r="H138" s="258">
        <v>23</v>
      </c>
      <c r="I138" s="259"/>
      <c r="J138" s="260">
        <f t="shared" si="0"/>
        <v>0</v>
      </c>
      <c r="K138" s="256" t="s">
        <v>1</v>
      </c>
      <c r="L138" s="261"/>
      <c r="M138" s="262" t="s">
        <v>1</v>
      </c>
      <c r="N138" s="263" t="s">
        <v>44</v>
      </c>
      <c r="O138" s="72"/>
      <c r="P138" s="196">
        <f t="shared" si="1"/>
        <v>0</v>
      </c>
      <c r="Q138" s="196">
        <v>3.1E-4</v>
      </c>
      <c r="R138" s="196">
        <f t="shared" si="2"/>
        <v>7.1300000000000001E-3</v>
      </c>
      <c r="S138" s="196">
        <v>0</v>
      </c>
      <c r="T138" s="19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1975</v>
      </c>
      <c r="AT138" s="198" t="s">
        <v>730</v>
      </c>
      <c r="AU138" s="198" t="s">
        <v>89</v>
      </c>
      <c r="AY138" s="18" t="s">
        <v>173</v>
      </c>
      <c r="BE138" s="199">
        <f t="shared" si="4"/>
        <v>0</v>
      </c>
      <c r="BF138" s="199">
        <f t="shared" si="5"/>
        <v>0</v>
      </c>
      <c r="BG138" s="199">
        <f t="shared" si="6"/>
        <v>0</v>
      </c>
      <c r="BH138" s="199">
        <f t="shared" si="7"/>
        <v>0</v>
      </c>
      <c r="BI138" s="199">
        <f t="shared" si="8"/>
        <v>0</v>
      </c>
      <c r="BJ138" s="18" t="s">
        <v>87</v>
      </c>
      <c r="BK138" s="199">
        <f t="shared" si="9"/>
        <v>0</v>
      </c>
      <c r="BL138" s="18" t="s">
        <v>548</v>
      </c>
      <c r="BM138" s="198" t="s">
        <v>2592</v>
      </c>
    </row>
    <row r="139" spans="1:65" s="2" customFormat="1" ht="16.5" customHeight="1">
      <c r="A139" s="35"/>
      <c r="B139" s="36"/>
      <c r="C139" s="254" t="s">
        <v>123</v>
      </c>
      <c r="D139" s="254" t="s">
        <v>730</v>
      </c>
      <c r="E139" s="255" t="s">
        <v>2593</v>
      </c>
      <c r="F139" s="256" t="s">
        <v>2594</v>
      </c>
      <c r="G139" s="257" t="s">
        <v>339</v>
      </c>
      <c r="H139" s="258">
        <v>14</v>
      </c>
      <c r="I139" s="259"/>
      <c r="J139" s="260">
        <f t="shared" si="0"/>
        <v>0</v>
      </c>
      <c r="K139" s="256" t="s">
        <v>1</v>
      </c>
      <c r="L139" s="261"/>
      <c r="M139" s="262" t="s">
        <v>1</v>
      </c>
      <c r="N139" s="263" t="s">
        <v>44</v>
      </c>
      <c r="O139" s="72"/>
      <c r="P139" s="196">
        <f t="shared" si="1"/>
        <v>0</v>
      </c>
      <c r="Q139" s="196">
        <v>3.1E-4</v>
      </c>
      <c r="R139" s="196">
        <f t="shared" si="2"/>
        <v>4.3400000000000001E-3</v>
      </c>
      <c r="S139" s="196">
        <v>0</v>
      </c>
      <c r="T139" s="197">
        <f t="shared" si="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1975</v>
      </c>
      <c r="AT139" s="198" t="s">
        <v>730</v>
      </c>
      <c r="AU139" s="198" t="s">
        <v>89</v>
      </c>
      <c r="AY139" s="18" t="s">
        <v>173</v>
      </c>
      <c r="BE139" s="199">
        <f t="shared" si="4"/>
        <v>0</v>
      </c>
      <c r="BF139" s="199">
        <f t="shared" si="5"/>
        <v>0</v>
      </c>
      <c r="BG139" s="199">
        <f t="shared" si="6"/>
        <v>0</v>
      </c>
      <c r="BH139" s="199">
        <f t="shared" si="7"/>
        <v>0</v>
      </c>
      <c r="BI139" s="199">
        <f t="shared" si="8"/>
        <v>0</v>
      </c>
      <c r="BJ139" s="18" t="s">
        <v>87</v>
      </c>
      <c r="BK139" s="199">
        <f t="shared" si="9"/>
        <v>0</v>
      </c>
      <c r="BL139" s="18" t="s">
        <v>548</v>
      </c>
      <c r="BM139" s="198" t="s">
        <v>2595</v>
      </c>
    </row>
    <row r="140" spans="1:65" s="2" customFormat="1" ht="16.5" customHeight="1">
      <c r="A140" s="35"/>
      <c r="B140" s="36"/>
      <c r="C140" s="254" t="s">
        <v>126</v>
      </c>
      <c r="D140" s="254" t="s">
        <v>730</v>
      </c>
      <c r="E140" s="255" t="s">
        <v>2596</v>
      </c>
      <c r="F140" s="256" t="s">
        <v>2597</v>
      </c>
      <c r="G140" s="257" t="s">
        <v>339</v>
      </c>
      <c r="H140" s="258">
        <v>40</v>
      </c>
      <c r="I140" s="259"/>
      <c r="J140" s="260">
        <f t="shared" si="0"/>
        <v>0</v>
      </c>
      <c r="K140" s="256" t="s">
        <v>1</v>
      </c>
      <c r="L140" s="261"/>
      <c r="M140" s="262" t="s">
        <v>1</v>
      </c>
      <c r="N140" s="263" t="s">
        <v>44</v>
      </c>
      <c r="O140" s="72"/>
      <c r="P140" s="196">
        <f t="shared" si="1"/>
        <v>0</v>
      </c>
      <c r="Q140" s="196">
        <v>3.1E-4</v>
      </c>
      <c r="R140" s="196">
        <f t="shared" si="2"/>
        <v>1.24E-2</v>
      </c>
      <c r="S140" s="196">
        <v>0</v>
      </c>
      <c r="T140" s="197">
        <f t="shared" si="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1975</v>
      </c>
      <c r="AT140" s="198" t="s">
        <v>730</v>
      </c>
      <c r="AU140" s="198" t="s">
        <v>89</v>
      </c>
      <c r="AY140" s="18" t="s">
        <v>173</v>
      </c>
      <c r="BE140" s="199">
        <f t="shared" si="4"/>
        <v>0</v>
      </c>
      <c r="BF140" s="199">
        <f t="shared" si="5"/>
        <v>0</v>
      </c>
      <c r="BG140" s="199">
        <f t="shared" si="6"/>
        <v>0</v>
      </c>
      <c r="BH140" s="199">
        <f t="shared" si="7"/>
        <v>0</v>
      </c>
      <c r="BI140" s="199">
        <f t="shared" si="8"/>
        <v>0</v>
      </c>
      <c r="BJ140" s="18" t="s">
        <v>87</v>
      </c>
      <c r="BK140" s="199">
        <f t="shared" si="9"/>
        <v>0</v>
      </c>
      <c r="BL140" s="18" t="s">
        <v>548</v>
      </c>
      <c r="BM140" s="198" t="s">
        <v>2598</v>
      </c>
    </row>
    <row r="141" spans="1:65" s="2" customFormat="1" ht="16.5" customHeight="1">
      <c r="A141" s="35"/>
      <c r="B141" s="36"/>
      <c r="C141" s="254" t="s">
        <v>8</v>
      </c>
      <c r="D141" s="254" t="s">
        <v>730</v>
      </c>
      <c r="E141" s="255" t="s">
        <v>2599</v>
      </c>
      <c r="F141" s="256" t="s">
        <v>2600</v>
      </c>
      <c r="G141" s="257" t="s">
        <v>330</v>
      </c>
      <c r="H141" s="258">
        <v>14</v>
      </c>
      <c r="I141" s="259"/>
      <c r="J141" s="260">
        <f t="shared" si="0"/>
        <v>0</v>
      </c>
      <c r="K141" s="256" t="s">
        <v>1</v>
      </c>
      <c r="L141" s="261"/>
      <c r="M141" s="262" t="s">
        <v>1</v>
      </c>
      <c r="N141" s="263" t="s">
        <v>44</v>
      </c>
      <c r="O141" s="72"/>
      <c r="P141" s="196">
        <f t="shared" si="1"/>
        <v>0</v>
      </c>
      <c r="Q141" s="196">
        <v>3.1E-4</v>
      </c>
      <c r="R141" s="196">
        <f t="shared" si="2"/>
        <v>4.3400000000000001E-3</v>
      </c>
      <c r="S141" s="196">
        <v>0</v>
      </c>
      <c r="T141" s="197">
        <f t="shared" si="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1975</v>
      </c>
      <c r="AT141" s="198" t="s">
        <v>730</v>
      </c>
      <c r="AU141" s="198" t="s">
        <v>89</v>
      </c>
      <c r="AY141" s="18" t="s">
        <v>173</v>
      </c>
      <c r="BE141" s="199">
        <f t="shared" si="4"/>
        <v>0</v>
      </c>
      <c r="BF141" s="199">
        <f t="shared" si="5"/>
        <v>0</v>
      </c>
      <c r="BG141" s="199">
        <f t="shared" si="6"/>
        <v>0</v>
      </c>
      <c r="BH141" s="199">
        <f t="shared" si="7"/>
        <v>0</v>
      </c>
      <c r="BI141" s="199">
        <f t="shared" si="8"/>
        <v>0</v>
      </c>
      <c r="BJ141" s="18" t="s">
        <v>87</v>
      </c>
      <c r="BK141" s="199">
        <f t="shared" si="9"/>
        <v>0</v>
      </c>
      <c r="BL141" s="18" t="s">
        <v>548</v>
      </c>
      <c r="BM141" s="198" t="s">
        <v>2601</v>
      </c>
    </row>
    <row r="142" spans="1:65" s="12" customFormat="1" ht="22.9" customHeight="1">
      <c r="B142" s="171"/>
      <c r="C142" s="172"/>
      <c r="D142" s="173" t="s">
        <v>78</v>
      </c>
      <c r="E142" s="185" t="s">
        <v>2366</v>
      </c>
      <c r="F142" s="185" t="s">
        <v>2602</v>
      </c>
      <c r="G142" s="172"/>
      <c r="H142" s="172"/>
      <c r="I142" s="175"/>
      <c r="J142" s="186">
        <f>BK142</f>
        <v>0</v>
      </c>
      <c r="K142" s="172"/>
      <c r="L142" s="177"/>
      <c r="M142" s="178"/>
      <c r="N142" s="179"/>
      <c r="O142" s="179"/>
      <c r="P142" s="180">
        <f>SUM(P143:P144)</f>
        <v>0</v>
      </c>
      <c r="Q142" s="179"/>
      <c r="R142" s="180">
        <f>SUM(R143:R144)</f>
        <v>0</v>
      </c>
      <c r="S142" s="179"/>
      <c r="T142" s="181">
        <f>SUM(T143:T144)</f>
        <v>0</v>
      </c>
      <c r="AR142" s="182" t="s">
        <v>185</v>
      </c>
      <c r="AT142" s="183" t="s">
        <v>78</v>
      </c>
      <c r="AU142" s="183" t="s">
        <v>87</v>
      </c>
      <c r="AY142" s="182" t="s">
        <v>173</v>
      </c>
      <c r="BK142" s="184">
        <f>SUM(BK143:BK144)</f>
        <v>0</v>
      </c>
    </row>
    <row r="143" spans="1:65" s="2" customFormat="1" ht="16.5" customHeight="1">
      <c r="A143" s="35"/>
      <c r="B143" s="36"/>
      <c r="C143" s="187" t="s">
        <v>131</v>
      </c>
      <c r="D143" s="187" t="s">
        <v>176</v>
      </c>
      <c r="E143" s="188" t="s">
        <v>2603</v>
      </c>
      <c r="F143" s="189" t="s">
        <v>2604</v>
      </c>
      <c r="G143" s="190" t="s">
        <v>2605</v>
      </c>
      <c r="H143" s="191">
        <v>7</v>
      </c>
      <c r="I143" s="192"/>
      <c r="J143" s="193">
        <f>ROUND(I143*H143,2)</f>
        <v>0</v>
      </c>
      <c r="K143" s="189" t="s">
        <v>1</v>
      </c>
      <c r="L143" s="40"/>
      <c r="M143" s="194" t="s">
        <v>1</v>
      </c>
      <c r="N143" s="195" t="s">
        <v>44</v>
      </c>
      <c r="O143" s="72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191</v>
      </c>
      <c r="AT143" s="198" t="s">
        <v>176</v>
      </c>
      <c r="AU143" s="198" t="s">
        <v>89</v>
      </c>
      <c r="AY143" s="18" t="s">
        <v>173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8" t="s">
        <v>87</v>
      </c>
      <c r="BK143" s="199">
        <f>ROUND(I143*H143,2)</f>
        <v>0</v>
      </c>
      <c r="BL143" s="18" t="s">
        <v>191</v>
      </c>
      <c r="BM143" s="198" t="s">
        <v>2606</v>
      </c>
    </row>
    <row r="144" spans="1:65" s="2" customFormat="1" ht="16.5" customHeight="1">
      <c r="A144" s="35"/>
      <c r="B144" s="36"/>
      <c r="C144" s="187" t="s">
        <v>134</v>
      </c>
      <c r="D144" s="187" t="s">
        <v>176</v>
      </c>
      <c r="E144" s="188" t="s">
        <v>2607</v>
      </c>
      <c r="F144" s="189" t="s">
        <v>2608</v>
      </c>
      <c r="G144" s="190" t="s">
        <v>1580</v>
      </c>
      <c r="H144" s="191">
        <v>26</v>
      </c>
      <c r="I144" s="192"/>
      <c r="J144" s="193">
        <f>ROUND(I144*H144,2)</f>
        <v>0</v>
      </c>
      <c r="K144" s="189" t="s">
        <v>1</v>
      </c>
      <c r="L144" s="40"/>
      <c r="M144" s="194" t="s">
        <v>1</v>
      </c>
      <c r="N144" s="195" t="s">
        <v>44</v>
      </c>
      <c r="O144" s="72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191</v>
      </c>
      <c r="AT144" s="198" t="s">
        <v>176</v>
      </c>
      <c r="AU144" s="198" t="s">
        <v>89</v>
      </c>
      <c r="AY144" s="18" t="s">
        <v>173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87</v>
      </c>
      <c r="BK144" s="199">
        <f>ROUND(I144*H144,2)</f>
        <v>0</v>
      </c>
      <c r="BL144" s="18" t="s">
        <v>191</v>
      </c>
      <c r="BM144" s="198" t="s">
        <v>2609</v>
      </c>
    </row>
    <row r="145" spans="1:65" s="12" customFormat="1" ht="22.9" customHeight="1">
      <c r="B145" s="171"/>
      <c r="C145" s="172"/>
      <c r="D145" s="173" t="s">
        <v>78</v>
      </c>
      <c r="E145" s="185" t="s">
        <v>2610</v>
      </c>
      <c r="F145" s="185" t="s">
        <v>2367</v>
      </c>
      <c r="G145" s="172"/>
      <c r="H145" s="172"/>
      <c r="I145" s="175"/>
      <c r="J145" s="186">
        <f>BK145</f>
        <v>0</v>
      </c>
      <c r="K145" s="172"/>
      <c r="L145" s="177"/>
      <c r="M145" s="178"/>
      <c r="N145" s="179"/>
      <c r="O145" s="179"/>
      <c r="P145" s="180">
        <f>SUM(P146:P157)</f>
        <v>0</v>
      </c>
      <c r="Q145" s="179"/>
      <c r="R145" s="180">
        <f>SUM(R146:R157)</f>
        <v>0</v>
      </c>
      <c r="S145" s="179"/>
      <c r="T145" s="181">
        <f>SUM(T146:T157)</f>
        <v>0</v>
      </c>
      <c r="AR145" s="182" t="s">
        <v>185</v>
      </c>
      <c r="AT145" s="183" t="s">
        <v>78</v>
      </c>
      <c r="AU145" s="183" t="s">
        <v>87</v>
      </c>
      <c r="AY145" s="182" t="s">
        <v>173</v>
      </c>
      <c r="BK145" s="184">
        <f>SUM(BK146:BK157)</f>
        <v>0</v>
      </c>
    </row>
    <row r="146" spans="1:65" s="2" customFormat="1" ht="16.5" customHeight="1">
      <c r="A146" s="35"/>
      <c r="B146" s="36"/>
      <c r="C146" s="187" t="s">
        <v>137</v>
      </c>
      <c r="D146" s="187" t="s">
        <v>176</v>
      </c>
      <c r="E146" s="188" t="s">
        <v>2611</v>
      </c>
      <c r="F146" s="189" t="s">
        <v>2612</v>
      </c>
      <c r="G146" s="190" t="s">
        <v>2164</v>
      </c>
      <c r="H146" s="191">
        <v>1</v>
      </c>
      <c r="I146" s="192"/>
      <c r="J146" s="193">
        <f t="shared" ref="J146:J157" si="10">ROUND(I146*H146,2)</f>
        <v>0</v>
      </c>
      <c r="K146" s="189" t="s">
        <v>1</v>
      </c>
      <c r="L146" s="40"/>
      <c r="M146" s="194" t="s">
        <v>1</v>
      </c>
      <c r="N146" s="195" t="s">
        <v>44</v>
      </c>
      <c r="O146" s="72"/>
      <c r="P146" s="196">
        <f t="shared" ref="P146:P157" si="11">O146*H146</f>
        <v>0</v>
      </c>
      <c r="Q146" s="196">
        <v>0</v>
      </c>
      <c r="R146" s="196">
        <f t="shared" ref="R146:R157" si="12">Q146*H146</f>
        <v>0</v>
      </c>
      <c r="S146" s="196">
        <v>0</v>
      </c>
      <c r="T146" s="197">
        <f t="shared" ref="T146:T157" si="13"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191</v>
      </c>
      <c r="AT146" s="198" t="s">
        <v>176</v>
      </c>
      <c r="AU146" s="198" t="s">
        <v>89</v>
      </c>
      <c r="AY146" s="18" t="s">
        <v>173</v>
      </c>
      <c r="BE146" s="199">
        <f t="shared" ref="BE146:BE157" si="14">IF(N146="základní",J146,0)</f>
        <v>0</v>
      </c>
      <c r="BF146" s="199">
        <f t="shared" ref="BF146:BF157" si="15">IF(N146="snížená",J146,0)</f>
        <v>0</v>
      </c>
      <c r="BG146" s="199">
        <f t="shared" ref="BG146:BG157" si="16">IF(N146="zákl. přenesená",J146,0)</f>
        <v>0</v>
      </c>
      <c r="BH146" s="199">
        <f t="shared" ref="BH146:BH157" si="17">IF(N146="sníž. přenesená",J146,0)</f>
        <v>0</v>
      </c>
      <c r="BI146" s="199">
        <f t="shared" ref="BI146:BI157" si="18">IF(N146="nulová",J146,0)</f>
        <v>0</v>
      </c>
      <c r="BJ146" s="18" t="s">
        <v>87</v>
      </c>
      <c r="BK146" s="199">
        <f t="shared" ref="BK146:BK157" si="19">ROUND(I146*H146,2)</f>
        <v>0</v>
      </c>
      <c r="BL146" s="18" t="s">
        <v>191</v>
      </c>
      <c r="BM146" s="198" t="s">
        <v>2613</v>
      </c>
    </row>
    <row r="147" spans="1:65" s="2" customFormat="1" ht="16.5" customHeight="1">
      <c r="A147" s="35"/>
      <c r="B147" s="36"/>
      <c r="C147" s="187" t="s">
        <v>140</v>
      </c>
      <c r="D147" s="187" t="s">
        <v>176</v>
      </c>
      <c r="E147" s="188" t="s">
        <v>2614</v>
      </c>
      <c r="F147" s="189" t="s">
        <v>2514</v>
      </c>
      <c r="G147" s="190" t="s">
        <v>2164</v>
      </c>
      <c r="H147" s="191">
        <v>1</v>
      </c>
      <c r="I147" s="192"/>
      <c r="J147" s="193">
        <f t="shared" si="10"/>
        <v>0</v>
      </c>
      <c r="K147" s="189" t="s">
        <v>1</v>
      </c>
      <c r="L147" s="40"/>
      <c r="M147" s="194" t="s">
        <v>1</v>
      </c>
      <c r="N147" s="195" t="s">
        <v>44</v>
      </c>
      <c r="O147" s="72"/>
      <c r="P147" s="196">
        <f t="shared" si="11"/>
        <v>0</v>
      </c>
      <c r="Q147" s="196">
        <v>0</v>
      </c>
      <c r="R147" s="196">
        <f t="shared" si="12"/>
        <v>0</v>
      </c>
      <c r="S147" s="196">
        <v>0</v>
      </c>
      <c r="T147" s="197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191</v>
      </c>
      <c r="AT147" s="198" t="s">
        <v>176</v>
      </c>
      <c r="AU147" s="198" t="s">
        <v>89</v>
      </c>
      <c r="AY147" s="18" t="s">
        <v>173</v>
      </c>
      <c r="BE147" s="199">
        <f t="shared" si="14"/>
        <v>0</v>
      </c>
      <c r="BF147" s="199">
        <f t="shared" si="15"/>
        <v>0</v>
      </c>
      <c r="BG147" s="199">
        <f t="shared" si="16"/>
        <v>0</v>
      </c>
      <c r="BH147" s="199">
        <f t="shared" si="17"/>
        <v>0</v>
      </c>
      <c r="BI147" s="199">
        <f t="shared" si="18"/>
        <v>0</v>
      </c>
      <c r="BJ147" s="18" t="s">
        <v>87</v>
      </c>
      <c r="BK147" s="199">
        <f t="shared" si="19"/>
        <v>0</v>
      </c>
      <c r="BL147" s="18" t="s">
        <v>191</v>
      </c>
      <c r="BM147" s="198" t="s">
        <v>2615</v>
      </c>
    </row>
    <row r="148" spans="1:65" s="2" customFormat="1" ht="16.5" customHeight="1">
      <c r="A148" s="35"/>
      <c r="B148" s="36"/>
      <c r="C148" s="187" t="s">
        <v>336</v>
      </c>
      <c r="D148" s="187" t="s">
        <v>176</v>
      </c>
      <c r="E148" s="188" t="s">
        <v>2616</v>
      </c>
      <c r="F148" s="189" t="s">
        <v>2387</v>
      </c>
      <c r="G148" s="190" t="s">
        <v>2164</v>
      </c>
      <c r="H148" s="191">
        <v>1</v>
      </c>
      <c r="I148" s="192"/>
      <c r="J148" s="193">
        <f t="shared" si="10"/>
        <v>0</v>
      </c>
      <c r="K148" s="189" t="s">
        <v>1</v>
      </c>
      <c r="L148" s="40"/>
      <c r="M148" s="194" t="s">
        <v>1</v>
      </c>
      <c r="N148" s="195" t="s">
        <v>44</v>
      </c>
      <c r="O148" s="72"/>
      <c r="P148" s="196">
        <f t="shared" si="11"/>
        <v>0</v>
      </c>
      <c r="Q148" s="196">
        <v>0</v>
      </c>
      <c r="R148" s="196">
        <f t="shared" si="12"/>
        <v>0</v>
      </c>
      <c r="S148" s="196">
        <v>0</v>
      </c>
      <c r="T148" s="197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191</v>
      </c>
      <c r="AT148" s="198" t="s">
        <v>176</v>
      </c>
      <c r="AU148" s="198" t="s">
        <v>89</v>
      </c>
      <c r="AY148" s="18" t="s">
        <v>173</v>
      </c>
      <c r="BE148" s="199">
        <f t="shared" si="14"/>
        <v>0</v>
      </c>
      <c r="BF148" s="199">
        <f t="shared" si="15"/>
        <v>0</v>
      </c>
      <c r="BG148" s="199">
        <f t="shared" si="16"/>
        <v>0</v>
      </c>
      <c r="BH148" s="199">
        <f t="shared" si="17"/>
        <v>0</v>
      </c>
      <c r="BI148" s="199">
        <f t="shared" si="18"/>
        <v>0</v>
      </c>
      <c r="BJ148" s="18" t="s">
        <v>87</v>
      </c>
      <c r="BK148" s="199">
        <f t="shared" si="19"/>
        <v>0</v>
      </c>
      <c r="BL148" s="18" t="s">
        <v>191</v>
      </c>
      <c r="BM148" s="198" t="s">
        <v>2617</v>
      </c>
    </row>
    <row r="149" spans="1:65" s="2" customFormat="1" ht="16.5" customHeight="1">
      <c r="A149" s="35"/>
      <c r="B149" s="36"/>
      <c r="C149" s="187" t="s">
        <v>7</v>
      </c>
      <c r="D149" s="187" t="s">
        <v>176</v>
      </c>
      <c r="E149" s="188" t="s">
        <v>2618</v>
      </c>
      <c r="F149" s="189" t="s">
        <v>2519</v>
      </c>
      <c r="G149" s="190" t="s">
        <v>2164</v>
      </c>
      <c r="H149" s="191">
        <v>1</v>
      </c>
      <c r="I149" s="192"/>
      <c r="J149" s="193">
        <f t="shared" si="10"/>
        <v>0</v>
      </c>
      <c r="K149" s="189" t="s">
        <v>1</v>
      </c>
      <c r="L149" s="40"/>
      <c r="M149" s="194" t="s">
        <v>1</v>
      </c>
      <c r="N149" s="195" t="s">
        <v>44</v>
      </c>
      <c r="O149" s="72"/>
      <c r="P149" s="196">
        <f t="shared" si="11"/>
        <v>0</v>
      </c>
      <c r="Q149" s="196">
        <v>0</v>
      </c>
      <c r="R149" s="196">
        <f t="shared" si="12"/>
        <v>0</v>
      </c>
      <c r="S149" s="196">
        <v>0</v>
      </c>
      <c r="T149" s="197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191</v>
      </c>
      <c r="AT149" s="198" t="s">
        <v>176</v>
      </c>
      <c r="AU149" s="198" t="s">
        <v>89</v>
      </c>
      <c r="AY149" s="18" t="s">
        <v>173</v>
      </c>
      <c r="BE149" s="199">
        <f t="shared" si="14"/>
        <v>0</v>
      </c>
      <c r="BF149" s="199">
        <f t="shared" si="15"/>
        <v>0</v>
      </c>
      <c r="BG149" s="199">
        <f t="shared" si="16"/>
        <v>0</v>
      </c>
      <c r="BH149" s="199">
        <f t="shared" si="17"/>
        <v>0</v>
      </c>
      <c r="BI149" s="199">
        <f t="shared" si="18"/>
        <v>0</v>
      </c>
      <c r="BJ149" s="18" t="s">
        <v>87</v>
      </c>
      <c r="BK149" s="199">
        <f t="shared" si="19"/>
        <v>0</v>
      </c>
      <c r="BL149" s="18" t="s">
        <v>191</v>
      </c>
      <c r="BM149" s="198" t="s">
        <v>2619</v>
      </c>
    </row>
    <row r="150" spans="1:65" s="2" customFormat="1" ht="16.5" customHeight="1">
      <c r="A150" s="35"/>
      <c r="B150" s="36"/>
      <c r="C150" s="187" t="s">
        <v>347</v>
      </c>
      <c r="D150" s="187" t="s">
        <v>176</v>
      </c>
      <c r="E150" s="188" t="s">
        <v>2620</v>
      </c>
      <c r="F150" s="189" t="s">
        <v>2522</v>
      </c>
      <c r="G150" s="190" t="s">
        <v>2164</v>
      </c>
      <c r="H150" s="191">
        <v>1</v>
      </c>
      <c r="I150" s="192"/>
      <c r="J150" s="193">
        <f t="shared" si="10"/>
        <v>0</v>
      </c>
      <c r="K150" s="189" t="s">
        <v>1</v>
      </c>
      <c r="L150" s="40"/>
      <c r="M150" s="194" t="s">
        <v>1</v>
      </c>
      <c r="N150" s="195" t="s">
        <v>44</v>
      </c>
      <c r="O150" s="72"/>
      <c r="P150" s="196">
        <f t="shared" si="11"/>
        <v>0</v>
      </c>
      <c r="Q150" s="196">
        <v>0</v>
      </c>
      <c r="R150" s="196">
        <f t="shared" si="12"/>
        <v>0</v>
      </c>
      <c r="S150" s="196">
        <v>0</v>
      </c>
      <c r="T150" s="197">
        <f t="shared" si="1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191</v>
      </c>
      <c r="AT150" s="198" t="s">
        <v>176</v>
      </c>
      <c r="AU150" s="198" t="s">
        <v>89</v>
      </c>
      <c r="AY150" s="18" t="s">
        <v>173</v>
      </c>
      <c r="BE150" s="199">
        <f t="shared" si="14"/>
        <v>0</v>
      </c>
      <c r="BF150" s="199">
        <f t="shared" si="15"/>
        <v>0</v>
      </c>
      <c r="BG150" s="199">
        <f t="shared" si="16"/>
        <v>0</v>
      </c>
      <c r="BH150" s="199">
        <f t="shared" si="17"/>
        <v>0</v>
      </c>
      <c r="BI150" s="199">
        <f t="shared" si="18"/>
        <v>0</v>
      </c>
      <c r="BJ150" s="18" t="s">
        <v>87</v>
      </c>
      <c r="BK150" s="199">
        <f t="shared" si="19"/>
        <v>0</v>
      </c>
      <c r="BL150" s="18" t="s">
        <v>191</v>
      </c>
      <c r="BM150" s="198" t="s">
        <v>2621</v>
      </c>
    </row>
    <row r="151" spans="1:65" s="2" customFormat="1" ht="16.5" customHeight="1">
      <c r="A151" s="35"/>
      <c r="B151" s="36"/>
      <c r="C151" s="187" t="s">
        <v>354</v>
      </c>
      <c r="D151" s="187" t="s">
        <v>176</v>
      </c>
      <c r="E151" s="188" t="s">
        <v>2622</v>
      </c>
      <c r="F151" s="189" t="s">
        <v>2534</v>
      </c>
      <c r="G151" s="190" t="s">
        <v>2164</v>
      </c>
      <c r="H151" s="191">
        <v>1</v>
      </c>
      <c r="I151" s="192"/>
      <c r="J151" s="193">
        <f t="shared" si="10"/>
        <v>0</v>
      </c>
      <c r="K151" s="189" t="s">
        <v>1</v>
      </c>
      <c r="L151" s="40"/>
      <c r="M151" s="194" t="s">
        <v>1</v>
      </c>
      <c r="N151" s="195" t="s">
        <v>44</v>
      </c>
      <c r="O151" s="72"/>
      <c r="P151" s="196">
        <f t="shared" si="11"/>
        <v>0</v>
      </c>
      <c r="Q151" s="196">
        <v>0</v>
      </c>
      <c r="R151" s="196">
        <f t="shared" si="12"/>
        <v>0</v>
      </c>
      <c r="S151" s="196">
        <v>0</v>
      </c>
      <c r="T151" s="197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191</v>
      </c>
      <c r="AT151" s="198" t="s">
        <v>176</v>
      </c>
      <c r="AU151" s="198" t="s">
        <v>89</v>
      </c>
      <c r="AY151" s="18" t="s">
        <v>173</v>
      </c>
      <c r="BE151" s="199">
        <f t="shared" si="14"/>
        <v>0</v>
      </c>
      <c r="BF151" s="199">
        <f t="shared" si="15"/>
        <v>0</v>
      </c>
      <c r="BG151" s="199">
        <f t="shared" si="16"/>
        <v>0</v>
      </c>
      <c r="BH151" s="199">
        <f t="shared" si="17"/>
        <v>0</v>
      </c>
      <c r="BI151" s="199">
        <f t="shared" si="18"/>
        <v>0</v>
      </c>
      <c r="BJ151" s="18" t="s">
        <v>87</v>
      </c>
      <c r="BK151" s="199">
        <f t="shared" si="19"/>
        <v>0</v>
      </c>
      <c r="BL151" s="18" t="s">
        <v>191</v>
      </c>
      <c r="BM151" s="198" t="s">
        <v>2623</v>
      </c>
    </row>
    <row r="152" spans="1:65" s="2" customFormat="1" ht="16.5" customHeight="1">
      <c r="A152" s="35"/>
      <c r="B152" s="36"/>
      <c r="C152" s="187" t="s">
        <v>359</v>
      </c>
      <c r="D152" s="187" t="s">
        <v>176</v>
      </c>
      <c r="E152" s="188" t="s">
        <v>2624</v>
      </c>
      <c r="F152" s="189" t="s">
        <v>2537</v>
      </c>
      <c r="G152" s="190" t="s">
        <v>2164</v>
      </c>
      <c r="H152" s="191">
        <v>1</v>
      </c>
      <c r="I152" s="192"/>
      <c r="J152" s="193">
        <f t="shared" si="10"/>
        <v>0</v>
      </c>
      <c r="K152" s="189" t="s">
        <v>1</v>
      </c>
      <c r="L152" s="40"/>
      <c r="M152" s="194" t="s">
        <v>1</v>
      </c>
      <c r="N152" s="195" t="s">
        <v>44</v>
      </c>
      <c r="O152" s="72"/>
      <c r="P152" s="196">
        <f t="shared" si="11"/>
        <v>0</v>
      </c>
      <c r="Q152" s="196">
        <v>0</v>
      </c>
      <c r="R152" s="196">
        <f t="shared" si="12"/>
        <v>0</v>
      </c>
      <c r="S152" s="196">
        <v>0</v>
      </c>
      <c r="T152" s="197">
        <f t="shared" si="1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191</v>
      </c>
      <c r="AT152" s="198" t="s">
        <v>176</v>
      </c>
      <c r="AU152" s="198" t="s">
        <v>89</v>
      </c>
      <c r="AY152" s="18" t="s">
        <v>173</v>
      </c>
      <c r="BE152" s="199">
        <f t="shared" si="14"/>
        <v>0</v>
      </c>
      <c r="BF152" s="199">
        <f t="shared" si="15"/>
        <v>0</v>
      </c>
      <c r="BG152" s="199">
        <f t="shared" si="16"/>
        <v>0</v>
      </c>
      <c r="BH152" s="199">
        <f t="shared" si="17"/>
        <v>0</v>
      </c>
      <c r="BI152" s="199">
        <f t="shared" si="18"/>
        <v>0</v>
      </c>
      <c r="BJ152" s="18" t="s">
        <v>87</v>
      </c>
      <c r="BK152" s="199">
        <f t="shared" si="19"/>
        <v>0</v>
      </c>
      <c r="BL152" s="18" t="s">
        <v>191</v>
      </c>
      <c r="BM152" s="198" t="s">
        <v>2625</v>
      </c>
    </row>
    <row r="153" spans="1:65" s="2" customFormat="1" ht="16.5" customHeight="1">
      <c r="A153" s="35"/>
      <c r="B153" s="36"/>
      <c r="C153" s="187" t="s">
        <v>366</v>
      </c>
      <c r="D153" s="187" t="s">
        <v>176</v>
      </c>
      <c r="E153" s="188" t="s">
        <v>2626</v>
      </c>
      <c r="F153" s="189" t="s">
        <v>2393</v>
      </c>
      <c r="G153" s="190" t="s">
        <v>2164</v>
      </c>
      <c r="H153" s="191">
        <v>1</v>
      </c>
      <c r="I153" s="192"/>
      <c r="J153" s="193">
        <f t="shared" si="10"/>
        <v>0</v>
      </c>
      <c r="K153" s="189" t="s">
        <v>1</v>
      </c>
      <c r="L153" s="40"/>
      <c r="M153" s="194" t="s">
        <v>1</v>
      </c>
      <c r="N153" s="195" t="s">
        <v>44</v>
      </c>
      <c r="O153" s="72"/>
      <c r="P153" s="196">
        <f t="shared" si="11"/>
        <v>0</v>
      </c>
      <c r="Q153" s="196">
        <v>0</v>
      </c>
      <c r="R153" s="196">
        <f t="shared" si="12"/>
        <v>0</v>
      </c>
      <c r="S153" s="196">
        <v>0</v>
      </c>
      <c r="T153" s="197">
        <f t="shared" si="1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191</v>
      </c>
      <c r="AT153" s="198" t="s">
        <v>176</v>
      </c>
      <c r="AU153" s="198" t="s">
        <v>89</v>
      </c>
      <c r="AY153" s="18" t="s">
        <v>173</v>
      </c>
      <c r="BE153" s="199">
        <f t="shared" si="14"/>
        <v>0</v>
      </c>
      <c r="BF153" s="199">
        <f t="shared" si="15"/>
        <v>0</v>
      </c>
      <c r="BG153" s="199">
        <f t="shared" si="16"/>
        <v>0</v>
      </c>
      <c r="BH153" s="199">
        <f t="shared" si="17"/>
        <v>0</v>
      </c>
      <c r="BI153" s="199">
        <f t="shared" si="18"/>
        <v>0</v>
      </c>
      <c r="BJ153" s="18" t="s">
        <v>87</v>
      </c>
      <c r="BK153" s="199">
        <f t="shared" si="19"/>
        <v>0</v>
      </c>
      <c r="BL153" s="18" t="s">
        <v>191</v>
      </c>
      <c r="BM153" s="198" t="s">
        <v>2627</v>
      </c>
    </row>
    <row r="154" spans="1:65" s="2" customFormat="1" ht="16.5" customHeight="1">
      <c r="A154" s="35"/>
      <c r="B154" s="36"/>
      <c r="C154" s="187" t="s">
        <v>372</v>
      </c>
      <c r="D154" s="187" t="s">
        <v>176</v>
      </c>
      <c r="E154" s="188" t="s">
        <v>2628</v>
      </c>
      <c r="F154" s="189" t="s">
        <v>2542</v>
      </c>
      <c r="G154" s="190" t="s">
        <v>2164</v>
      </c>
      <c r="H154" s="191">
        <v>1</v>
      </c>
      <c r="I154" s="192"/>
      <c r="J154" s="193">
        <f t="shared" si="10"/>
        <v>0</v>
      </c>
      <c r="K154" s="189" t="s">
        <v>1</v>
      </c>
      <c r="L154" s="40"/>
      <c r="M154" s="194" t="s">
        <v>1</v>
      </c>
      <c r="N154" s="195" t="s">
        <v>44</v>
      </c>
      <c r="O154" s="72"/>
      <c r="P154" s="196">
        <f t="shared" si="11"/>
        <v>0</v>
      </c>
      <c r="Q154" s="196">
        <v>0</v>
      </c>
      <c r="R154" s="196">
        <f t="shared" si="12"/>
        <v>0</v>
      </c>
      <c r="S154" s="196">
        <v>0</v>
      </c>
      <c r="T154" s="197">
        <f t="shared" si="1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191</v>
      </c>
      <c r="AT154" s="198" t="s">
        <v>176</v>
      </c>
      <c r="AU154" s="198" t="s">
        <v>89</v>
      </c>
      <c r="AY154" s="18" t="s">
        <v>173</v>
      </c>
      <c r="BE154" s="199">
        <f t="shared" si="14"/>
        <v>0</v>
      </c>
      <c r="BF154" s="199">
        <f t="shared" si="15"/>
        <v>0</v>
      </c>
      <c r="BG154" s="199">
        <f t="shared" si="16"/>
        <v>0</v>
      </c>
      <c r="BH154" s="199">
        <f t="shared" si="17"/>
        <v>0</v>
      </c>
      <c r="BI154" s="199">
        <f t="shared" si="18"/>
        <v>0</v>
      </c>
      <c r="BJ154" s="18" t="s">
        <v>87</v>
      </c>
      <c r="BK154" s="199">
        <f t="shared" si="19"/>
        <v>0</v>
      </c>
      <c r="BL154" s="18" t="s">
        <v>191</v>
      </c>
      <c r="BM154" s="198" t="s">
        <v>2629</v>
      </c>
    </row>
    <row r="155" spans="1:65" s="2" customFormat="1" ht="16.5" customHeight="1">
      <c r="A155" s="35"/>
      <c r="B155" s="36"/>
      <c r="C155" s="187" t="s">
        <v>377</v>
      </c>
      <c r="D155" s="187" t="s">
        <v>176</v>
      </c>
      <c r="E155" s="188" t="s">
        <v>2630</v>
      </c>
      <c r="F155" s="189" t="s">
        <v>2545</v>
      </c>
      <c r="G155" s="190" t="s">
        <v>2164</v>
      </c>
      <c r="H155" s="191">
        <v>1</v>
      </c>
      <c r="I155" s="192"/>
      <c r="J155" s="193">
        <f t="shared" si="10"/>
        <v>0</v>
      </c>
      <c r="K155" s="189" t="s">
        <v>1</v>
      </c>
      <c r="L155" s="40"/>
      <c r="M155" s="194" t="s">
        <v>1</v>
      </c>
      <c r="N155" s="195" t="s">
        <v>44</v>
      </c>
      <c r="O155" s="72"/>
      <c r="P155" s="196">
        <f t="shared" si="11"/>
        <v>0</v>
      </c>
      <c r="Q155" s="196">
        <v>0</v>
      </c>
      <c r="R155" s="196">
        <f t="shared" si="12"/>
        <v>0</v>
      </c>
      <c r="S155" s="196">
        <v>0</v>
      </c>
      <c r="T155" s="197">
        <f t="shared" si="1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191</v>
      </c>
      <c r="AT155" s="198" t="s">
        <v>176</v>
      </c>
      <c r="AU155" s="198" t="s">
        <v>89</v>
      </c>
      <c r="AY155" s="18" t="s">
        <v>173</v>
      </c>
      <c r="BE155" s="199">
        <f t="shared" si="14"/>
        <v>0</v>
      </c>
      <c r="BF155" s="199">
        <f t="shared" si="15"/>
        <v>0</v>
      </c>
      <c r="BG155" s="199">
        <f t="shared" si="16"/>
        <v>0</v>
      </c>
      <c r="BH155" s="199">
        <f t="shared" si="17"/>
        <v>0</v>
      </c>
      <c r="BI155" s="199">
        <f t="shared" si="18"/>
        <v>0</v>
      </c>
      <c r="BJ155" s="18" t="s">
        <v>87</v>
      </c>
      <c r="BK155" s="199">
        <f t="shared" si="19"/>
        <v>0</v>
      </c>
      <c r="BL155" s="18" t="s">
        <v>191</v>
      </c>
      <c r="BM155" s="198" t="s">
        <v>2631</v>
      </c>
    </row>
    <row r="156" spans="1:65" s="2" customFormat="1" ht="16.5" customHeight="1">
      <c r="A156" s="35"/>
      <c r="B156" s="36"/>
      <c r="C156" s="187" t="s">
        <v>381</v>
      </c>
      <c r="D156" s="187" t="s">
        <v>176</v>
      </c>
      <c r="E156" s="188" t="s">
        <v>2632</v>
      </c>
      <c r="F156" s="189" t="s">
        <v>2633</v>
      </c>
      <c r="G156" s="190" t="s">
        <v>2164</v>
      </c>
      <c r="H156" s="191">
        <v>1</v>
      </c>
      <c r="I156" s="192"/>
      <c r="J156" s="193">
        <f t="shared" si="10"/>
        <v>0</v>
      </c>
      <c r="K156" s="189" t="s">
        <v>1</v>
      </c>
      <c r="L156" s="40"/>
      <c r="M156" s="194" t="s">
        <v>1</v>
      </c>
      <c r="N156" s="195" t="s">
        <v>44</v>
      </c>
      <c r="O156" s="72"/>
      <c r="P156" s="196">
        <f t="shared" si="11"/>
        <v>0</v>
      </c>
      <c r="Q156" s="196">
        <v>0</v>
      </c>
      <c r="R156" s="196">
        <f t="shared" si="12"/>
        <v>0</v>
      </c>
      <c r="S156" s="196">
        <v>0</v>
      </c>
      <c r="T156" s="197">
        <f t="shared" si="1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191</v>
      </c>
      <c r="AT156" s="198" t="s">
        <v>176</v>
      </c>
      <c r="AU156" s="198" t="s">
        <v>89</v>
      </c>
      <c r="AY156" s="18" t="s">
        <v>173</v>
      </c>
      <c r="BE156" s="199">
        <f t="shared" si="14"/>
        <v>0</v>
      </c>
      <c r="BF156" s="199">
        <f t="shared" si="15"/>
        <v>0</v>
      </c>
      <c r="BG156" s="199">
        <f t="shared" si="16"/>
        <v>0</v>
      </c>
      <c r="BH156" s="199">
        <f t="shared" si="17"/>
        <v>0</v>
      </c>
      <c r="BI156" s="199">
        <f t="shared" si="18"/>
        <v>0</v>
      </c>
      <c r="BJ156" s="18" t="s">
        <v>87</v>
      </c>
      <c r="BK156" s="199">
        <f t="shared" si="19"/>
        <v>0</v>
      </c>
      <c r="BL156" s="18" t="s">
        <v>191</v>
      </c>
      <c r="BM156" s="198" t="s">
        <v>2634</v>
      </c>
    </row>
    <row r="157" spans="1:65" s="2" customFormat="1" ht="16.5" customHeight="1">
      <c r="A157" s="35"/>
      <c r="B157" s="36"/>
      <c r="C157" s="187" t="s">
        <v>386</v>
      </c>
      <c r="D157" s="187" t="s">
        <v>176</v>
      </c>
      <c r="E157" s="188" t="s">
        <v>2635</v>
      </c>
      <c r="F157" s="189" t="s">
        <v>2207</v>
      </c>
      <c r="G157" s="190" t="s">
        <v>2164</v>
      </c>
      <c r="H157" s="191">
        <v>1</v>
      </c>
      <c r="I157" s="192"/>
      <c r="J157" s="193">
        <f t="shared" si="10"/>
        <v>0</v>
      </c>
      <c r="K157" s="189" t="s">
        <v>1</v>
      </c>
      <c r="L157" s="40"/>
      <c r="M157" s="205" t="s">
        <v>1</v>
      </c>
      <c r="N157" s="206" t="s">
        <v>44</v>
      </c>
      <c r="O157" s="207"/>
      <c r="P157" s="208">
        <f t="shared" si="11"/>
        <v>0</v>
      </c>
      <c r="Q157" s="208">
        <v>0</v>
      </c>
      <c r="R157" s="208">
        <f t="shared" si="12"/>
        <v>0</v>
      </c>
      <c r="S157" s="208">
        <v>0</v>
      </c>
      <c r="T157" s="209">
        <f t="shared" si="1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191</v>
      </c>
      <c r="AT157" s="198" t="s">
        <v>176</v>
      </c>
      <c r="AU157" s="198" t="s">
        <v>89</v>
      </c>
      <c r="AY157" s="18" t="s">
        <v>173</v>
      </c>
      <c r="BE157" s="199">
        <f t="shared" si="14"/>
        <v>0</v>
      </c>
      <c r="BF157" s="199">
        <f t="shared" si="15"/>
        <v>0</v>
      </c>
      <c r="BG157" s="199">
        <f t="shared" si="16"/>
        <v>0</v>
      </c>
      <c r="BH157" s="199">
        <f t="shared" si="17"/>
        <v>0</v>
      </c>
      <c r="BI157" s="199">
        <f t="shared" si="18"/>
        <v>0</v>
      </c>
      <c r="BJ157" s="18" t="s">
        <v>87</v>
      </c>
      <c r="BK157" s="199">
        <f t="shared" si="19"/>
        <v>0</v>
      </c>
      <c r="BL157" s="18" t="s">
        <v>191</v>
      </c>
      <c r="BM157" s="198" t="s">
        <v>2636</v>
      </c>
    </row>
    <row r="158" spans="1:65" s="2" customFormat="1" ht="6.95" customHeight="1">
      <c r="A158" s="35"/>
      <c r="B158" s="55"/>
      <c r="C158" s="56"/>
      <c r="D158" s="56"/>
      <c r="E158" s="56"/>
      <c r="F158" s="56"/>
      <c r="G158" s="56"/>
      <c r="H158" s="56"/>
      <c r="I158" s="56"/>
      <c r="J158" s="56"/>
      <c r="K158" s="56"/>
      <c r="L158" s="40"/>
      <c r="M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</row>
  </sheetData>
  <sheetProtection algorithmName="SHA-512" hashValue="nnGHniTEctYUeJ5cXegVzDsFyvyGsWSJaB2hBHL1VgpdpO2JVqbWiG3GMUciwcM0bLHLNOiSZut43hsI/0ex6Q==" saltValue="sKslTiJ3dyv+8Dl2IyyWwQJscqXhH/7xMXk6Fm434WFiK7UcW4f0TVm5CkwuO6JpKaEo94vPSbTlVLP5EilxGQ==" spinCount="100000" sheet="1" objects="1" scenarios="1" formatColumns="0" formatRows="0" autoFilter="0"/>
  <autoFilter ref="C121:K157" xr:uid="{00000000-0009-0000-0000-000007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232"/>
  <sheetViews>
    <sheetView showGridLines="0" view="pageBreakPreview" zoomScaleNormal="100" zoomScaleSheetLayoutView="10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110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143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9" t="str">
        <f>'Rekapitulace stavby'!K6</f>
        <v>NÁSTAVBA ZŠ JESENIOVA - ROZŠÍŘENÍ ŠKOLNÍ DRUŽINY</v>
      </c>
      <c r="F7" s="310"/>
      <c r="G7" s="310"/>
      <c r="H7" s="310"/>
      <c r="L7" s="21"/>
    </row>
    <row r="8" spans="1:46" s="2" customFormat="1" ht="12" customHeight="1">
      <c r="A8" s="35"/>
      <c r="B8" s="40"/>
      <c r="C8" s="35"/>
      <c r="D8" s="113" t="s">
        <v>144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1" t="s">
        <v>2637</v>
      </c>
      <c r="F9" s="312"/>
      <c r="G9" s="312"/>
      <c r="H9" s="312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20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22</v>
      </c>
      <c r="E12" s="35"/>
      <c r="F12" s="114" t="s">
        <v>23</v>
      </c>
      <c r="G12" s="35"/>
      <c r="H12" s="35"/>
      <c r="I12" s="113" t="s">
        <v>24</v>
      </c>
      <c r="J12" s="115" t="str">
        <f>'Rekapitulace stavby'!AN8</f>
        <v>14. 2. 2022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26</v>
      </c>
      <c r="E14" s="35"/>
      <c r="F14" s="35"/>
      <c r="G14" s="35"/>
      <c r="H14" s="35"/>
      <c r="I14" s="113" t="s">
        <v>27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28</v>
      </c>
      <c r="F15" s="35"/>
      <c r="G15" s="35"/>
      <c r="H15" s="35"/>
      <c r="I15" s="113" t="s">
        <v>29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27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3" t="str">
        <f>'Rekapitulace stavby'!E14</f>
        <v>Vyplň údaj</v>
      </c>
      <c r="F18" s="314"/>
      <c r="G18" s="314"/>
      <c r="H18" s="314"/>
      <c r="I18" s="113" t="s">
        <v>29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27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33</v>
      </c>
      <c r="F21" s="35"/>
      <c r="G21" s="35"/>
      <c r="H21" s="35"/>
      <c r="I21" s="113" t="s">
        <v>29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35</v>
      </c>
      <c r="E23" s="35"/>
      <c r="F23" s="35"/>
      <c r="G23" s="35"/>
      <c r="H23" s="35"/>
      <c r="I23" s="113" t="s">
        <v>27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29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5" t="s">
        <v>1</v>
      </c>
      <c r="F27" s="315"/>
      <c r="G27" s="315"/>
      <c r="H27" s="315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ROUND(J123,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ROUND((SUM(BE123:BE231)),  2)</f>
        <v>0</v>
      </c>
      <c r="G33" s="35"/>
      <c r="H33" s="35"/>
      <c r="I33" s="125">
        <v>0.21</v>
      </c>
      <c r="J33" s="124">
        <f>ROUND(((SUM(BE123:BE231))*I33),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ROUND((SUM(BF123:BF231)),  2)</f>
        <v>0</v>
      </c>
      <c r="G34" s="35"/>
      <c r="H34" s="35"/>
      <c r="I34" s="125">
        <v>0.15</v>
      </c>
      <c r="J34" s="124">
        <f>ROUND(((SUM(BF123:BF231))*I34),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ROUND((SUM(BG123:BG231)),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ROUND((SUM(BH123:BH231)),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ROUND((SUM(BI123:BI231)),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146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07" t="str">
        <f>E7</f>
        <v>NÁSTAVBA ZŠ JESENIOVA - ROZŠÍŘENÍ ŠKOLNÍ DRUŽINY</v>
      </c>
      <c r="F85" s="308"/>
      <c r="G85" s="308"/>
      <c r="H85" s="308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144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2" t="str">
        <f>E9</f>
        <v>08 - ELEKTROINSTALACE - SILNOPROUD</v>
      </c>
      <c r="F87" s="306"/>
      <c r="G87" s="306"/>
      <c r="H87" s="30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22</v>
      </c>
      <c r="D89" s="37"/>
      <c r="E89" s="37"/>
      <c r="F89" s="28" t="str">
        <f>F12</f>
        <v>Jeseniova 96/2400, Praha 3</v>
      </c>
      <c r="G89" s="37"/>
      <c r="H89" s="37"/>
      <c r="I89" s="30" t="s">
        <v>24</v>
      </c>
      <c r="J89" s="67" t="str">
        <f>IF(J12="","",J12)</f>
        <v>14. 2. 2022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26</v>
      </c>
      <c r="D91" s="37"/>
      <c r="E91" s="37"/>
      <c r="F91" s="28" t="str">
        <f>E15</f>
        <v>Městská část Praha 3</v>
      </c>
      <c r="G91" s="37"/>
      <c r="H91" s="37"/>
      <c r="I91" s="30" t="s">
        <v>32</v>
      </c>
      <c r="J91" s="33" t="str">
        <f>E21</f>
        <v>ZERO ATELIER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35</v>
      </c>
      <c r="J92" s="33" t="str">
        <f>E24</f>
        <v>Vladimír Mrázek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147</v>
      </c>
      <c r="D94" s="145"/>
      <c r="E94" s="145"/>
      <c r="F94" s="145"/>
      <c r="G94" s="145"/>
      <c r="H94" s="145"/>
      <c r="I94" s="145"/>
      <c r="J94" s="146" t="s">
        <v>148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149</v>
      </c>
      <c r="D96" s="37"/>
      <c r="E96" s="37"/>
      <c r="F96" s="37"/>
      <c r="G96" s="37"/>
      <c r="H96" s="37"/>
      <c r="I96" s="37"/>
      <c r="J96" s="85">
        <f>J123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150</v>
      </c>
    </row>
    <row r="97" spans="1:31" s="9" customFormat="1" ht="24.95" customHeight="1">
      <c r="B97" s="148"/>
      <c r="C97" s="149"/>
      <c r="D97" s="150" t="s">
        <v>2638</v>
      </c>
      <c r="E97" s="151"/>
      <c r="F97" s="151"/>
      <c r="G97" s="151"/>
      <c r="H97" s="151"/>
      <c r="I97" s="151"/>
      <c r="J97" s="152">
        <f>J124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2639</v>
      </c>
      <c r="E98" s="157"/>
      <c r="F98" s="157"/>
      <c r="G98" s="157"/>
      <c r="H98" s="157"/>
      <c r="I98" s="157"/>
      <c r="J98" s="158">
        <f>J125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2640</v>
      </c>
      <c r="E99" s="157"/>
      <c r="F99" s="157"/>
      <c r="G99" s="157"/>
      <c r="H99" s="157"/>
      <c r="I99" s="157"/>
      <c r="J99" s="158">
        <f>J153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2641</v>
      </c>
      <c r="E100" s="157"/>
      <c r="F100" s="157"/>
      <c r="G100" s="157"/>
      <c r="H100" s="157"/>
      <c r="I100" s="157"/>
      <c r="J100" s="158">
        <f>J170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2642</v>
      </c>
      <c r="E101" s="157"/>
      <c r="F101" s="157"/>
      <c r="G101" s="157"/>
      <c r="H101" s="157"/>
      <c r="I101" s="157"/>
      <c r="J101" s="158">
        <f>J197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2643</v>
      </c>
      <c r="E102" s="157"/>
      <c r="F102" s="157"/>
      <c r="G102" s="157"/>
      <c r="H102" s="157"/>
      <c r="I102" s="157"/>
      <c r="J102" s="158">
        <f>J213</f>
        <v>0</v>
      </c>
      <c r="K102" s="155"/>
      <c r="L102" s="159"/>
    </row>
    <row r="103" spans="1:31" s="10" customFormat="1" ht="19.899999999999999" customHeight="1">
      <c r="B103" s="154"/>
      <c r="C103" s="155"/>
      <c r="D103" s="156" t="s">
        <v>2644</v>
      </c>
      <c r="E103" s="157"/>
      <c r="F103" s="157"/>
      <c r="G103" s="157"/>
      <c r="H103" s="157"/>
      <c r="I103" s="157"/>
      <c r="J103" s="158">
        <f>J225</f>
        <v>0</v>
      </c>
      <c r="K103" s="155"/>
      <c r="L103" s="159"/>
    </row>
    <row r="104" spans="1:31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6.95" customHeight="1">
      <c r="A105" s="35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31" s="2" customFormat="1" ht="6.95" customHeight="1">
      <c r="A109" s="35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24.95" customHeight="1">
      <c r="A110" s="35"/>
      <c r="B110" s="36"/>
      <c r="C110" s="24" t="s">
        <v>157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16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07" t="str">
        <f>E7</f>
        <v>NÁSTAVBA ZŠ JESENIOVA - ROZŠÍŘENÍ ŠKOLNÍ DRUŽINY</v>
      </c>
      <c r="F113" s="308"/>
      <c r="G113" s="308"/>
      <c r="H113" s="308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144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6.5" customHeight="1">
      <c r="A115" s="35"/>
      <c r="B115" s="36"/>
      <c r="C115" s="37"/>
      <c r="D115" s="37"/>
      <c r="E115" s="302" t="str">
        <f>E9</f>
        <v>08 - ELEKTROINSTALACE - SILNOPROUD</v>
      </c>
      <c r="F115" s="306"/>
      <c r="G115" s="306"/>
      <c r="H115" s="306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2" customHeight="1">
      <c r="A117" s="35"/>
      <c r="B117" s="36"/>
      <c r="C117" s="30" t="s">
        <v>22</v>
      </c>
      <c r="D117" s="37"/>
      <c r="E117" s="37"/>
      <c r="F117" s="28" t="str">
        <f>F12</f>
        <v>Jeseniova 96/2400, Praha 3</v>
      </c>
      <c r="G117" s="37"/>
      <c r="H117" s="37"/>
      <c r="I117" s="30" t="s">
        <v>24</v>
      </c>
      <c r="J117" s="67" t="str">
        <f>IF(J12="","",J12)</f>
        <v>14. 2. 2022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26</v>
      </c>
      <c r="D119" s="37"/>
      <c r="E119" s="37"/>
      <c r="F119" s="28" t="str">
        <f>E15</f>
        <v>Městská část Praha 3</v>
      </c>
      <c r="G119" s="37"/>
      <c r="H119" s="37"/>
      <c r="I119" s="30" t="s">
        <v>32</v>
      </c>
      <c r="J119" s="33" t="str">
        <f>E21</f>
        <v>ZERO ATELIER s.r.o.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30</v>
      </c>
      <c r="D120" s="37"/>
      <c r="E120" s="37"/>
      <c r="F120" s="28" t="str">
        <f>IF(E18="","",E18)</f>
        <v>Vyplň údaj</v>
      </c>
      <c r="G120" s="37"/>
      <c r="H120" s="37"/>
      <c r="I120" s="30" t="s">
        <v>35</v>
      </c>
      <c r="J120" s="33" t="str">
        <f>E24</f>
        <v>Vladimír Mrázek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0.3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11" customFormat="1" ht="29.25" customHeight="1">
      <c r="A122" s="160"/>
      <c r="B122" s="161"/>
      <c r="C122" s="162" t="s">
        <v>158</v>
      </c>
      <c r="D122" s="163" t="s">
        <v>64</v>
      </c>
      <c r="E122" s="163" t="s">
        <v>60</v>
      </c>
      <c r="F122" s="163" t="s">
        <v>61</v>
      </c>
      <c r="G122" s="163" t="s">
        <v>159</v>
      </c>
      <c r="H122" s="163" t="s">
        <v>160</v>
      </c>
      <c r="I122" s="163" t="s">
        <v>161</v>
      </c>
      <c r="J122" s="163" t="s">
        <v>148</v>
      </c>
      <c r="K122" s="164" t="s">
        <v>162</v>
      </c>
      <c r="L122" s="165"/>
      <c r="M122" s="76" t="s">
        <v>1</v>
      </c>
      <c r="N122" s="77" t="s">
        <v>43</v>
      </c>
      <c r="O122" s="77" t="s">
        <v>163</v>
      </c>
      <c r="P122" s="77" t="s">
        <v>164</v>
      </c>
      <c r="Q122" s="77" t="s">
        <v>165</v>
      </c>
      <c r="R122" s="77" t="s">
        <v>166</v>
      </c>
      <c r="S122" s="77" t="s">
        <v>167</v>
      </c>
      <c r="T122" s="78" t="s">
        <v>168</v>
      </c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</row>
    <row r="123" spans="1:65" s="2" customFormat="1" ht="22.9" customHeight="1">
      <c r="A123" s="35"/>
      <c r="B123" s="36"/>
      <c r="C123" s="83" t="s">
        <v>169</v>
      </c>
      <c r="D123" s="37"/>
      <c r="E123" s="37"/>
      <c r="F123" s="37"/>
      <c r="G123" s="37"/>
      <c r="H123" s="37"/>
      <c r="I123" s="37"/>
      <c r="J123" s="166">
        <f>BK123</f>
        <v>0</v>
      </c>
      <c r="K123" s="37"/>
      <c r="L123" s="40"/>
      <c r="M123" s="79"/>
      <c r="N123" s="167"/>
      <c r="O123" s="80"/>
      <c r="P123" s="168">
        <f>P124</f>
        <v>0</v>
      </c>
      <c r="Q123" s="80"/>
      <c r="R123" s="168">
        <f>R124</f>
        <v>141</v>
      </c>
      <c r="S123" s="80"/>
      <c r="T123" s="169">
        <f>T124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78</v>
      </c>
      <c r="AU123" s="18" t="s">
        <v>150</v>
      </c>
      <c r="BK123" s="170">
        <f>BK124</f>
        <v>0</v>
      </c>
    </row>
    <row r="124" spans="1:65" s="12" customFormat="1" ht="25.9" customHeight="1">
      <c r="B124" s="171"/>
      <c r="C124" s="172"/>
      <c r="D124" s="173" t="s">
        <v>78</v>
      </c>
      <c r="E124" s="174" t="s">
        <v>553</v>
      </c>
      <c r="F124" s="174" t="s">
        <v>2645</v>
      </c>
      <c r="G124" s="172"/>
      <c r="H124" s="172"/>
      <c r="I124" s="175"/>
      <c r="J124" s="176">
        <f>BK124</f>
        <v>0</v>
      </c>
      <c r="K124" s="172"/>
      <c r="L124" s="177"/>
      <c r="M124" s="178"/>
      <c r="N124" s="179"/>
      <c r="O124" s="179"/>
      <c r="P124" s="180">
        <f>P125+P153+P170+P197+P213+P225</f>
        <v>0</v>
      </c>
      <c r="Q124" s="179"/>
      <c r="R124" s="180">
        <f>R125+R153+R170+R197+R213+R225</f>
        <v>141</v>
      </c>
      <c r="S124" s="179"/>
      <c r="T124" s="181">
        <f>T125+T153+T170+T197+T213+T225</f>
        <v>0</v>
      </c>
      <c r="AR124" s="182" t="s">
        <v>89</v>
      </c>
      <c r="AT124" s="183" t="s">
        <v>78</v>
      </c>
      <c r="AU124" s="183" t="s">
        <v>79</v>
      </c>
      <c r="AY124" s="182" t="s">
        <v>173</v>
      </c>
      <c r="BK124" s="184">
        <f>BK125+BK153+BK170+BK197+BK213+BK225</f>
        <v>0</v>
      </c>
    </row>
    <row r="125" spans="1:65" s="12" customFormat="1" ht="22.9" customHeight="1">
      <c r="B125" s="171"/>
      <c r="C125" s="172"/>
      <c r="D125" s="173" t="s">
        <v>78</v>
      </c>
      <c r="E125" s="185" t="s">
        <v>2646</v>
      </c>
      <c r="F125" s="185" t="s">
        <v>2647</v>
      </c>
      <c r="G125" s="172"/>
      <c r="H125" s="172"/>
      <c r="I125" s="175"/>
      <c r="J125" s="186">
        <f>BK125</f>
        <v>0</v>
      </c>
      <c r="K125" s="172"/>
      <c r="L125" s="177"/>
      <c r="M125" s="178"/>
      <c r="N125" s="179"/>
      <c r="O125" s="179"/>
      <c r="P125" s="180">
        <f>SUM(P126:P152)</f>
        <v>0</v>
      </c>
      <c r="Q125" s="179"/>
      <c r="R125" s="180">
        <f>SUM(R126:R152)</f>
        <v>141</v>
      </c>
      <c r="S125" s="179"/>
      <c r="T125" s="181">
        <f>SUM(T126:T152)</f>
        <v>0</v>
      </c>
      <c r="AR125" s="182" t="s">
        <v>89</v>
      </c>
      <c r="AT125" s="183" t="s">
        <v>78</v>
      </c>
      <c r="AU125" s="183" t="s">
        <v>87</v>
      </c>
      <c r="AY125" s="182" t="s">
        <v>173</v>
      </c>
      <c r="BK125" s="184">
        <f>SUM(BK126:BK152)</f>
        <v>0</v>
      </c>
    </row>
    <row r="126" spans="1:65" s="2" customFormat="1" ht="16.5" customHeight="1">
      <c r="A126" s="35"/>
      <c r="B126" s="36"/>
      <c r="C126" s="187" t="s">
        <v>87</v>
      </c>
      <c r="D126" s="187" t="s">
        <v>176</v>
      </c>
      <c r="E126" s="188" t="s">
        <v>2648</v>
      </c>
      <c r="F126" s="189" t="s">
        <v>2649</v>
      </c>
      <c r="G126" s="190" t="s">
        <v>330</v>
      </c>
      <c r="H126" s="191">
        <v>1</v>
      </c>
      <c r="I126" s="192"/>
      <c r="J126" s="193">
        <f t="shared" ref="J126:J152" si="0">ROUND(I126*H126,2)</f>
        <v>0</v>
      </c>
      <c r="K126" s="189" t="s">
        <v>1</v>
      </c>
      <c r="L126" s="40"/>
      <c r="M126" s="194" t="s">
        <v>1</v>
      </c>
      <c r="N126" s="195" t="s">
        <v>44</v>
      </c>
      <c r="O126" s="72"/>
      <c r="P126" s="196">
        <f t="shared" ref="P126:P152" si="1">O126*H126</f>
        <v>0</v>
      </c>
      <c r="Q126" s="196">
        <v>0</v>
      </c>
      <c r="R126" s="196">
        <f t="shared" ref="R126:R152" si="2">Q126*H126</f>
        <v>0</v>
      </c>
      <c r="S126" s="196">
        <v>0</v>
      </c>
      <c r="T126" s="197">
        <f t="shared" ref="T126:T152" si="3"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8" t="s">
        <v>131</v>
      </c>
      <c r="AT126" s="198" t="s">
        <v>176</v>
      </c>
      <c r="AU126" s="198" t="s">
        <v>89</v>
      </c>
      <c r="AY126" s="18" t="s">
        <v>173</v>
      </c>
      <c r="BE126" s="199">
        <f t="shared" ref="BE126:BE152" si="4">IF(N126="základní",J126,0)</f>
        <v>0</v>
      </c>
      <c r="BF126" s="199">
        <f t="shared" ref="BF126:BF152" si="5">IF(N126="snížená",J126,0)</f>
        <v>0</v>
      </c>
      <c r="BG126" s="199">
        <f t="shared" ref="BG126:BG152" si="6">IF(N126="zákl. přenesená",J126,0)</f>
        <v>0</v>
      </c>
      <c r="BH126" s="199">
        <f t="shared" ref="BH126:BH152" si="7">IF(N126="sníž. přenesená",J126,0)</f>
        <v>0</v>
      </c>
      <c r="BI126" s="199">
        <f t="shared" ref="BI126:BI152" si="8">IF(N126="nulová",J126,0)</f>
        <v>0</v>
      </c>
      <c r="BJ126" s="18" t="s">
        <v>87</v>
      </c>
      <c r="BK126" s="199">
        <f t="shared" ref="BK126:BK152" si="9">ROUND(I126*H126,2)</f>
        <v>0</v>
      </c>
      <c r="BL126" s="18" t="s">
        <v>131</v>
      </c>
      <c r="BM126" s="198" t="s">
        <v>2650</v>
      </c>
    </row>
    <row r="127" spans="1:65" s="2" customFormat="1" ht="16.5" customHeight="1">
      <c r="A127" s="35"/>
      <c r="B127" s="36"/>
      <c r="C127" s="187" t="s">
        <v>89</v>
      </c>
      <c r="D127" s="187" t="s">
        <v>176</v>
      </c>
      <c r="E127" s="188" t="s">
        <v>2651</v>
      </c>
      <c r="F127" s="189" t="s">
        <v>2652</v>
      </c>
      <c r="G127" s="190" t="s">
        <v>330</v>
      </c>
      <c r="H127" s="191">
        <v>1</v>
      </c>
      <c r="I127" s="192"/>
      <c r="J127" s="193">
        <f t="shared" si="0"/>
        <v>0</v>
      </c>
      <c r="K127" s="189" t="s">
        <v>1</v>
      </c>
      <c r="L127" s="40"/>
      <c r="M127" s="194" t="s">
        <v>1</v>
      </c>
      <c r="N127" s="195" t="s">
        <v>44</v>
      </c>
      <c r="O127" s="72"/>
      <c r="P127" s="196">
        <f t="shared" si="1"/>
        <v>0</v>
      </c>
      <c r="Q127" s="196">
        <v>0</v>
      </c>
      <c r="R127" s="196">
        <f t="shared" si="2"/>
        <v>0</v>
      </c>
      <c r="S127" s="196">
        <v>0</v>
      </c>
      <c r="T127" s="197">
        <f t="shared" si="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8" t="s">
        <v>131</v>
      </c>
      <c r="AT127" s="198" t="s">
        <v>176</v>
      </c>
      <c r="AU127" s="198" t="s">
        <v>89</v>
      </c>
      <c r="AY127" s="18" t="s">
        <v>173</v>
      </c>
      <c r="BE127" s="199">
        <f t="shared" si="4"/>
        <v>0</v>
      </c>
      <c r="BF127" s="199">
        <f t="shared" si="5"/>
        <v>0</v>
      </c>
      <c r="BG127" s="199">
        <f t="shared" si="6"/>
        <v>0</v>
      </c>
      <c r="BH127" s="199">
        <f t="shared" si="7"/>
        <v>0</v>
      </c>
      <c r="BI127" s="199">
        <f t="shared" si="8"/>
        <v>0</v>
      </c>
      <c r="BJ127" s="18" t="s">
        <v>87</v>
      </c>
      <c r="BK127" s="199">
        <f t="shared" si="9"/>
        <v>0</v>
      </c>
      <c r="BL127" s="18" t="s">
        <v>131</v>
      </c>
      <c r="BM127" s="198" t="s">
        <v>2653</v>
      </c>
    </row>
    <row r="128" spans="1:65" s="2" customFormat="1" ht="16.5" customHeight="1">
      <c r="A128" s="35"/>
      <c r="B128" s="36"/>
      <c r="C128" s="254" t="s">
        <v>185</v>
      </c>
      <c r="D128" s="254" t="s">
        <v>730</v>
      </c>
      <c r="E128" s="255" t="s">
        <v>2654</v>
      </c>
      <c r="F128" s="256" t="s">
        <v>2655</v>
      </c>
      <c r="G128" s="257" t="s">
        <v>330</v>
      </c>
      <c r="H128" s="258">
        <v>1</v>
      </c>
      <c r="I128" s="259"/>
      <c r="J128" s="260">
        <f t="shared" si="0"/>
        <v>0</v>
      </c>
      <c r="K128" s="256" t="s">
        <v>1</v>
      </c>
      <c r="L128" s="261"/>
      <c r="M128" s="262" t="s">
        <v>1</v>
      </c>
      <c r="N128" s="263" t="s">
        <v>44</v>
      </c>
      <c r="O128" s="72"/>
      <c r="P128" s="196">
        <f t="shared" si="1"/>
        <v>0</v>
      </c>
      <c r="Q128" s="196">
        <v>1</v>
      </c>
      <c r="R128" s="196">
        <f t="shared" si="2"/>
        <v>1</v>
      </c>
      <c r="S128" s="196">
        <v>0</v>
      </c>
      <c r="T128" s="197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410</v>
      </c>
      <c r="AT128" s="198" t="s">
        <v>730</v>
      </c>
      <c r="AU128" s="198" t="s">
        <v>89</v>
      </c>
      <c r="AY128" s="18" t="s">
        <v>173</v>
      </c>
      <c r="BE128" s="199">
        <f t="shared" si="4"/>
        <v>0</v>
      </c>
      <c r="BF128" s="199">
        <f t="shared" si="5"/>
        <v>0</v>
      </c>
      <c r="BG128" s="199">
        <f t="shared" si="6"/>
        <v>0</v>
      </c>
      <c r="BH128" s="199">
        <f t="shared" si="7"/>
        <v>0</v>
      </c>
      <c r="BI128" s="199">
        <f t="shared" si="8"/>
        <v>0</v>
      </c>
      <c r="BJ128" s="18" t="s">
        <v>87</v>
      </c>
      <c r="BK128" s="199">
        <f t="shared" si="9"/>
        <v>0</v>
      </c>
      <c r="BL128" s="18" t="s">
        <v>131</v>
      </c>
      <c r="BM128" s="198" t="s">
        <v>2656</v>
      </c>
    </row>
    <row r="129" spans="1:65" s="2" customFormat="1" ht="16.5" customHeight="1">
      <c r="A129" s="35"/>
      <c r="B129" s="36"/>
      <c r="C129" s="254" t="s">
        <v>191</v>
      </c>
      <c r="D129" s="254" t="s">
        <v>730</v>
      </c>
      <c r="E129" s="255" t="s">
        <v>2657</v>
      </c>
      <c r="F129" s="256" t="s">
        <v>2658</v>
      </c>
      <c r="G129" s="257" t="s">
        <v>245</v>
      </c>
      <c r="H129" s="258">
        <v>1</v>
      </c>
      <c r="I129" s="259"/>
      <c r="J129" s="260">
        <f t="shared" si="0"/>
        <v>0</v>
      </c>
      <c r="K129" s="256" t="s">
        <v>1</v>
      </c>
      <c r="L129" s="261"/>
      <c r="M129" s="262" t="s">
        <v>1</v>
      </c>
      <c r="N129" s="263" t="s">
        <v>44</v>
      </c>
      <c r="O129" s="72"/>
      <c r="P129" s="196">
        <f t="shared" si="1"/>
        <v>0</v>
      </c>
      <c r="Q129" s="196">
        <v>1</v>
      </c>
      <c r="R129" s="196">
        <f t="shared" si="2"/>
        <v>1</v>
      </c>
      <c r="S129" s="196">
        <v>0</v>
      </c>
      <c r="T129" s="197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410</v>
      </c>
      <c r="AT129" s="198" t="s">
        <v>730</v>
      </c>
      <c r="AU129" s="198" t="s">
        <v>89</v>
      </c>
      <c r="AY129" s="18" t="s">
        <v>173</v>
      </c>
      <c r="BE129" s="199">
        <f t="shared" si="4"/>
        <v>0</v>
      </c>
      <c r="BF129" s="199">
        <f t="shared" si="5"/>
        <v>0</v>
      </c>
      <c r="BG129" s="199">
        <f t="shared" si="6"/>
        <v>0</v>
      </c>
      <c r="BH129" s="199">
        <f t="shared" si="7"/>
        <v>0</v>
      </c>
      <c r="BI129" s="199">
        <f t="shared" si="8"/>
        <v>0</v>
      </c>
      <c r="BJ129" s="18" t="s">
        <v>87</v>
      </c>
      <c r="BK129" s="199">
        <f t="shared" si="9"/>
        <v>0</v>
      </c>
      <c r="BL129" s="18" t="s">
        <v>131</v>
      </c>
      <c r="BM129" s="198" t="s">
        <v>2659</v>
      </c>
    </row>
    <row r="130" spans="1:65" s="2" customFormat="1" ht="16.5" customHeight="1">
      <c r="A130" s="35"/>
      <c r="B130" s="36"/>
      <c r="C130" s="254" t="s">
        <v>172</v>
      </c>
      <c r="D130" s="254" t="s">
        <v>730</v>
      </c>
      <c r="E130" s="255" t="s">
        <v>2660</v>
      </c>
      <c r="F130" s="256" t="s">
        <v>2661</v>
      </c>
      <c r="G130" s="257" t="s">
        <v>330</v>
      </c>
      <c r="H130" s="258">
        <v>1</v>
      </c>
      <c r="I130" s="259"/>
      <c r="J130" s="260">
        <f t="shared" si="0"/>
        <v>0</v>
      </c>
      <c r="K130" s="256" t="s">
        <v>1</v>
      </c>
      <c r="L130" s="261"/>
      <c r="M130" s="262" t="s">
        <v>1</v>
      </c>
      <c r="N130" s="263" t="s">
        <v>44</v>
      </c>
      <c r="O130" s="72"/>
      <c r="P130" s="196">
        <f t="shared" si="1"/>
        <v>0</v>
      </c>
      <c r="Q130" s="196">
        <v>1</v>
      </c>
      <c r="R130" s="196">
        <f t="shared" si="2"/>
        <v>1</v>
      </c>
      <c r="S130" s="196">
        <v>0</v>
      </c>
      <c r="T130" s="197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8" t="s">
        <v>410</v>
      </c>
      <c r="AT130" s="198" t="s">
        <v>730</v>
      </c>
      <c r="AU130" s="198" t="s">
        <v>89</v>
      </c>
      <c r="AY130" s="18" t="s">
        <v>173</v>
      </c>
      <c r="BE130" s="199">
        <f t="shared" si="4"/>
        <v>0</v>
      </c>
      <c r="BF130" s="199">
        <f t="shared" si="5"/>
        <v>0</v>
      </c>
      <c r="BG130" s="199">
        <f t="shared" si="6"/>
        <v>0</v>
      </c>
      <c r="BH130" s="199">
        <f t="shared" si="7"/>
        <v>0</v>
      </c>
      <c r="BI130" s="199">
        <f t="shared" si="8"/>
        <v>0</v>
      </c>
      <c r="BJ130" s="18" t="s">
        <v>87</v>
      </c>
      <c r="BK130" s="199">
        <f t="shared" si="9"/>
        <v>0</v>
      </c>
      <c r="BL130" s="18" t="s">
        <v>131</v>
      </c>
      <c r="BM130" s="198" t="s">
        <v>2662</v>
      </c>
    </row>
    <row r="131" spans="1:65" s="2" customFormat="1" ht="16.5" customHeight="1">
      <c r="A131" s="35"/>
      <c r="B131" s="36"/>
      <c r="C131" s="254" t="s">
        <v>201</v>
      </c>
      <c r="D131" s="254" t="s">
        <v>730</v>
      </c>
      <c r="E131" s="255" t="s">
        <v>2663</v>
      </c>
      <c r="F131" s="256" t="s">
        <v>2664</v>
      </c>
      <c r="G131" s="257" t="s">
        <v>330</v>
      </c>
      <c r="H131" s="258">
        <v>1</v>
      </c>
      <c r="I131" s="259"/>
      <c r="J131" s="260">
        <f t="shared" si="0"/>
        <v>0</v>
      </c>
      <c r="K131" s="256" t="s">
        <v>1</v>
      </c>
      <c r="L131" s="261"/>
      <c r="M131" s="262" t="s">
        <v>1</v>
      </c>
      <c r="N131" s="263" t="s">
        <v>44</v>
      </c>
      <c r="O131" s="72"/>
      <c r="P131" s="196">
        <f t="shared" si="1"/>
        <v>0</v>
      </c>
      <c r="Q131" s="196">
        <v>1</v>
      </c>
      <c r="R131" s="196">
        <f t="shared" si="2"/>
        <v>1</v>
      </c>
      <c r="S131" s="196">
        <v>0</v>
      </c>
      <c r="T131" s="197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8" t="s">
        <v>410</v>
      </c>
      <c r="AT131" s="198" t="s">
        <v>730</v>
      </c>
      <c r="AU131" s="198" t="s">
        <v>89</v>
      </c>
      <c r="AY131" s="18" t="s">
        <v>173</v>
      </c>
      <c r="BE131" s="199">
        <f t="shared" si="4"/>
        <v>0</v>
      </c>
      <c r="BF131" s="199">
        <f t="shared" si="5"/>
        <v>0</v>
      </c>
      <c r="BG131" s="199">
        <f t="shared" si="6"/>
        <v>0</v>
      </c>
      <c r="BH131" s="199">
        <f t="shared" si="7"/>
        <v>0</v>
      </c>
      <c r="BI131" s="199">
        <f t="shared" si="8"/>
        <v>0</v>
      </c>
      <c r="BJ131" s="18" t="s">
        <v>87</v>
      </c>
      <c r="BK131" s="199">
        <f t="shared" si="9"/>
        <v>0</v>
      </c>
      <c r="BL131" s="18" t="s">
        <v>131</v>
      </c>
      <c r="BM131" s="198" t="s">
        <v>2665</v>
      </c>
    </row>
    <row r="132" spans="1:65" s="2" customFormat="1" ht="16.5" customHeight="1">
      <c r="A132" s="35"/>
      <c r="B132" s="36"/>
      <c r="C132" s="254" t="s">
        <v>205</v>
      </c>
      <c r="D132" s="254" t="s">
        <v>730</v>
      </c>
      <c r="E132" s="255" t="s">
        <v>2666</v>
      </c>
      <c r="F132" s="256" t="s">
        <v>2667</v>
      </c>
      <c r="G132" s="257" t="s">
        <v>330</v>
      </c>
      <c r="H132" s="258">
        <v>59</v>
      </c>
      <c r="I132" s="259"/>
      <c r="J132" s="260">
        <f t="shared" si="0"/>
        <v>0</v>
      </c>
      <c r="K132" s="256" t="s">
        <v>1</v>
      </c>
      <c r="L132" s="261"/>
      <c r="M132" s="262" t="s">
        <v>1</v>
      </c>
      <c r="N132" s="263" t="s">
        <v>44</v>
      </c>
      <c r="O132" s="72"/>
      <c r="P132" s="196">
        <f t="shared" si="1"/>
        <v>0</v>
      </c>
      <c r="Q132" s="196">
        <v>1</v>
      </c>
      <c r="R132" s="196">
        <f t="shared" si="2"/>
        <v>59</v>
      </c>
      <c r="S132" s="196">
        <v>0</v>
      </c>
      <c r="T132" s="19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410</v>
      </c>
      <c r="AT132" s="198" t="s">
        <v>730</v>
      </c>
      <c r="AU132" s="198" t="s">
        <v>89</v>
      </c>
      <c r="AY132" s="18" t="s">
        <v>173</v>
      </c>
      <c r="BE132" s="199">
        <f t="shared" si="4"/>
        <v>0</v>
      </c>
      <c r="BF132" s="199">
        <f t="shared" si="5"/>
        <v>0</v>
      </c>
      <c r="BG132" s="199">
        <f t="shared" si="6"/>
        <v>0</v>
      </c>
      <c r="BH132" s="199">
        <f t="shared" si="7"/>
        <v>0</v>
      </c>
      <c r="BI132" s="199">
        <f t="shared" si="8"/>
        <v>0</v>
      </c>
      <c r="BJ132" s="18" t="s">
        <v>87</v>
      </c>
      <c r="BK132" s="199">
        <f t="shared" si="9"/>
        <v>0</v>
      </c>
      <c r="BL132" s="18" t="s">
        <v>131</v>
      </c>
      <c r="BM132" s="198" t="s">
        <v>2668</v>
      </c>
    </row>
    <row r="133" spans="1:65" s="2" customFormat="1" ht="16.5" customHeight="1">
      <c r="A133" s="35"/>
      <c r="B133" s="36"/>
      <c r="C133" s="254" t="s">
        <v>211</v>
      </c>
      <c r="D133" s="254" t="s">
        <v>730</v>
      </c>
      <c r="E133" s="255" t="s">
        <v>2669</v>
      </c>
      <c r="F133" s="256" t="s">
        <v>2670</v>
      </c>
      <c r="G133" s="257" t="s">
        <v>330</v>
      </c>
      <c r="H133" s="258">
        <v>1</v>
      </c>
      <c r="I133" s="259"/>
      <c r="J133" s="260">
        <f t="shared" si="0"/>
        <v>0</v>
      </c>
      <c r="K133" s="256" t="s">
        <v>1</v>
      </c>
      <c r="L133" s="261"/>
      <c r="M133" s="262" t="s">
        <v>1</v>
      </c>
      <c r="N133" s="263" t="s">
        <v>44</v>
      </c>
      <c r="O133" s="72"/>
      <c r="P133" s="196">
        <f t="shared" si="1"/>
        <v>0</v>
      </c>
      <c r="Q133" s="196">
        <v>1</v>
      </c>
      <c r="R133" s="196">
        <f t="shared" si="2"/>
        <v>1</v>
      </c>
      <c r="S133" s="196">
        <v>0</v>
      </c>
      <c r="T133" s="19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410</v>
      </c>
      <c r="AT133" s="198" t="s">
        <v>730</v>
      </c>
      <c r="AU133" s="198" t="s">
        <v>89</v>
      </c>
      <c r="AY133" s="18" t="s">
        <v>173</v>
      </c>
      <c r="BE133" s="199">
        <f t="shared" si="4"/>
        <v>0</v>
      </c>
      <c r="BF133" s="199">
        <f t="shared" si="5"/>
        <v>0</v>
      </c>
      <c r="BG133" s="199">
        <f t="shared" si="6"/>
        <v>0</v>
      </c>
      <c r="BH133" s="199">
        <f t="shared" si="7"/>
        <v>0</v>
      </c>
      <c r="BI133" s="199">
        <f t="shared" si="8"/>
        <v>0</v>
      </c>
      <c r="BJ133" s="18" t="s">
        <v>87</v>
      </c>
      <c r="BK133" s="199">
        <f t="shared" si="9"/>
        <v>0</v>
      </c>
      <c r="BL133" s="18" t="s">
        <v>131</v>
      </c>
      <c r="BM133" s="198" t="s">
        <v>2671</v>
      </c>
    </row>
    <row r="134" spans="1:65" s="2" customFormat="1" ht="16.5" customHeight="1">
      <c r="A134" s="35"/>
      <c r="B134" s="36"/>
      <c r="C134" s="254" t="s">
        <v>217</v>
      </c>
      <c r="D134" s="254" t="s">
        <v>730</v>
      </c>
      <c r="E134" s="255" t="s">
        <v>2672</v>
      </c>
      <c r="F134" s="256" t="s">
        <v>2673</v>
      </c>
      <c r="G134" s="257" t="s">
        <v>330</v>
      </c>
      <c r="H134" s="258">
        <v>1</v>
      </c>
      <c r="I134" s="259"/>
      <c r="J134" s="260">
        <f t="shared" si="0"/>
        <v>0</v>
      </c>
      <c r="K134" s="256" t="s">
        <v>1</v>
      </c>
      <c r="L134" s="261"/>
      <c r="M134" s="262" t="s">
        <v>1</v>
      </c>
      <c r="N134" s="263" t="s">
        <v>44</v>
      </c>
      <c r="O134" s="72"/>
      <c r="P134" s="196">
        <f t="shared" si="1"/>
        <v>0</v>
      </c>
      <c r="Q134" s="196">
        <v>1</v>
      </c>
      <c r="R134" s="196">
        <f t="shared" si="2"/>
        <v>1</v>
      </c>
      <c r="S134" s="196">
        <v>0</v>
      </c>
      <c r="T134" s="19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410</v>
      </c>
      <c r="AT134" s="198" t="s">
        <v>730</v>
      </c>
      <c r="AU134" s="198" t="s">
        <v>89</v>
      </c>
      <c r="AY134" s="18" t="s">
        <v>173</v>
      </c>
      <c r="BE134" s="199">
        <f t="shared" si="4"/>
        <v>0</v>
      </c>
      <c r="BF134" s="199">
        <f t="shared" si="5"/>
        <v>0</v>
      </c>
      <c r="BG134" s="199">
        <f t="shared" si="6"/>
        <v>0</v>
      </c>
      <c r="BH134" s="199">
        <f t="shared" si="7"/>
        <v>0</v>
      </c>
      <c r="BI134" s="199">
        <f t="shared" si="8"/>
        <v>0</v>
      </c>
      <c r="BJ134" s="18" t="s">
        <v>87</v>
      </c>
      <c r="BK134" s="199">
        <f t="shared" si="9"/>
        <v>0</v>
      </c>
      <c r="BL134" s="18" t="s">
        <v>131</v>
      </c>
      <c r="BM134" s="198" t="s">
        <v>2674</v>
      </c>
    </row>
    <row r="135" spans="1:65" s="2" customFormat="1" ht="16.5" customHeight="1">
      <c r="A135" s="35"/>
      <c r="B135" s="36"/>
      <c r="C135" s="254" t="s">
        <v>114</v>
      </c>
      <c r="D135" s="254" t="s">
        <v>730</v>
      </c>
      <c r="E135" s="255" t="s">
        <v>2675</v>
      </c>
      <c r="F135" s="256" t="s">
        <v>2676</v>
      </c>
      <c r="G135" s="257" t="s">
        <v>330</v>
      </c>
      <c r="H135" s="258">
        <v>1</v>
      </c>
      <c r="I135" s="259"/>
      <c r="J135" s="260">
        <f t="shared" si="0"/>
        <v>0</v>
      </c>
      <c r="K135" s="256" t="s">
        <v>1</v>
      </c>
      <c r="L135" s="261"/>
      <c r="M135" s="262" t="s">
        <v>1</v>
      </c>
      <c r="N135" s="263" t="s">
        <v>44</v>
      </c>
      <c r="O135" s="72"/>
      <c r="P135" s="196">
        <f t="shared" si="1"/>
        <v>0</v>
      </c>
      <c r="Q135" s="196">
        <v>1</v>
      </c>
      <c r="R135" s="196">
        <f t="shared" si="2"/>
        <v>1</v>
      </c>
      <c r="S135" s="196">
        <v>0</v>
      </c>
      <c r="T135" s="19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410</v>
      </c>
      <c r="AT135" s="198" t="s">
        <v>730</v>
      </c>
      <c r="AU135" s="198" t="s">
        <v>89</v>
      </c>
      <c r="AY135" s="18" t="s">
        <v>173</v>
      </c>
      <c r="BE135" s="199">
        <f t="shared" si="4"/>
        <v>0</v>
      </c>
      <c r="BF135" s="199">
        <f t="shared" si="5"/>
        <v>0</v>
      </c>
      <c r="BG135" s="199">
        <f t="shared" si="6"/>
        <v>0</v>
      </c>
      <c r="BH135" s="199">
        <f t="shared" si="7"/>
        <v>0</v>
      </c>
      <c r="BI135" s="199">
        <f t="shared" si="8"/>
        <v>0</v>
      </c>
      <c r="BJ135" s="18" t="s">
        <v>87</v>
      </c>
      <c r="BK135" s="199">
        <f t="shared" si="9"/>
        <v>0</v>
      </c>
      <c r="BL135" s="18" t="s">
        <v>131</v>
      </c>
      <c r="BM135" s="198" t="s">
        <v>2677</v>
      </c>
    </row>
    <row r="136" spans="1:65" s="2" customFormat="1" ht="16.5" customHeight="1">
      <c r="A136" s="35"/>
      <c r="B136" s="36"/>
      <c r="C136" s="254" t="s">
        <v>117</v>
      </c>
      <c r="D136" s="254" t="s">
        <v>730</v>
      </c>
      <c r="E136" s="255" t="s">
        <v>2678</v>
      </c>
      <c r="F136" s="256" t="s">
        <v>2679</v>
      </c>
      <c r="G136" s="257" t="s">
        <v>330</v>
      </c>
      <c r="H136" s="258">
        <v>3</v>
      </c>
      <c r="I136" s="259"/>
      <c r="J136" s="260">
        <f t="shared" si="0"/>
        <v>0</v>
      </c>
      <c r="K136" s="256" t="s">
        <v>1</v>
      </c>
      <c r="L136" s="261"/>
      <c r="M136" s="262" t="s">
        <v>1</v>
      </c>
      <c r="N136" s="263" t="s">
        <v>44</v>
      </c>
      <c r="O136" s="72"/>
      <c r="P136" s="196">
        <f t="shared" si="1"/>
        <v>0</v>
      </c>
      <c r="Q136" s="196">
        <v>1</v>
      </c>
      <c r="R136" s="196">
        <f t="shared" si="2"/>
        <v>3</v>
      </c>
      <c r="S136" s="196">
        <v>0</v>
      </c>
      <c r="T136" s="19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410</v>
      </c>
      <c r="AT136" s="198" t="s">
        <v>730</v>
      </c>
      <c r="AU136" s="198" t="s">
        <v>89</v>
      </c>
      <c r="AY136" s="18" t="s">
        <v>173</v>
      </c>
      <c r="BE136" s="199">
        <f t="shared" si="4"/>
        <v>0</v>
      </c>
      <c r="BF136" s="199">
        <f t="shared" si="5"/>
        <v>0</v>
      </c>
      <c r="BG136" s="199">
        <f t="shared" si="6"/>
        <v>0</v>
      </c>
      <c r="BH136" s="199">
        <f t="shared" si="7"/>
        <v>0</v>
      </c>
      <c r="BI136" s="199">
        <f t="shared" si="8"/>
        <v>0</v>
      </c>
      <c r="BJ136" s="18" t="s">
        <v>87</v>
      </c>
      <c r="BK136" s="199">
        <f t="shared" si="9"/>
        <v>0</v>
      </c>
      <c r="BL136" s="18" t="s">
        <v>131</v>
      </c>
      <c r="BM136" s="198" t="s">
        <v>2680</v>
      </c>
    </row>
    <row r="137" spans="1:65" s="2" customFormat="1" ht="16.5" customHeight="1">
      <c r="A137" s="35"/>
      <c r="B137" s="36"/>
      <c r="C137" s="254" t="s">
        <v>120</v>
      </c>
      <c r="D137" s="254" t="s">
        <v>730</v>
      </c>
      <c r="E137" s="255" t="s">
        <v>2681</v>
      </c>
      <c r="F137" s="256" t="s">
        <v>2682</v>
      </c>
      <c r="G137" s="257" t="s">
        <v>330</v>
      </c>
      <c r="H137" s="258">
        <v>7</v>
      </c>
      <c r="I137" s="259"/>
      <c r="J137" s="260">
        <f t="shared" si="0"/>
        <v>0</v>
      </c>
      <c r="K137" s="256" t="s">
        <v>1</v>
      </c>
      <c r="L137" s="261"/>
      <c r="M137" s="262" t="s">
        <v>1</v>
      </c>
      <c r="N137" s="263" t="s">
        <v>44</v>
      </c>
      <c r="O137" s="72"/>
      <c r="P137" s="196">
        <f t="shared" si="1"/>
        <v>0</v>
      </c>
      <c r="Q137" s="196">
        <v>1</v>
      </c>
      <c r="R137" s="196">
        <f t="shared" si="2"/>
        <v>7</v>
      </c>
      <c r="S137" s="196">
        <v>0</v>
      </c>
      <c r="T137" s="19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410</v>
      </c>
      <c r="AT137" s="198" t="s">
        <v>730</v>
      </c>
      <c r="AU137" s="198" t="s">
        <v>89</v>
      </c>
      <c r="AY137" s="18" t="s">
        <v>173</v>
      </c>
      <c r="BE137" s="199">
        <f t="shared" si="4"/>
        <v>0</v>
      </c>
      <c r="BF137" s="199">
        <f t="shared" si="5"/>
        <v>0</v>
      </c>
      <c r="BG137" s="199">
        <f t="shared" si="6"/>
        <v>0</v>
      </c>
      <c r="BH137" s="199">
        <f t="shared" si="7"/>
        <v>0</v>
      </c>
      <c r="BI137" s="199">
        <f t="shared" si="8"/>
        <v>0</v>
      </c>
      <c r="BJ137" s="18" t="s">
        <v>87</v>
      </c>
      <c r="BK137" s="199">
        <f t="shared" si="9"/>
        <v>0</v>
      </c>
      <c r="BL137" s="18" t="s">
        <v>131</v>
      </c>
      <c r="BM137" s="198" t="s">
        <v>2683</v>
      </c>
    </row>
    <row r="138" spans="1:65" s="2" customFormat="1" ht="16.5" customHeight="1">
      <c r="A138" s="35"/>
      <c r="B138" s="36"/>
      <c r="C138" s="254" t="s">
        <v>123</v>
      </c>
      <c r="D138" s="254" t="s">
        <v>730</v>
      </c>
      <c r="E138" s="255" t="s">
        <v>2684</v>
      </c>
      <c r="F138" s="256" t="s">
        <v>2685</v>
      </c>
      <c r="G138" s="257" t="s">
        <v>330</v>
      </c>
      <c r="H138" s="258">
        <v>2</v>
      </c>
      <c r="I138" s="259"/>
      <c r="J138" s="260">
        <f t="shared" si="0"/>
        <v>0</v>
      </c>
      <c r="K138" s="256" t="s">
        <v>1</v>
      </c>
      <c r="L138" s="261"/>
      <c r="M138" s="262" t="s">
        <v>1</v>
      </c>
      <c r="N138" s="263" t="s">
        <v>44</v>
      </c>
      <c r="O138" s="72"/>
      <c r="P138" s="196">
        <f t="shared" si="1"/>
        <v>0</v>
      </c>
      <c r="Q138" s="196">
        <v>1</v>
      </c>
      <c r="R138" s="196">
        <f t="shared" si="2"/>
        <v>2</v>
      </c>
      <c r="S138" s="196">
        <v>0</v>
      </c>
      <c r="T138" s="19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410</v>
      </c>
      <c r="AT138" s="198" t="s">
        <v>730</v>
      </c>
      <c r="AU138" s="198" t="s">
        <v>89</v>
      </c>
      <c r="AY138" s="18" t="s">
        <v>173</v>
      </c>
      <c r="BE138" s="199">
        <f t="shared" si="4"/>
        <v>0</v>
      </c>
      <c r="BF138" s="199">
        <f t="shared" si="5"/>
        <v>0</v>
      </c>
      <c r="BG138" s="199">
        <f t="shared" si="6"/>
        <v>0</v>
      </c>
      <c r="BH138" s="199">
        <f t="shared" si="7"/>
        <v>0</v>
      </c>
      <c r="BI138" s="199">
        <f t="shared" si="8"/>
        <v>0</v>
      </c>
      <c r="BJ138" s="18" t="s">
        <v>87</v>
      </c>
      <c r="BK138" s="199">
        <f t="shared" si="9"/>
        <v>0</v>
      </c>
      <c r="BL138" s="18" t="s">
        <v>131</v>
      </c>
      <c r="BM138" s="198" t="s">
        <v>2686</v>
      </c>
    </row>
    <row r="139" spans="1:65" s="2" customFormat="1" ht="16.5" customHeight="1">
      <c r="A139" s="35"/>
      <c r="B139" s="36"/>
      <c r="C139" s="254" t="s">
        <v>126</v>
      </c>
      <c r="D139" s="254" t="s">
        <v>730</v>
      </c>
      <c r="E139" s="255" t="s">
        <v>2687</v>
      </c>
      <c r="F139" s="256" t="s">
        <v>2688</v>
      </c>
      <c r="G139" s="257" t="s">
        <v>330</v>
      </c>
      <c r="H139" s="258">
        <v>2</v>
      </c>
      <c r="I139" s="259"/>
      <c r="J139" s="260">
        <f t="shared" si="0"/>
        <v>0</v>
      </c>
      <c r="K139" s="256" t="s">
        <v>1</v>
      </c>
      <c r="L139" s="261"/>
      <c r="M139" s="262" t="s">
        <v>1</v>
      </c>
      <c r="N139" s="263" t="s">
        <v>44</v>
      </c>
      <c r="O139" s="72"/>
      <c r="P139" s="196">
        <f t="shared" si="1"/>
        <v>0</v>
      </c>
      <c r="Q139" s="196">
        <v>1</v>
      </c>
      <c r="R139" s="196">
        <f t="shared" si="2"/>
        <v>2</v>
      </c>
      <c r="S139" s="196">
        <v>0</v>
      </c>
      <c r="T139" s="197">
        <f t="shared" si="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410</v>
      </c>
      <c r="AT139" s="198" t="s">
        <v>730</v>
      </c>
      <c r="AU139" s="198" t="s">
        <v>89</v>
      </c>
      <c r="AY139" s="18" t="s">
        <v>173</v>
      </c>
      <c r="BE139" s="199">
        <f t="shared" si="4"/>
        <v>0</v>
      </c>
      <c r="BF139" s="199">
        <f t="shared" si="5"/>
        <v>0</v>
      </c>
      <c r="BG139" s="199">
        <f t="shared" si="6"/>
        <v>0</v>
      </c>
      <c r="BH139" s="199">
        <f t="shared" si="7"/>
        <v>0</v>
      </c>
      <c r="BI139" s="199">
        <f t="shared" si="8"/>
        <v>0</v>
      </c>
      <c r="BJ139" s="18" t="s">
        <v>87</v>
      </c>
      <c r="BK139" s="199">
        <f t="shared" si="9"/>
        <v>0</v>
      </c>
      <c r="BL139" s="18" t="s">
        <v>131</v>
      </c>
      <c r="BM139" s="198" t="s">
        <v>2689</v>
      </c>
    </row>
    <row r="140" spans="1:65" s="2" customFormat="1" ht="16.5" customHeight="1">
      <c r="A140" s="35"/>
      <c r="B140" s="36"/>
      <c r="C140" s="254" t="s">
        <v>8</v>
      </c>
      <c r="D140" s="254" t="s">
        <v>730</v>
      </c>
      <c r="E140" s="255" t="s">
        <v>2690</v>
      </c>
      <c r="F140" s="256" t="s">
        <v>2691</v>
      </c>
      <c r="G140" s="257" t="s">
        <v>330</v>
      </c>
      <c r="H140" s="258">
        <v>1</v>
      </c>
      <c r="I140" s="259"/>
      <c r="J140" s="260">
        <f t="shared" si="0"/>
        <v>0</v>
      </c>
      <c r="K140" s="256" t="s">
        <v>1</v>
      </c>
      <c r="L140" s="261"/>
      <c r="M140" s="262" t="s">
        <v>1</v>
      </c>
      <c r="N140" s="263" t="s">
        <v>44</v>
      </c>
      <c r="O140" s="72"/>
      <c r="P140" s="196">
        <f t="shared" si="1"/>
        <v>0</v>
      </c>
      <c r="Q140" s="196">
        <v>1</v>
      </c>
      <c r="R140" s="196">
        <f t="shared" si="2"/>
        <v>1</v>
      </c>
      <c r="S140" s="196">
        <v>0</v>
      </c>
      <c r="T140" s="197">
        <f t="shared" si="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410</v>
      </c>
      <c r="AT140" s="198" t="s">
        <v>730</v>
      </c>
      <c r="AU140" s="198" t="s">
        <v>89</v>
      </c>
      <c r="AY140" s="18" t="s">
        <v>173</v>
      </c>
      <c r="BE140" s="199">
        <f t="shared" si="4"/>
        <v>0</v>
      </c>
      <c r="BF140" s="199">
        <f t="shared" si="5"/>
        <v>0</v>
      </c>
      <c r="BG140" s="199">
        <f t="shared" si="6"/>
        <v>0</v>
      </c>
      <c r="BH140" s="199">
        <f t="shared" si="7"/>
        <v>0</v>
      </c>
      <c r="BI140" s="199">
        <f t="shared" si="8"/>
        <v>0</v>
      </c>
      <c r="BJ140" s="18" t="s">
        <v>87</v>
      </c>
      <c r="BK140" s="199">
        <f t="shared" si="9"/>
        <v>0</v>
      </c>
      <c r="BL140" s="18" t="s">
        <v>131</v>
      </c>
      <c r="BM140" s="198" t="s">
        <v>2692</v>
      </c>
    </row>
    <row r="141" spans="1:65" s="2" customFormat="1" ht="16.5" customHeight="1">
      <c r="A141" s="35"/>
      <c r="B141" s="36"/>
      <c r="C141" s="254" t="s">
        <v>131</v>
      </c>
      <c r="D141" s="254" t="s">
        <v>730</v>
      </c>
      <c r="E141" s="255" t="s">
        <v>2693</v>
      </c>
      <c r="F141" s="256" t="s">
        <v>2694</v>
      </c>
      <c r="G141" s="257" t="s">
        <v>330</v>
      </c>
      <c r="H141" s="258">
        <v>13</v>
      </c>
      <c r="I141" s="259"/>
      <c r="J141" s="260">
        <f t="shared" si="0"/>
        <v>0</v>
      </c>
      <c r="K141" s="256" t="s">
        <v>1</v>
      </c>
      <c r="L141" s="261"/>
      <c r="M141" s="262" t="s">
        <v>1</v>
      </c>
      <c r="N141" s="263" t="s">
        <v>44</v>
      </c>
      <c r="O141" s="72"/>
      <c r="P141" s="196">
        <f t="shared" si="1"/>
        <v>0</v>
      </c>
      <c r="Q141" s="196">
        <v>1</v>
      </c>
      <c r="R141" s="196">
        <f t="shared" si="2"/>
        <v>13</v>
      </c>
      <c r="S141" s="196">
        <v>0</v>
      </c>
      <c r="T141" s="197">
        <f t="shared" si="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410</v>
      </c>
      <c r="AT141" s="198" t="s">
        <v>730</v>
      </c>
      <c r="AU141" s="198" t="s">
        <v>89</v>
      </c>
      <c r="AY141" s="18" t="s">
        <v>173</v>
      </c>
      <c r="BE141" s="199">
        <f t="shared" si="4"/>
        <v>0</v>
      </c>
      <c r="BF141" s="199">
        <f t="shared" si="5"/>
        <v>0</v>
      </c>
      <c r="BG141" s="199">
        <f t="shared" si="6"/>
        <v>0</v>
      </c>
      <c r="BH141" s="199">
        <f t="shared" si="7"/>
        <v>0</v>
      </c>
      <c r="BI141" s="199">
        <f t="shared" si="8"/>
        <v>0</v>
      </c>
      <c r="BJ141" s="18" t="s">
        <v>87</v>
      </c>
      <c r="BK141" s="199">
        <f t="shared" si="9"/>
        <v>0</v>
      </c>
      <c r="BL141" s="18" t="s">
        <v>131</v>
      </c>
      <c r="BM141" s="198" t="s">
        <v>2695</v>
      </c>
    </row>
    <row r="142" spans="1:65" s="2" customFormat="1" ht="16.5" customHeight="1">
      <c r="A142" s="35"/>
      <c r="B142" s="36"/>
      <c r="C142" s="254" t="s">
        <v>134</v>
      </c>
      <c r="D142" s="254" t="s">
        <v>730</v>
      </c>
      <c r="E142" s="255" t="s">
        <v>2696</v>
      </c>
      <c r="F142" s="256" t="s">
        <v>2697</v>
      </c>
      <c r="G142" s="257" t="s">
        <v>330</v>
      </c>
      <c r="H142" s="258">
        <v>28</v>
      </c>
      <c r="I142" s="259"/>
      <c r="J142" s="260">
        <f t="shared" si="0"/>
        <v>0</v>
      </c>
      <c r="K142" s="256" t="s">
        <v>1</v>
      </c>
      <c r="L142" s="261"/>
      <c r="M142" s="262" t="s">
        <v>1</v>
      </c>
      <c r="N142" s="263" t="s">
        <v>44</v>
      </c>
      <c r="O142" s="72"/>
      <c r="P142" s="196">
        <f t="shared" si="1"/>
        <v>0</v>
      </c>
      <c r="Q142" s="196">
        <v>1</v>
      </c>
      <c r="R142" s="196">
        <f t="shared" si="2"/>
        <v>28</v>
      </c>
      <c r="S142" s="196">
        <v>0</v>
      </c>
      <c r="T142" s="197">
        <f t="shared" si="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410</v>
      </c>
      <c r="AT142" s="198" t="s">
        <v>730</v>
      </c>
      <c r="AU142" s="198" t="s">
        <v>89</v>
      </c>
      <c r="AY142" s="18" t="s">
        <v>173</v>
      </c>
      <c r="BE142" s="199">
        <f t="shared" si="4"/>
        <v>0</v>
      </c>
      <c r="BF142" s="199">
        <f t="shared" si="5"/>
        <v>0</v>
      </c>
      <c r="BG142" s="199">
        <f t="shared" si="6"/>
        <v>0</v>
      </c>
      <c r="BH142" s="199">
        <f t="shared" si="7"/>
        <v>0</v>
      </c>
      <c r="BI142" s="199">
        <f t="shared" si="8"/>
        <v>0</v>
      </c>
      <c r="BJ142" s="18" t="s">
        <v>87</v>
      </c>
      <c r="BK142" s="199">
        <f t="shared" si="9"/>
        <v>0</v>
      </c>
      <c r="BL142" s="18" t="s">
        <v>131</v>
      </c>
      <c r="BM142" s="198" t="s">
        <v>2698</v>
      </c>
    </row>
    <row r="143" spans="1:65" s="2" customFormat="1" ht="16.5" customHeight="1">
      <c r="A143" s="35"/>
      <c r="B143" s="36"/>
      <c r="C143" s="254" t="s">
        <v>137</v>
      </c>
      <c r="D143" s="254" t="s">
        <v>730</v>
      </c>
      <c r="E143" s="255" t="s">
        <v>2699</v>
      </c>
      <c r="F143" s="256" t="s">
        <v>2700</v>
      </c>
      <c r="G143" s="257" t="s">
        <v>330</v>
      </c>
      <c r="H143" s="258">
        <v>1</v>
      </c>
      <c r="I143" s="259"/>
      <c r="J143" s="260">
        <f t="shared" si="0"/>
        <v>0</v>
      </c>
      <c r="K143" s="256" t="s">
        <v>1</v>
      </c>
      <c r="L143" s="261"/>
      <c r="M143" s="262" t="s">
        <v>1</v>
      </c>
      <c r="N143" s="263" t="s">
        <v>44</v>
      </c>
      <c r="O143" s="72"/>
      <c r="P143" s="196">
        <f t="shared" si="1"/>
        <v>0</v>
      </c>
      <c r="Q143" s="196">
        <v>1</v>
      </c>
      <c r="R143" s="196">
        <f t="shared" si="2"/>
        <v>1</v>
      </c>
      <c r="S143" s="196">
        <v>0</v>
      </c>
      <c r="T143" s="197">
        <f t="shared" si="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410</v>
      </c>
      <c r="AT143" s="198" t="s">
        <v>730</v>
      </c>
      <c r="AU143" s="198" t="s">
        <v>89</v>
      </c>
      <c r="AY143" s="18" t="s">
        <v>173</v>
      </c>
      <c r="BE143" s="199">
        <f t="shared" si="4"/>
        <v>0</v>
      </c>
      <c r="BF143" s="199">
        <f t="shared" si="5"/>
        <v>0</v>
      </c>
      <c r="BG143" s="199">
        <f t="shared" si="6"/>
        <v>0</v>
      </c>
      <c r="BH143" s="199">
        <f t="shared" si="7"/>
        <v>0</v>
      </c>
      <c r="BI143" s="199">
        <f t="shared" si="8"/>
        <v>0</v>
      </c>
      <c r="BJ143" s="18" t="s">
        <v>87</v>
      </c>
      <c r="BK143" s="199">
        <f t="shared" si="9"/>
        <v>0</v>
      </c>
      <c r="BL143" s="18" t="s">
        <v>131</v>
      </c>
      <c r="BM143" s="198" t="s">
        <v>2701</v>
      </c>
    </row>
    <row r="144" spans="1:65" s="2" customFormat="1" ht="16.5" customHeight="1">
      <c r="A144" s="35"/>
      <c r="B144" s="36"/>
      <c r="C144" s="254" t="s">
        <v>140</v>
      </c>
      <c r="D144" s="254" t="s">
        <v>730</v>
      </c>
      <c r="E144" s="255" t="s">
        <v>2702</v>
      </c>
      <c r="F144" s="256" t="s">
        <v>2670</v>
      </c>
      <c r="G144" s="257" t="s">
        <v>330</v>
      </c>
      <c r="H144" s="258">
        <v>2</v>
      </c>
      <c r="I144" s="259"/>
      <c r="J144" s="260">
        <f t="shared" si="0"/>
        <v>0</v>
      </c>
      <c r="K144" s="256" t="s">
        <v>1</v>
      </c>
      <c r="L144" s="261"/>
      <c r="M144" s="262" t="s">
        <v>1</v>
      </c>
      <c r="N144" s="263" t="s">
        <v>44</v>
      </c>
      <c r="O144" s="72"/>
      <c r="P144" s="196">
        <f t="shared" si="1"/>
        <v>0</v>
      </c>
      <c r="Q144" s="196">
        <v>1</v>
      </c>
      <c r="R144" s="196">
        <f t="shared" si="2"/>
        <v>2</v>
      </c>
      <c r="S144" s="196">
        <v>0</v>
      </c>
      <c r="T144" s="197">
        <f t="shared" si="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410</v>
      </c>
      <c r="AT144" s="198" t="s">
        <v>730</v>
      </c>
      <c r="AU144" s="198" t="s">
        <v>89</v>
      </c>
      <c r="AY144" s="18" t="s">
        <v>173</v>
      </c>
      <c r="BE144" s="199">
        <f t="shared" si="4"/>
        <v>0</v>
      </c>
      <c r="BF144" s="199">
        <f t="shared" si="5"/>
        <v>0</v>
      </c>
      <c r="BG144" s="199">
        <f t="shared" si="6"/>
        <v>0</v>
      </c>
      <c r="BH144" s="199">
        <f t="shared" si="7"/>
        <v>0</v>
      </c>
      <c r="BI144" s="199">
        <f t="shared" si="8"/>
        <v>0</v>
      </c>
      <c r="BJ144" s="18" t="s">
        <v>87</v>
      </c>
      <c r="BK144" s="199">
        <f t="shared" si="9"/>
        <v>0</v>
      </c>
      <c r="BL144" s="18" t="s">
        <v>131</v>
      </c>
      <c r="BM144" s="198" t="s">
        <v>2703</v>
      </c>
    </row>
    <row r="145" spans="1:65" s="2" customFormat="1" ht="16.5" customHeight="1">
      <c r="A145" s="35"/>
      <c r="B145" s="36"/>
      <c r="C145" s="254" t="s">
        <v>336</v>
      </c>
      <c r="D145" s="254" t="s">
        <v>730</v>
      </c>
      <c r="E145" s="255" t="s">
        <v>2704</v>
      </c>
      <c r="F145" s="256" t="s">
        <v>2705</v>
      </c>
      <c r="G145" s="257" t="s">
        <v>330</v>
      </c>
      <c r="H145" s="258">
        <v>2</v>
      </c>
      <c r="I145" s="259"/>
      <c r="J145" s="260">
        <f t="shared" si="0"/>
        <v>0</v>
      </c>
      <c r="K145" s="256" t="s">
        <v>1</v>
      </c>
      <c r="L145" s="261"/>
      <c r="M145" s="262" t="s">
        <v>1</v>
      </c>
      <c r="N145" s="263" t="s">
        <v>44</v>
      </c>
      <c r="O145" s="72"/>
      <c r="P145" s="196">
        <f t="shared" si="1"/>
        <v>0</v>
      </c>
      <c r="Q145" s="196">
        <v>1</v>
      </c>
      <c r="R145" s="196">
        <f t="shared" si="2"/>
        <v>2</v>
      </c>
      <c r="S145" s="196">
        <v>0</v>
      </c>
      <c r="T145" s="197">
        <f t="shared" si="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410</v>
      </c>
      <c r="AT145" s="198" t="s">
        <v>730</v>
      </c>
      <c r="AU145" s="198" t="s">
        <v>89</v>
      </c>
      <c r="AY145" s="18" t="s">
        <v>173</v>
      </c>
      <c r="BE145" s="199">
        <f t="shared" si="4"/>
        <v>0</v>
      </c>
      <c r="BF145" s="199">
        <f t="shared" si="5"/>
        <v>0</v>
      </c>
      <c r="BG145" s="199">
        <f t="shared" si="6"/>
        <v>0</v>
      </c>
      <c r="BH145" s="199">
        <f t="shared" si="7"/>
        <v>0</v>
      </c>
      <c r="BI145" s="199">
        <f t="shared" si="8"/>
        <v>0</v>
      </c>
      <c r="BJ145" s="18" t="s">
        <v>87</v>
      </c>
      <c r="BK145" s="199">
        <f t="shared" si="9"/>
        <v>0</v>
      </c>
      <c r="BL145" s="18" t="s">
        <v>131</v>
      </c>
      <c r="BM145" s="198" t="s">
        <v>2706</v>
      </c>
    </row>
    <row r="146" spans="1:65" s="2" customFormat="1" ht="16.5" customHeight="1">
      <c r="A146" s="35"/>
      <c r="B146" s="36"/>
      <c r="C146" s="254" t="s">
        <v>7</v>
      </c>
      <c r="D146" s="254" t="s">
        <v>730</v>
      </c>
      <c r="E146" s="255" t="s">
        <v>2707</v>
      </c>
      <c r="F146" s="256" t="s">
        <v>2708</v>
      </c>
      <c r="G146" s="257" t="s">
        <v>330</v>
      </c>
      <c r="H146" s="258">
        <v>7</v>
      </c>
      <c r="I146" s="259"/>
      <c r="J146" s="260">
        <f t="shared" si="0"/>
        <v>0</v>
      </c>
      <c r="K146" s="256" t="s">
        <v>1</v>
      </c>
      <c r="L146" s="261"/>
      <c r="M146" s="262" t="s">
        <v>1</v>
      </c>
      <c r="N146" s="263" t="s">
        <v>44</v>
      </c>
      <c r="O146" s="72"/>
      <c r="P146" s="196">
        <f t="shared" si="1"/>
        <v>0</v>
      </c>
      <c r="Q146" s="196">
        <v>1</v>
      </c>
      <c r="R146" s="196">
        <f t="shared" si="2"/>
        <v>7</v>
      </c>
      <c r="S146" s="196">
        <v>0</v>
      </c>
      <c r="T146" s="197">
        <f t="shared" si="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410</v>
      </c>
      <c r="AT146" s="198" t="s">
        <v>730</v>
      </c>
      <c r="AU146" s="198" t="s">
        <v>89</v>
      </c>
      <c r="AY146" s="18" t="s">
        <v>173</v>
      </c>
      <c r="BE146" s="199">
        <f t="shared" si="4"/>
        <v>0</v>
      </c>
      <c r="BF146" s="199">
        <f t="shared" si="5"/>
        <v>0</v>
      </c>
      <c r="BG146" s="199">
        <f t="shared" si="6"/>
        <v>0</v>
      </c>
      <c r="BH146" s="199">
        <f t="shared" si="7"/>
        <v>0</v>
      </c>
      <c r="BI146" s="199">
        <f t="shared" si="8"/>
        <v>0</v>
      </c>
      <c r="BJ146" s="18" t="s">
        <v>87</v>
      </c>
      <c r="BK146" s="199">
        <f t="shared" si="9"/>
        <v>0</v>
      </c>
      <c r="BL146" s="18" t="s">
        <v>131</v>
      </c>
      <c r="BM146" s="198" t="s">
        <v>2709</v>
      </c>
    </row>
    <row r="147" spans="1:65" s="2" customFormat="1" ht="16.5" customHeight="1">
      <c r="A147" s="35"/>
      <c r="B147" s="36"/>
      <c r="C147" s="254" t="s">
        <v>347</v>
      </c>
      <c r="D147" s="254" t="s">
        <v>730</v>
      </c>
      <c r="E147" s="255" t="s">
        <v>2710</v>
      </c>
      <c r="F147" s="256" t="s">
        <v>2711</v>
      </c>
      <c r="G147" s="257" t="s">
        <v>330</v>
      </c>
      <c r="H147" s="258">
        <v>3</v>
      </c>
      <c r="I147" s="259"/>
      <c r="J147" s="260">
        <f t="shared" si="0"/>
        <v>0</v>
      </c>
      <c r="K147" s="256" t="s">
        <v>1</v>
      </c>
      <c r="L147" s="261"/>
      <c r="M147" s="262" t="s">
        <v>1</v>
      </c>
      <c r="N147" s="263" t="s">
        <v>44</v>
      </c>
      <c r="O147" s="72"/>
      <c r="P147" s="196">
        <f t="shared" si="1"/>
        <v>0</v>
      </c>
      <c r="Q147" s="196">
        <v>1</v>
      </c>
      <c r="R147" s="196">
        <f t="shared" si="2"/>
        <v>3</v>
      </c>
      <c r="S147" s="196">
        <v>0</v>
      </c>
      <c r="T147" s="197">
        <f t="shared" si="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410</v>
      </c>
      <c r="AT147" s="198" t="s">
        <v>730</v>
      </c>
      <c r="AU147" s="198" t="s">
        <v>89</v>
      </c>
      <c r="AY147" s="18" t="s">
        <v>173</v>
      </c>
      <c r="BE147" s="199">
        <f t="shared" si="4"/>
        <v>0</v>
      </c>
      <c r="BF147" s="199">
        <f t="shared" si="5"/>
        <v>0</v>
      </c>
      <c r="BG147" s="199">
        <f t="shared" si="6"/>
        <v>0</v>
      </c>
      <c r="BH147" s="199">
        <f t="shared" si="7"/>
        <v>0</v>
      </c>
      <c r="BI147" s="199">
        <f t="shared" si="8"/>
        <v>0</v>
      </c>
      <c r="BJ147" s="18" t="s">
        <v>87</v>
      </c>
      <c r="BK147" s="199">
        <f t="shared" si="9"/>
        <v>0</v>
      </c>
      <c r="BL147" s="18" t="s">
        <v>131</v>
      </c>
      <c r="BM147" s="198" t="s">
        <v>2712</v>
      </c>
    </row>
    <row r="148" spans="1:65" s="2" customFormat="1" ht="16.5" customHeight="1">
      <c r="A148" s="35"/>
      <c r="B148" s="36"/>
      <c r="C148" s="254" t="s">
        <v>354</v>
      </c>
      <c r="D148" s="254" t="s">
        <v>730</v>
      </c>
      <c r="E148" s="255" t="s">
        <v>2713</v>
      </c>
      <c r="F148" s="256" t="s">
        <v>2714</v>
      </c>
      <c r="G148" s="257" t="s">
        <v>330</v>
      </c>
      <c r="H148" s="258">
        <v>1</v>
      </c>
      <c r="I148" s="259"/>
      <c r="J148" s="260">
        <f t="shared" si="0"/>
        <v>0</v>
      </c>
      <c r="K148" s="256" t="s">
        <v>1</v>
      </c>
      <c r="L148" s="261"/>
      <c r="M148" s="262" t="s">
        <v>1</v>
      </c>
      <c r="N148" s="263" t="s">
        <v>44</v>
      </c>
      <c r="O148" s="72"/>
      <c r="P148" s="196">
        <f t="shared" si="1"/>
        <v>0</v>
      </c>
      <c r="Q148" s="196">
        <v>1</v>
      </c>
      <c r="R148" s="196">
        <f t="shared" si="2"/>
        <v>1</v>
      </c>
      <c r="S148" s="196">
        <v>0</v>
      </c>
      <c r="T148" s="197">
        <f t="shared" si="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410</v>
      </c>
      <c r="AT148" s="198" t="s">
        <v>730</v>
      </c>
      <c r="AU148" s="198" t="s">
        <v>89</v>
      </c>
      <c r="AY148" s="18" t="s">
        <v>173</v>
      </c>
      <c r="BE148" s="199">
        <f t="shared" si="4"/>
        <v>0</v>
      </c>
      <c r="BF148" s="199">
        <f t="shared" si="5"/>
        <v>0</v>
      </c>
      <c r="BG148" s="199">
        <f t="shared" si="6"/>
        <v>0</v>
      </c>
      <c r="BH148" s="199">
        <f t="shared" si="7"/>
        <v>0</v>
      </c>
      <c r="BI148" s="199">
        <f t="shared" si="8"/>
        <v>0</v>
      </c>
      <c r="BJ148" s="18" t="s">
        <v>87</v>
      </c>
      <c r="BK148" s="199">
        <f t="shared" si="9"/>
        <v>0</v>
      </c>
      <c r="BL148" s="18" t="s">
        <v>131</v>
      </c>
      <c r="BM148" s="198" t="s">
        <v>2715</v>
      </c>
    </row>
    <row r="149" spans="1:65" s="2" customFormat="1" ht="16.5" customHeight="1">
      <c r="A149" s="35"/>
      <c r="B149" s="36"/>
      <c r="C149" s="254" t="s">
        <v>359</v>
      </c>
      <c r="D149" s="254" t="s">
        <v>730</v>
      </c>
      <c r="E149" s="255" t="s">
        <v>2716</v>
      </c>
      <c r="F149" s="256" t="s">
        <v>2717</v>
      </c>
      <c r="G149" s="257" t="s">
        <v>330</v>
      </c>
      <c r="H149" s="258">
        <v>1</v>
      </c>
      <c r="I149" s="259"/>
      <c r="J149" s="260">
        <f t="shared" si="0"/>
        <v>0</v>
      </c>
      <c r="K149" s="256" t="s">
        <v>1</v>
      </c>
      <c r="L149" s="261"/>
      <c r="M149" s="262" t="s">
        <v>1</v>
      </c>
      <c r="N149" s="263" t="s">
        <v>44</v>
      </c>
      <c r="O149" s="72"/>
      <c r="P149" s="196">
        <f t="shared" si="1"/>
        <v>0</v>
      </c>
      <c r="Q149" s="196">
        <v>1</v>
      </c>
      <c r="R149" s="196">
        <f t="shared" si="2"/>
        <v>1</v>
      </c>
      <c r="S149" s="196">
        <v>0</v>
      </c>
      <c r="T149" s="197">
        <f t="shared" si="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410</v>
      </c>
      <c r="AT149" s="198" t="s">
        <v>730</v>
      </c>
      <c r="AU149" s="198" t="s">
        <v>89</v>
      </c>
      <c r="AY149" s="18" t="s">
        <v>173</v>
      </c>
      <c r="BE149" s="199">
        <f t="shared" si="4"/>
        <v>0</v>
      </c>
      <c r="BF149" s="199">
        <f t="shared" si="5"/>
        <v>0</v>
      </c>
      <c r="BG149" s="199">
        <f t="shared" si="6"/>
        <v>0</v>
      </c>
      <c r="BH149" s="199">
        <f t="shared" si="7"/>
        <v>0</v>
      </c>
      <c r="BI149" s="199">
        <f t="shared" si="8"/>
        <v>0</v>
      </c>
      <c r="BJ149" s="18" t="s">
        <v>87</v>
      </c>
      <c r="BK149" s="199">
        <f t="shared" si="9"/>
        <v>0</v>
      </c>
      <c r="BL149" s="18" t="s">
        <v>131</v>
      </c>
      <c r="BM149" s="198" t="s">
        <v>2718</v>
      </c>
    </row>
    <row r="150" spans="1:65" s="2" customFormat="1" ht="16.5" customHeight="1">
      <c r="A150" s="35"/>
      <c r="B150" s="36"/>
      <c r="C150" s="254" t="s">
        <v>366</v>
      </c>
      <c r="D150" s="254" t="s">
        <v>730</v>
      </c>
      <c r="E150" s="255" t="s">
        <v>2719</v>
      </c>
      <c r="F150" s="256" t="s">
        <v>2720</v>
      </c>
      <c r="G150" s="257" t="s">
        <v>330</v>
      </c>
      <c r="H150" s="258">
        <v>1</v>
      </c>
      <c r="I150" s="259"/>
      <c r="J150" s="260">
        <f t="shared" si="0"/>
        <v>0</v>
      </c>
      <c r="K150" s="256" t="s">
        <v>1</v>
      </c>
      <c r="L150" s="261"/>
      <c r="M150" s="262" t="s">
        <v>1</v>
      </c>
      <c r="N150" s="263" t="s">
        <v>44</v>
      </c>
      <c r="O150" s="72"/>
      <c r="P150" s="196">
        <f t="shared" si="1"/>
        <v>0</v>
      </c>
      <c r="Q150" s="196">
        <v>1</v>
      </c>
      <c r="R150" s="196">
        <f t="shared" si="2"/>
        <v>1</v>
      </c>
      <c r="S150" s="196">
        <v>0</v>
      </c>
      <c r="T150" s="197">
        <f t="shared" si="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410</v>
      </c>
      <c r="AT150" s="198" t="s">
        <v>730</v>
      </c>
      <c r="AU150" s="198" t="s">
        <v>89</v>
      </c>
      <c r="AY150" s="18" t="s">
        <v>173</v>
      </c>
      <c r="BE150" s="199">
        <f t="shared" si="4"/>
        <v>0</v>
      </c>
      <c r="BF150" s="199">
        <f t="shared" si="5"/>
        <v>0</v>
      </c>
      <c r="BG150" s="199">
        <f t="shared" si="6"/>
        <v>0</v>
      </c>
      <c r="BH150" s="199">
        <f t="shared" si="7"/>
        <v>0</v>
      </c>
      <c r="BI150" s="199">
        <f t="shared" si="8"/>
        <v>0</v>
      </c>
      <c r="BJ150" s="18" t="s">
        <v>87</v>
      </c>
      <c r="BK150" s="199">
        <f t="shared" si="9"/>
        <v>0</v>
      </c>
      <c r="BL150" s="18" t="s">
        <v>131</v>
      </c>
      <c r="BM150" s="198" t="s">
        <v>2721</v>
      </c>
    </row>
    <row r="151" spans="1:65" s="2" customFormat="1" ht="16.5" customHeight="1">
      <c r="A151" s="35"/>
      <c r="B151" s="36"/>
      <c r="C151" s="254" t="s">
        <v>372</v>
      </c>
      <c r="D151" s="254" t="s">
        <v>730</v>
      </c>
      <c r="E151" s="255" t="s">
        <v>2722</v>
      </c>
      <c r="F151" s="256" t="s">
        <v>2723</v>
      </c>
      <c r="G151" s="257" t="s">
        <v>2164</v>
      </c>
      <c r="H151" s="258">
        <v>1</v>
      </c>
      <c r="I151" s="259"/>
      <c r="J151" s="260">
        <f t="shared" si="0"/>
        <v>0</v>
      </c>
      <c r="K151" s="256" t="s">
        <v>1</v>
      </c>
      <c r="L151" s="261"/>
      <c r="M151" s="262" t="s">
        <v>1</v>
      </c>
      <c r="N151" s="263" t="s">
        <v>44</v>
      </c>
      <c r="O151" s="72"/>
      <c r="P151" s="196">
        <f t="shared" si="1"/>
        <v>0</v>
      </c>
      <c r="Q151" s="196">
        <v>1</v>
      </c>
      <c r="R151" s="196">
        <f t="shared" si="2"/>
        <v>1</v>
      </c>
      <c r="S151" s="196">
        <v>0</v>
      </c>
      <c r="T151" s="197">
        <f t="shared" si="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410</v>
      </c>
      <c r="AT151" s="198" t="s">
        <v>730</v>
      </c>
      <c r="AU151" s="198" t="s">
        <v>89</v>
      </c>
      <c r="AY151" s="18" t="s">
        <v>173</v>
      </c>
      <c r="BE151" s="199">
        <f t="shared" si="4"/>
        <v>0</v>
      </c>
      <c r="BF151" s="199">
        <f t="shared" si="5"/>
        <v>0</v>
      </c>
      <c r="BG151" s="199">
        <f t="shared" si="6"/>
        <v>0</v>
      </c>
      <c r="BH151" s="199">
        <f t="shared" si="7"/>
        <v>0</v>
      </c>
      <c r="BI151" s="199">
        <f t="shared" si="8"/>
        <v>0</v>
      </c>
      <c r="BJ151" s="18" t="s">
        <v>87</v>
      </c>
      <c r="BK151" s="199">
        <f t="shared" si="9"/>
        <v>0</v>
      </c>
      <c r="BL151" s="18" t="s">
        <v>131</v>
      </c>
      <c r="BM151" s="198" t="s">
        <v>2724</v>
      </c>
    </row>
    <row r="152" spans="1:65" s="2" customFormat="1" ht="16.5" customHeight="1">
      <c r="A152" s="35"/>
      <c r="B152" s="36"/>
      <c r="C152" s="187" t="s">
        <v>377</v>
      </c>
      <c r="D152" s="187" t="s">
        <v>176</v>
      </c>
      <c r="E152" s="188" t="s">
        <v>2725</v>
      </c>
      <c r="F152" s="189" t="s">
        <v>2726</v>
      </c>
      <c r="G152" s="190" t="s">
        <v>2727</v>
      </c>
      <c r="H152" s="191">
        <v>1</v>
      </c>
      <c r="I152" s="192"/>
      <c r="J152" s="193">
        <f t="shared" si="0"/>
        <v>0</v>
      </c>
      <c r="K152" s="189" t="s">
        <v>1</v>
      </c>
      <c r="L152" s="40"/>
      <c r="M152" s="194" t="s">
        <v>1</v>
      </c>
      <c r="N152" s="195" t="s">
        <v>44</v>
      </c>
      <c r="O152" s="72"/>
      <c r="P152" s="196">
        <f t="shared" si="1"/>
        <v>0</v>
      </c>
      <c r="Q152" s="196">
        <v>0</v>
      </c>
      <c r="R152" s="196">
        <f t="shared" si="2"/>
        <v>0</v>
      </c>
      <c r="S152" s="196">
        <v>0</v>
      </c>
      <c r="T152" s="197">
        <f t="shared" si="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191</v>
      </c>
      <c r="AT152" s="198" t="s">
        <v>176</v>
      </c>
      <c r="AU152" s="198" t="s">
        <v>89</v>
      </c>
      <c r="AY152" s="18" t="s">
        <v>173</v>
      </c>
      <c r="BE152" s="199">
        <f t="shared" si="4"/>
        <v>0</v>
      </c>
      <c r="BF152" s="199">
        <f t="shared" si="5"/>
        <v>0</v>
      </c>
      <c r="BG152" s="199">
        <f t="shared" si="6"/>
        <v>0</v>
      </c>
      <c r="BH152" s="199">
        <f t="shared" si="7"/>
        <v>0</v>
      </c>
      <c r="BI152" s="199">
        <f t="shared" si="8"/>
        <v>0</v>
      </c>
      <c r="BJ152" s="18" t="s">
        <v>87</v>
      </c>
      <c r="BK152" s="199">
        <f t="shared" si="9"/>
        <v>0</v>
      </c>
      <c r="BL152" s="18" t="s">
        <v>191</v>
      </c>
      <c r="BM152" s="198" t="s">
        <v>2728</v>
      </c>
    </row>
    <row r="153" spans="1:65" s="12" customFormat="1" ht="22.9" customHeight="1">
      <c r="B153" s="171"/>
      <c r="C153" s="172"/>
      <c r="D153" s="173" t="s">
        <v>78</v>
      </c>
      <c r="E153" s="185" t="s">
        <v>2729</v>
      </c>
      <c r="F153" s="185" t="s">
        <v>2730</v>
      </c>
      <c r="G153" s="172"/>
      <c r="H153" s="172"/>
      <c r="I153" s="175"/>
      <c r="J153" s="186">
        <f>BK153</f>
        <v>0</v>
      </c>
      <c r="K153" s="172"/>
      <c r="L153" s="177"/>
      <c r="M153" s="178"/>
      <c r="N153" s="179"/>
      <c r="O153" s="179"/>
      <c r="P153" s="180">
        <f>SUM(P154:P169)</f>
        <v>0</v>
      </c>
      <c r="Q153" s="179"/>
      <c r="R153" s="180">
        <f>SUM(R154:R169)</f>
        <v>0</v>
      </c>
      <c r="S153" s="179"/>
      <c r="T153" s="181">
        <f>SUM(T154:T169)</f>
        <v>0</v>
      </c>
      <c r="AR153" s="182" t="s">
        <v>89</v>
      </c>
      <c r="AT153" s="183" t="s">
        <v>78</v>
      </c>
      <c r="AU153" s="183" t="s">
        <v>87</v>
      </c>
      <c r="AY153" s="182" t="s">
        <v>173</v>
      </c>
      <c r="BK153" s="184">
        <f>SUM(BK154:BK169)</f>
        <v>0</v>
      </c>
    </row>
    <row r="154" spans="1:65" s="2" customFormat="1" ht="16.5" customHeight="1">
      <c r="A154" s="35"/>
      <c r="B154" s="36"/>
      <c r="C154" s="187" t="s">
        <v>381</v>
      </c>
      <c r="D154" s="187" t="s">
        <v>176</v>
      </c>
      <c r="E154" s="188" t="s">
        <v>2731</v>
      </c>
      <c r="F154" s="189" t="s">
        <v>2732</v>
      </c>
      <c r="G154" s="190" t="s">
        <v>339</v>
      </c>
      <c r="H154" s="191">
        <v>2904</v>
      </c>
      <c r="I154" s="192"/>
      <c r="J154" s="193">
        <f t="shared" ref="J154:J169" si="10">ROUND(I154*H154,2)</f>
        <v>0</v>
      </c>
      <c r="K154" s="189" t="s">
        <v>1</v>
      </c>
      <c r="L154" s="40"/>
      <c r="M154" s="194" t="s">
        <v>1</v>
      </c>
      <c r="N154" s="195" t="s">
        <v>44</v>
      </c>
      <c r="O154" s="72"/>
      <c r="P154" s="196">
        <f t="shared" ref="P154:P169" si="11">O154*H154</f>
        <v>0</v>
      </c>
      <c r="Q154" s="196">
        <v>0</v>
      </c>
      <c r="R154" s="196">
        <f t="shared" ref="R154:R169" si="12">Q154*H154</f>
        <v>0</v>
      </c>
      <c r="S154" s="196">
        <v>0</v>
      </c>
      <c r="T154" s="197">
        <f t="shared" ref="T154:T169" si="13"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131</v>
      </c>
      <c r="AT154" s="198" t="s">
        <v>176</v>
      </c>
      <c r="AU154" s="198" t="s">
        <v>89</v>
      </c>
      <c r="AY154" s="18" t="s">
        <v>173</v>
      </c>
      <c r="BE154" s="199">
        <f t="shared" ref="BE154:BE169" si="14">IF(N154="základní",J154,0)</f>
        <v>0</v>
      </c>
      <c r="BF154" s="199">
        <f t="shared" ref="BF154:BF169" si="15">IF(N154="snížená",J154,0)</f>
        <v>0</v>
      </c>
      <c r="BG154" s="199">
        <f t="shared" ref="BG154:BG169" si="16">IF(N154="zákl. přenesená",J154,0)</f>
        <v>0</v>
      </c>
      <c r="BH154" s="199">
        <f t="shared" ref="BH154:BH169" si="17">IF(N154="sníž. přenesená",J154,0)</f>
        <v>0</v>
      </c>
      <c r="BI154" s="199">
        <f t="shared" ref="BI154:BI169" si="18">IF(N154="nulová",J154,0)</f>
        <v>0</v>
      </c>
      <c r="BJ154" s="18" t="s">
        <v>87</v>
      </c>
      <c r="BK154" s="199">
        <f t="shared" ref="BK154:BK169" si="19">ROUND(I154*H154,2)</f>
        <v>0</v>
      </c>
      <c r="BL154" s="18" t="s">
        <v>131</v>
      </c>
      <c r="BM154" s="198" t="s">
        <v>2733</v>
      </c>
    </row>
    <row r="155" spans="1:65" s="2" customFormat="1" ht="16.5" customHeight="1">
      <c r="A155" s="35"/>
      <c r="B155" s="36"/>
      <c r="C155" s="254" t="s">
        <v>386</v>
      </c>
      <c r="D155" s="254" t="s">
        <v>730</v>
      </c>
      <c r="E155" s="255" t="s">
        <v>2734</v>
      </c>
      <c r="F155" s="256" t="s">
        <v>2735</v>
      </c>
      <c r="G155" s="257" t="s">
        <v>339</v>
      </c>
      <c r="H155" s="258">
        <v>75</v>
      </c>
      <c r="I155" s="259"/>
      <c r="J155" s="260">
        <f t="shared" si="10"/>
        <v>0</v>
      </c>
      <c r="K155" s="256" t="s">
        <v>1</v>
      </c>
      <c r="L155" s="261"/>
      <c r="M155" s="262" t="s">
        <v>1</v>
      </c>
      <c r="N155" s="263" t="s">
        <v>44</v>
      </c>
      <c r="O155" s="72"/>
      <c r="P155" s="196">
        <f t="shared" si="11"/>
        <v>0</v>
      </c>
      <c r="Q155" s="196">
        <v>0</v>
      </c>
      <c r="R155" s="196">
        <f t="shared" si="12"/>
        <v>0</v>
      </c>
      <c r="S155" s="196">
        <v>0</v>
      </c>
      <c r="T155" s="197">
        <f t="shared" si="1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410</v>
      </c>
      <c r="AT155" s="198" t="s">
        <v>730</v>
      </c>
      <c r="AU155" s="198" t="s">
        <v>89</v>
      </c>
      <c r="AY155" s="18" t="s">
        <v>173</v>
      </c>
      <c r="BE155" s="199">
        <f t="shared" si="14"/>
        <v>0</v>
      </c>
      <c r="BF155" s="199">
        <f t="shared" si="15"/>
        <v>0</v>
      </c>
      <c r="BG155" s="199">
        <f t="shared" si="16"/>
        <v>0</v>
      </c>
      <c r="BH155" s="199">
        <f t="shared" si="17"/>
        <v>0</v>
      </c>
      <c r="BI155" s="199">
        <f t="shared" si="18"/>
        <v>0</v>
      </c>
      <c r="BJ155" s="18" t="s">
        <v>87</v>
      </c>
      <c r="BK155" s="199">
        <f t="shared" si="19"/>
        <v>0</v>
      </c>
      <c r="BL155" s="18" t="s">
        <v>131</v>
      </c>
      <c r="BM155" s="198" t="s">
        <v>2736</v>
      </c>
    </row>
    <row r="156" spans="1:65" s="2" customFormat="1" ht="16.5" customHeight="1">
      <c r="A156" s="35"/>
      <c r="B156" s="36"/>
      <c r="C156" s="254" t="s">
        <v>392</v>
      </c>
      <c r="D156" s="254" t="s">
        <v>730</v>
      </c>
      <c r="E156" s="255" t="s">
        <v>2737</v>
      </c>
      <c r="F156" s="256" t="s">
        <v>2738</v>
      </c>
      <c r="G156" s="257" t="s">
        <v>339</v>
      </c>
      <c r="H156" s="258">
        <v>54</v>
      </c>
      <c r="I156" s="259"/>
      <c r="J156" s="260">
        <f t="shared" si="10"/>
        <v>0</v>
      </c>
      <c r="K156" s="256" t="s">
        <v>1</v>
      </c>
      <c r="L156" s="261"/>
      <c r="M156" s="262" t="s">
        <v>1</v>
      </c>
      <c r="N156" s="263" t="s">
        <v>44</v>
      </c>
      <c r="O156" s="72"/>
      <c r="P156" s="196">
        <f t="shared" si="11"/>
        <v>0</v>
      </c>
      <c r="Q156" s="196">
        <v>0</v>
      </c>
      <c r="R156" s="196">
        <f t="shared" si="12"/>
        <v>0</v>
      </c>
      <c r="S156" s="196">
        <v>0</v>
      </c>
      <c r="T156" s="197">
        <f t="shared" si="1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410</v>
      </c>
      <c r="AT156" s="198" t="s">
        <v>730</v>
      </c>
      <c r="AU156" s="198" t="s">
        <v>89</v>
      </c>
      <c r="AY156" s="18" t="s">
        <v>173</v>
      </c>
      <c r="BE156" s="199">
        <f t="shared" si="14"/>
        <v>0</v>
      </c>
      <c r="BF156" s="199">
        <f t="shared" si="15"/>
        <v>0</v>
      </c>
      <c r="BG156" s="199">
        <f t="shared" si="16"/>
        <v>0</v>
      </c>
      <c r="BH156" s="199">
        <f t="shared" si="17"/>
        <v>0</v>
      </c>
      <c r="BI156" s="199">
        <f t="shared" si="18"/>
        <v>0</v>
      </c>
      <c r="BJ156" s="18" t="s">
        <v>87</v>
      </c>
      <c r="BK156" s="199">
        <f t="shared" si="19"/>
        <v>0</v>
      </c>
      <c r="BL156" s="18" t="s">
        <v>131</v>
      </c>
      <c r="BM156" s="198" t="s">
        <v>2739</v>
      </c>
    </row>
    <row r="157" spans="1:65" s="2" customFormat="1" ht="16.5" customHeight="1">
      <c r="A157" s="35"/>
      <c r="B157" s="36"/>
      <c r="C157" s="254" t="s">
        <v>402</v>
      </c>
      <c r="D157" s="254" t="s">
        <v>730</v>
      </c>
      <c r="E157" s="255" t="s">
        <v>2740</v>
      </c>
      <c r="F157" s="256" t="s">
        <v>2738</v>
      </c>
      <c r="G157" s="257" t="s">
        <v>339</v>
      </c>
      <c r="H157" s="258">
        <v>790</v>
      </c>
      <c r="I157" s="259"/>
      <c r="J157" s="260">
        <f t="shared" si="10"/>
        <v>0</v>
      </c>
      <c r="K157" s="256" t="s">
        <v>1</v>
      </c>
      <c r="L157" s="261"/>
      <c r="M157" s="262" t="s">
        <v>1</v>
      </c>
      <c r="N157" s="263" t="s">
        <v>44</v>
      </c>
      <c r="O157" s="72"/>
      <c r="P157" s="196">
        <f t="shared" si="11"/>
        <v>0</v>
      </c>
      <c r="Q157" s="196">
        <v>0</v>
      </c>
      <c r="R157" s="196">
        <f t="shared" si="12"/>
        <v>0</v>
      </c>
      <c r="S157" s="196">
        <v>0</v>
      </c>
      <c r="T157" s="197">
        <f t="shared" si="1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410</v>
      </c>
      <c r="AT157" s="198" t="s">
        <v>730</v>
      </c>
      <c r="AU157" s="198" t="s">
        <v>89</v>
      </c>
      <c r="AY157" s="18" t="s">
        <v>173</v>
      </c>
      <c r="BE157" s="199">
        <f t="shared" si="14"/>
        <v>0</v>
      </c>
      <c r="BF157" s="199">
        <f t="shared" si="15"/>
        <v>0</v>
      </c>
      <c r="BG157" s="199">
        <f t="shared" si="16"/>
        <v>0</v>
      </c>
      <c r="BH157" s="199">
        <f t="shared" si="17"/>
        <v>0</v>
      </c>
      <c r="BI157" s="199">
        <f t="shared" si="18"/>
        <v>0</v>
      </c>
      <c r="BJ157" s="18" t="s">
        <v>87</v>
      </c>
      <c r="BK157" s="199">
        <f t="shared" si="19"/>
        <v>0</v>
      </c>
      <c r="BL157" s="18" t="s">
        <v>131</v>
      </c>
      <c r="BM157" s="198" t="s">
        <v>2741</v>
      </c>
    </row>
    <row r="158" spans="1:65" s="2" customFormat="1" ht="16.5" customHeight="1">
      <c r="A158" s="35"/>
      <c r="B158" s="36"/>
      <c r="C158" s="254" t="s">
        <v>410</v>
      </c>
      <c r="D158" s="254" t="s">
        <v>730</v>
      </c>
      <c r="E158" s="255" t="s">
        <v>2742</v>
      </c>
      <c r="F158" s="256" t="s">
        <v>2743</v>
      </c>
      <c r="G158" s="257" t="s">
        <v>339</v>
      </c>
      <c r="H158" s="258">
        <v>30</v>
      </c>
      <c r="I158" s="259"/>
      <c r="J158" s="260">
        <f t="shared" si="10"/>
        <v>0</v>
      </c>
      <c r="K158" s="256" t="s">
        <v>1</v>
      </c>
      <c r="L158" s="261"/>
      <c r="M158" s="262" t="s">
        <v>1</v>
      </c>
      <c r="N158" s="263" t="s">
        <v>44</v>
      </c>
      <c r="O158" s="72"/>
      <c r="P158" s="196">
        <f t="shared" si="11"/>
        <v>0</v>
      </c>
      <c r="Q158" s="196">
        <v>0</v>
      </c>
      <c r="R158" s="196">
        <f t="shared" si="12"/>
        <v>0</v>
      </c>
      <c r="S158" s="196">
        <v>0</v>
      </c>
      <c r="T158" s="197">
        <f t="shared" si="1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410</v>
      </c>
      <c r="AT158" s="198" t="s">
        <v>730</v>
      </c>
      <c r="AU158" s="198" t="s">
        <v>89</v>
      </c>
      <c r="AY158" s="18" t="s">
        <v>173</v>
      </c>
      <c r="BE158" s="199">
        <f t="shared" si="14"/>
        <v>0</v>
      </c>
      <c r="BF158" s="199">
        <f t="shared" si="15"/>
        <v>0</v>
      </c>
      <c r="BG158" s="199">
        <f t="shared" si="16"/>
        <v>0</v>
      </c>
      <c r="BH158" s="199">
        <f t="shared" si="17"/>
        <v>0</v>
      </c>
      <c r="BI158" s="199">
        <f t="shared" si="18"/>
        <v>0</v>
      </c>
      <c r="BJ158" s="18" t="s">
        <v>87</v>
      </c>
      <c r="BK158" s="199">
        <f t="shared" si="19"/>
        <v>0</v>
      </c>
      <c r="BL158" s="18" t="s">
        <v>131</v>
      </c>
      <c r="BM158" s="198" t="s">
        <v>2744</v>
      </c>
    </row>
    <row r="159" spans="1:65" s="2" customFormat="1" ht="16.5" customHeight="1">
      <c r="A159" s="35"/>
      <c r="B159" s="36"/>
      <c r="C159" s="254" t="s">
        <v>416</v>
      </c>
      <c r="D159" s="254" t="s">
        <v>730</v>
      </c>
      <c r="E159" s="255" t="s">
        <v>2745</v>
      </c>
      <c r="F159" s="256" t="s">
        <v>2746</v>
      </c>
      <c r="G159" s="257" t="s">
        <v>339</v>
      </c>
      <c r="H159" s="258">
        <v>35</v>
      </c>
      <c r="I159" s="259"/>
      <c r="J159" s="260">
        <f t="shared" si="10"/>
        <v>0</v>
      </c>
      <c r="K159" s="256" t="s">
        <v>1</v>
      </c>
      <c r="L159" s="261"/>
      <c r="M159" s="262" t="s">
        <v>1</v>
      </c>
      <c r="N159" s="263" t="s">
        <v>44</v>
      </c>
      <c r="O159" s="72"/>
      <c r="P159" s="196">
        <f t="shared" si="11"/>
        <v>0</v>
      </c>
      <c r="Q159" s="196">
        <v>0</v>
      </c>
      <c r="R159" s="196">
        <f t="shared" si="12"/>
        <v>0</v>
      </c>
      <c r="S159" s="196">
        <v>0</v>
      </c>
      <c r="T159" s="197">
        <f t="shared" si="1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410</v>
      </c>
      <c r="AT159" s="198" t="s">
        <v>730</v>
      </c>
      <c r="AU159" s="198" t="s">
        <v>89</v>
      </c>
      <c r="AY159" s="18" t="s">
        <v>173</v>
      </c>
      <c r="BE159" s="199">
        <f t="shared" si="14"/>
        <v>0</v>
      </c>
      <c r="BF159" s="199">
        <f t="shared" si="15"/>
        <v>0</v>
      </c>
      <c r="BG159" s="199">
        <f t="shared" si="16"/>
        <v>0</v>
      </c>
      <c r="BH159" s="199">
        <f t="shared" si="17"/>
        <v>0</v>
      </c>
      <c r="BI159" s="199">
        <f t="shared" si="18"/>
        <v>0</v>
      </c>
      <c r="BJ159" s="18" t="s">
        <v>87</v>
      </c>
      <c r="BK159" s="199">
        <f t="shared" si="19"/>
        <v>0</v>
      </c>
      <c r="BL159" s="18" t="s">
        <v>131</v>
      </c>
      <c r="BM159" s="198" t="s">
        <v>2747</v>
      </c>
    </row>
    <row r="160" spans="1:65" s="2" customFormat="1" ht="16.5" customHeight="1">
      <c r="A160" s="35"/>
      <c r="B160" s="36"/>
      <c r="C160" s="254" t="s">
        <v>420</v>
      </c>
      <c r="D160" s="254" t="s">
        <v>730</v>
      </c>
      <c r="E160" s="255" t="s">
        <v>2748</v>
      </c>
      <c r="F160" s="256" t="s">
        <v>2749</v>
      </c>
      <c r="G160" s="257" t="s">
        <v>339</v>
      </c>
      <c r="H160" s="258">
        <v>1850</v>
      </c>
      <c r="I160" s="259"/>
      <c r="J160" s="260">
        <f t="shared" si="10"/>
        <v>0</v>
      </c>
      <c r="K160" s="256" t="s">
        <v>1</v>
      </c>
      <c r="L160" s="261"/>
      <c r="M160" s="262" t="s">
        <v>1</v>
      </c>
      <c r="N160" s="263" t="s">
        <v>44</v>
      </c>
      <c r="O160" s="72"/>
      <c r="P160" s="196">
        <f t="shared" si="11"/>
        <v>0</v>
      </c>
      <c r="Q160" s="196">
        <v>0</v>
      </c>
      <c r="R160" s="196">
        <f t="shared" si="12"/>
        <v>0</v>
      </c>
      <c r="S160" s="196">
        <v>0</v>
      </c>
      <c r="T160" s="197">
        <f t="shared" si="1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410</v>
      </c>
      <c r="AT160" s="198" t="s">
        <v>730</v>
      </c>
      <c r="AU160" s="198" t="s">
        <v>89</v>
      </c>
      <c r="AY160" s="18" t="s">
        <v>173</v>
      </c>
      <c r="BE160" s="199">
        <f t="shared" si="14"/>
        <v>0</v>
      </c>
      <c r="BF160" s="199">
        <f t="shared" si="15"/>
        <v>0</v>
      </c>
      <c r="BG160" s="199">
        <f t="shared" si="16"/>
        <v>0</v>
      </c>
      <c r="BH160" s="199">
        <f t="shared" si="17"/>
        <v>0</v>
      </c>
      <c r="BI160" s="199">
        <f t="shared" si="18"/>
        <v>0</v>
      </c>
      <c r="BJ160" s="18" t="s">
        <v>87</v>
      </c>
      <c r="BK160" s="199">
        <f t="shared" si="19"/>
        <v>0</v>
      </c>
      <c r="BL160" s="18" t="s">
        <v>131</v>
      </c>
      <c r="BM160" s="198" t="s">
        <v>2750</v>
      </c>
    </row>
    <row r="161" spans="1:65" s="2" customFormat="1" ht="16.5" customHeight="1">
      <c r="A161" s="35"/>
      <c r="B161" s="36"/>
      <c r="C161" s="254" t="s">
        <v>424</v>
      </c>
      <c r="D161" s="254" t="s">
        <v>730</v>
      </c>
      <c r="E161" s="255" t="s">
        <v>2751</v>
      </c>
      <c r="F161" s="256" t="s">
        <v>2752</v>
      </c>
      <c r="G161" s="257" t="s">
        <v>339</v>
      </c>
      <c r="H161" s="258">
        <v>45</v>
      </c>
      <c r="I161" s="259"/>
      <c r="J161" s="260">
        <f t="shared" si="10"/>
        <v>0</v>
      </c>
      <c r="K161" s="256" t="s">
        <v>1</v>
      </c>
      <c r="L161" s="261"/>
      <c r="M161" s="262" t="s">
        <v>1</v>
      </c>
      <c r="N161" s="263" t="s">
        <v>44</v>
      </c>
      <c r="O161" s="72"/>
      <c r="P161" s="196">
        <f t="shared" si="11"/>
        <v>0</v>
      </c>
      <c r="Q161" s="196">
        <v>0</v>
      </c>
      <c r="R161" s="196">
        <f t="shared" si="12"/>
        <v>0</v>
      </c>
      <c r="S161" s="196">
        <v>0</v>
      </c>
      <c r="T161" s="197">
        <f t="shared" si="1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410</v>
      </c>
      <c r="AT161" s="198" t="s">
        <v>730</v>
      </c>
      <c r="AU161" s="198" t="s">
        <v>89</v>
      </c>
      <c r="AY161" s="18" t="s">
        <v>173</v>
      </c>
      <c r="BE161" s="199">
        <f t="shared" si="14"/>
        <v>0</v>
      </c>
      <c r="BF161" s="199">
        <f t="shared" si="15"/>
        <v>0</v>
      </c>
      <c r="BG161" s="199">
        <f t="shared" si="16"/>
        <v>0</v>
      </c>
      <c r="BH161" s="199">
        <f t="shared" si="17"/>
        <v>0</v>
      </c>
      <c r="BI161" s="199">
        <f t="shared" si="18"/>
        <v>0</v>
      </c>
      <c r="BJ161" s="18" t="s">
        <v>87</v>
      </c>
      <c r="BK161" s="199">
        <f t="shared" si="19"/>
        <v>0</v>
      </c>
      <c r="BL161" s="18" t="s">
        <v>131</v>
      </c>
      <c r="BM161" s="198" t="s">
        <v>2753</v>
      </c>
    </row>
    <row r="162" spans="1:65" s="2" customFormat="1" ht="16.5" customHeight="1">
      <c r="A162" s="35"/>
      <c r="B162" s="36"/>
      <c r="C162" s="254" t="s">
        <v>428</v>
      </c>
      <c r="D162" s="254" t="s">
        <v>730</v>
      </c>
      <c r="E162" s="255" t="s">
        <v>2754</v>
      </c>
      <c r="F162" s="256" t="s">
        <v>2755</v>
      </c>
      <c r="G162" s="257" t="s">
        <v>339</v>
      </c>
      <c r="H162" s="258">
        <v>25</v>
      </c>
      <c r="I162" s="259"/>
      <c r="J162" s="260">
        <f t="shared" si="10"/>
        <v>0</v>
      </c>
      <c r="K162" s="256" t="s">
        <v>1</v>
      </c>
      <c r="L162" s="261"/>
      <c r="M162" s="262" t="s">
        <v>1</v>
      </c>
      <c r="N162" s="263" t="s">
        <v>44</v>
      </c>
      <c r="O162" s="72"/>
      <c r="P162" s="196">
        <f t="shared" si="11"/>
        <v>0</v>
      </c>
      <c r="Q162" s="196">
        <v>0</v>
      </c>
      <c r="R162" s="196">
        <f t="shared" si="12"/>
        <v>0</v>
      </c>
      <c r="S162" s="196">
        <v>0</v>
      </c>
      <c r="T162" s="197">
        <f t="shared" si="1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410</v>
      </c>
      <c r="AT162" s="198" t="s">
        <v>730</v>
      </c>
      <c r="AU162" s="198" t="s">
        <v>89</v>
      </c>
      <c r="AY162" s="18" t="s">
        <v>173</v>
      </c>
      <c r="BE162" s="199">
        <f t="shared" si="14"/>
        <v>0</v>
      </c>
      <c r="BF162" s="199">
        <f t="shared" si="15"/>
        <v>0</v>
      </c>
      <c r="BG162" s="199">
        <f t="shared" si="16"/>
        <v>0</v>
      </c>
      <c r="BH162" s="199">
        <f t="shared" si="17"/>
        <v>0</v>
      </c>
      <c r="BI162" s="199">
        <f t="shared" si="18"/>
        <v>0</v>
      </c>
      <c r="BJ162" s="18" t="s">
        <v>87</v>
      </c>
      <c r="BK162" s="199">
        <f t="shared" si="19"/>
        <v>0</v>
      </c>
      <c r="BL162" s="18" t="s">
        <v>131</v>
      </c>
      <c r="BM162" s="198" t="s">
        <v>2756</v>
      </c>
    </row>
    <row r="163" spans="1:65" s="2" customFormat="1" ht="16.5" customHeight="1">
      <c r="A163" s="35"/>
      <c r="B163" s="36"/>
      <c r="C163" s="187" t="s">
        <v>432</v>
      </c>
      <c r="D163" s="187" t="s">
        <v>176</v>
      </c>
      <c r="E163" s="188" t="s">
        <v>2757</v>
      </c>
      <c r="F163" s="189" t="s">
        <v>2758</v>
      </c>
      <c r="G163" s="190" t="s">
        <v>339</v>
      </c>
      <c r="H163" s="191">
        <v>30</v>
      </c>
      <c r="I163" s="192"/>
      <c r="J163" s="193">
        <f t="shared" si="10"/>
        <v>0</v>
      </c>
      <c r="K163" s="189" t="s">
        <v>1</v>
      </c>
      <c r="L163" s="40"/>
      <c r="M163" s="194" t="s">
        <v>1</v>
      </c>
      <c r="N163" s="195" t="s">
        <v>44</v>
      </c>
      <c r="O163" s="72"/>
      <c r="P163" s="196">
        <f t="shared" si="11"/>
        <v>0</v>
      </c>
      <c r="Q163" s="196">
        <v>0</v>
      </c>
      <c r="R163" s="196">
        <f t="shared" si="12"/>
        <v>0</v>
      </c>
      <c r="S163" s="196">
        <v>0</v>
      </c>
      <c r="T163" s="197">
        <f t="shared" si="1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131</v>
      </c>
      <c r="AT163" s="198" t="s">
        <v>176</v>
      </c>
      <c r="AU163" s="198" t="s">
        <v>89</v>
      </c>
      <c r="AY163" s="18" t="s">
        <v>173</v>
      </c>
      <c r="BE163" s="199">
        <f t="shared" si="14"/>
        <v>0</v>
      </c>
      <c r="BF163" s="199">
        <f t="shared" si="15"/>
        <v>0</v>
      </c>
      <c r="BG163" s="199">
        <f t="shared" si="16"/>
        <v>0</v>
      </c>
      <c r="BH163" s="199">
        <f t="shared" si="17"/>
        <v>0</v>
      </c>
      <c r="BI163" s="199">
        <f t="shared" si="18"/>
        <v>0</v>
      </c>
      <c r="BJ163" s="18" t="s">
        <v>87</v>
      </c>
      <c r="BK163" s="199">
        <f t="shared" si="19"/>
        <v>0</v>
      </c>
      <c r="BL163" s="18" t="s">
        <v>131</v>
      </c>
      <c r="BM163" s="198" t="s">
        <v>2759</v>
      </c>
    </row>
    <row r="164" spans="1:65" s="2" customFormat="1" ht="16.5" customHeight="1">
      <c r="A164" s="35"/>
      <c r="B164" s="36"/>
      <c r="C164" s="254" t="s">
        <v>436</v>
      </c>
      <c r="D164" s="254" t="s">
        <v>730</v>
      </c>
      <c r="E164" s="255" t="s">
        <v>2760</v>
      </c>
      <c r="F164" s="256" t="s">
        <v>2761</v>
      </c>
      <c r="G164" s="257" t="s">
        <v>339</v>
      </c>
      <c r="H164" s="258">
        <v>30</v>
      </c>
      <c r="I164" s="259"/>
      <c r="J164" s="260">
        <f t="shared" si="10"/>
        <v>0</v>
      </c>
      <c r="K164" s="256" t="s">
        <v>1</v>
      </c>
      <c r="L164" s="261"/>
      <c r="M164" s="262" t="s">
        <v>1</v>
      </c>
      <c r="N164" s="263" t="s">
        <v>44</v>
      </c>
      <c r="O164" s="72"/>
      <c r="P164" s="196">
        <f t="shared" si="11"/>
        <v>0</v>
      </c>
      <c r="Q164" s="196">
        <v>0</v>
      </c>
      <c r="R164" s="196">
        <f t="shared" si="12"/>
        <v>0</v>
      </c>
      <c r="S164" s="196">
        <v>0</v>
      </c>
      <c r="T164" s="197">
        <f t="shared" si="1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410</v>
      </c>
      <c r="AT164" s="198" t="s">
        <v>730</v>
      </c>
      <c r="AU164" s="198" t="s">
        <v>89</v>
      </c>
      <c r="AY164" s="18" t="s">
        <v>173</v>
      </c>
      <c r="BE164" s="199">
        <f t="shared" si="14"/>
        <v>0</v>
      </c>
      <c r="BF164" s="199">
        <f t="shared" si="15"/>
        <v>0</v>
      </c>
      <c r="BG164" s="199">
        <f t="shared" si="16"/>
        <v>0</v>
      </c>
      <c r="BH164" s="199">
        <f t="shared" si="17"/>
        <v>0</v>
      </c>
      <c r="BI164" s="199">
        <f t="shared" si="18"/>
        <v>0</v>
      </c>
      <c r="BJ164" s="18" t="s">
        <v>87</v>
      </c>
      <c r="BK164" s="199">
        <f t="shared" si="19"/>
        <v>0</v>
      </c>
      <c r="BL164" s="18" t="s">
        <v>131</v>
      </c>
      <c r="BM164" s="198" t="s">
        <v>2762</v>
      </c>
    </row>
    <row r="165" spans="1:65" s="2" customFormat="1" ht="16.5" customHeight="1">
      <c r="A165" s="35"/>
      <c r="B165" s="36"/>
      <c r="C165" s="187" t="s">
        <v>440</v>
      </c>
      <c r="D165" s="187" t="s">
        <v>176</v>
      </c>
      <c r="E165" s="188" t="s">
        <v>2763</v>
      </c>
      <c r="F165" s="189" t="s">
        <v>2764</v>
      </c>
      <c r="G165" s="190" t="s">
        <v>339</v>
      </c>
      <c r="H165" s="191">
        <v>275</v>
      </c>
      <c r="I165" s="192"/>
      <c r="J165" s="193">
        <f t="shared" si="10"/>
        <v>0</v>
      </c>
      <c r="K165" s="189" t="s">
        <v>1</v>
      </c>
      <c r="L165" s="40"/>
      <c r="M165" s="194" t="s">
        <v>1</v>
      </c>
      <c r="N165" s="195" t="s">
        <v>44</v>
      </c>
      <c r="O165" s="72"/>
      <c r="P165" s="196">
        <f t="shared" si="11"/>
        <v>0</v>
      </c>
      <c r="Q165" s="196">
        <v>0</v>
      </c>
      <c r="R165" s="196">
        <f t="shared" si="12"/>
        <v>0</v>
      </c>
      <c r="S165" s="196">
        <v>0</v>
      </c>
      <c r="T165" s="197">
        <f t="shared" si="1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131</v>
      </c>
      <c r="AT165" s="198" t="s">
        <v>176</v>
      </c>
      <c r="AU165" s="198" t="s">
        <v>89</v>
      </c>
      <c r="AY165" s="18" t="s">
        <v>173</v>
      </c>
      <c r="BE165" s="199">
        <f t="shared" si="14"/>
        <v>0</v>
      </c>
      <c r="BF165" s="199">
        <f t="shared" si="15"/>
        <v>0</v>
      </c>
      <c r="BG165" s="199">
        <f t="shared" si="16"/>
        <v>0</v>
      </c>
      <c r="BH165" s="199">
        <f t="shared" si="17"/>
        <v>0</v>
      </c>
      <c r="BI165" s="199">
        <f t="shared" si="18"/>
        <v>0</v>
      </c>
      <c r="BJ165" s="18" t="s">
        <v>87</v>
      </c>
      <c r="BK165" s="199">
        <f t="shared" si="19"/>
        <v>0</v>
      </c>
      <c r="BL165" s="18" t="s">
        <v>131</v>
      </c>
      <c r="BM165" s="198" t="s">
        <v>2765</v>
      </c>
    </row>
    <row r="166" spans="1:65" s="2" customFormat="1" ht="16.5" customHeight="1">
      <c r="A166" s="35"/>
      <c r="B166" s="36"/>
      <c r="C166" s="254" t="s">
        <v>444</v>
      </c>
      <c r="D166" s="254" t="s">
        <v>730</v>
      </c>
      <c r="E166" s="255" t="s">
        <v>2766</v>
      </c>
      <c r="F166" s="256" t="s">
        <v>2767</v>
      </c>
      <c r="G166" s="257" t="s">
        <v>339</v>
      </c>
      <c r="H166" s="258">
        <v>95</v>
      </c>
      <c r="I166" s="259"/>
      <c r="J166" s="260">
        <f t="shared" si="10"/>
        <v>0</v>
      </c>
      <c r="K166" s="256" t="s">
        <v>1</v>
      </c>
      <c r="L166" s="261"/>
      <c r="M166" s="262" t="s">
        <v>1</v>
      </c>
      <c r="N166" s="263" t="s">
        <v>44</v>
      </c>
      <c r="O166" s="72"/>
      <c r="P166" s="196">
        <f t="shared" si="11"/>
        <v>0</v>
      </c>
      <c r="Q166" s="196">
        <v>0</v>
      </c>
      <c r="R166" s="196">
        <f t="shared" si="12"/>
        <v>0</v>
      </c>
      <c r="S166" s="196">
        <v>0</v>
      </c>
      <c r="T166" s="197">
        <f t="shared" si="1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410</v>
      </c>
      <c r="AT166" s="198" t="s">
        <v>730</v>
      </c>
      <c r="AU166" s="198" t="s">
        <v>89</v>
      </c>
      <c r="AY166" s="18" t="s">
        <v>173</v>
      </c>
      <c r="BE166" s="199">
        <f t="shared" si="14"/>
        <v>0</v>
      </c>
      <c r="BF166" s="199">
        <f t="shared" si="15"/>
        <v>0</v>
      </c>
      <c r="BG166" s="199">
        <f t="shared" si="16"/>
        <v>0</v>
      </c>
      <c r="BH166" s="199">
        <f t="shared" si="17"/>
        <v>0</v>
      </c>
      <c r="BI166" s="199">
        <f t="shared" si="18"/>
        <v>0</v>
      </c>
      <c r="BJ166" s="18" t="s">
        <v>87</v>
      </c>
      <c r="BK166" s="199">
        <f t="shared" si="19"/>
        <v>0</v>
      </c>
      <c r="BL166" s="18" t="s">
        <v>131</v>
      </c>
      <c r="BM166" s="198" t="s">
        <v>2768</v>
      </c>
    </row>
    <row r="167" spans="1:65" s="2" customFormat="1" ht="16.5" customHeight="1">
      <c r="A167" s="35"/>
      <c r="B167" s="36"/>
      <c r="C167" s="254" t="s">
        <v>448</v>
      </c>
      <c r="D167" s="254" t="s">
        <v>730</v>
      </c>
      <c r="E167" s="255" t="s">
        <v>2769</v>
      </c>
      <c r="F167" s="256" t="s">
        <v>2770</v>
      </c>
      <c r="G167" s="257" t="s">
        <v>339</v>
      </c>
      <c r="H167" s="258">
        <v>100</v>
      </c>
      <c r="I167" s="259"/>
      <c r="J167" s="260">
        <f t="shared" si="10"/>
        <v>0</v>
      </c>
      <c r="K167" s="256" t="s">
        <v>1</v>
      </c>
      <c r="L167" s="261"/>
      <c r="M167" s="262" t="s">
        <v>1</v>
      </c>
      <c r="N167" s="263" t="s">
        <v>44</v>
      </c>
      <c r="O167" s="72"/>
      <c r="P167" s="196">
        <f t="shared" si="11"/>
        <v>0</v>
      </c>
      <c r="Q167" s="196">
        <v>0</v>
      </c>
      <c r="R167" s="196">
        <f t="shared" si="12"/>
        <v>0</v>
      </c>
      <c r="S167" s="196">
        <v>0</v>
      </c>
      <c r="T167" s="197">
        <f t="shared" si="1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410</v>
      </c>
      <c r="AT167" s="198" t="s">
        <v>730</v>
      </c>
      <c r="AU167" s="198" t="s">
        <v>89</v>
      </c>
      <c r="AY167" s="18" t="s">
        <v>173</v>
      </c>
      <c r="BE167" s="199">
        <f t="shared" si="14"/>
        <v>0</v>
      </c>
      <c r="BF167" s="199">
        <f t="shared" si="15"/>
        <v>0</v>
      </c>
      <c r="BG167" s="199">
        <f t="shared" si="16"/>
        <v>0</v>
      </c>
      <c r="BH167" s="199">
        <f t="shared" si="17"/>
        <v>0</v>
      </c>
      <c r="BI167" s="199">
        <f t="shared" si="18"/>
        <v>0</v>
      </c>
      <c r="BJ167" s="18" t="s">
        <v>87</v>
      </c>
      <c r="BK167" s="199">
        <f t="shared" si="19"/>
        <v>0</v>
      </c>
      <c r="BL167" s="18" t="s">
        <v>131</v>
      </c>
      <c r="BM167" s="198" t="s">
        <v>2771</v>
      </c>
    </row>
    <row r="168" spans="1:65" s="2" customFormat="1" ht="16.5" customHeight="1">
      <c r="A168" s="35"/>
      <c r="B168" s="36"/>
      <c r="C168" s="254" t="s">
        <v>452</v>
      </c>
      <c r="D168" s="254" t="s">
        <v>730</v>
      </c>
      <c r="E168" s="255" t="s">
        <v>2772</v>
      </c>
      <c r="F168" s="256" t="s">
        <v>2773</v>
      </c>
      <c r="G168" s="257" t="s">
        <v>339</v>
      </c>
      <c r="H168" s="258">
        <v>20</v>
      </c>
      <c r="I168" s="259"/>
      <c r="J168" s="260">
        <f t="shared" si="10"/>
        <v>0</v>
      </c>
      <c r="K168" s="256" t="s">
        <v>1</v>
      </c>
      <c r="L168" s="261"/>
      <c r="M168" s="262" t="s">
        <v>1</v>
      </c>
      <c r="N168" s="263" t="s">
        <v>44</v>
      </c>
      <c r="O168" s="72"/>
      <c r="P168" s="196">
        <f t="shared" si="11"/>
        <v>0</v>
      </c>
      <c r="Q168" s="196">
        <v>0</v>
      </c>
      <c r="R168" s="196">
        <f t="shared" si="12"/>
        <v>0</v>
      </c>
      <c r="S168" s="196">
        <v>0</v>
      </c>
      <c r="T168" s="197">
        <f t="shared" si="1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410</v>
      </c>
      <c r="AT168" s="198" t="s">
        <v>730</v>
      </c>
      <c r="AU168" s="198" t="s">
        <v>89</v>
      </c>
      <c r="AY168" s="18" t="s">
        <v>173</v>
      </c>
      <c r="BE168" s="199">
        <f t="shared" si="14"/>
        <v>0</v>
      </c>
      <c r="BF168" s="199">
        <f t="shared" si="15"/>
        <v>0</v>
      </c>
      <c r="BG168" s="199">
        <f t="shared" si="16"/>
        <v>0</v>
      </c>
      <c r="BH168" s="199">
        <f t="shared" si="17"/>
        <v>0</v>
      </c>
      <c r="BI168" s="199">
        <f t="shared" si="18"/>
        <v>0</v>
      </c>
      <c r="BJ168" s="18" t="s">
        <v>87</v>
      </c>
      <c r="BK168" s="199">
        <f t="shared" si="19"/>
        <v>0</v>
      </c>
      <c r="BL168" s="18" t="s">
        <v>131</v>
      </c>
      <c r="BM168" s="198" t="s">
        <v>2774</v>
      </c>
    </row>
    <row r="169" spans="1:65" s="2" customFormat="1" ht="16.5" customHeight="1">
      <c r="A169" s="35"/>
      <c r="B169" s="36"/>
      <c r="C169" s="254" t="s">
        <v>456</v>
      </c>
      <c r="D169" s="254" t="s">
        <v>730</v>
      </c>
      <c r="E169" s="255" t="s">
        <v>2775</v>
      </c>
      <c r="F169" s="256" t="s">
        <v>2776</v>
      </c>
      <c r="G169" s="257" t="s">
        <v>339</v>
      </c>
      <c r="H169" s="258">
        <v>60</v>
      </c>
      <c r="I169" s="259"/>
      <c r="J169" s="260">
        <f t="shared" si="10"/>
        <v>0</v>
      </c>
      <c r="K169" s="256" t="s">
        <v>1</v>
      </c>
      <c r="L169" s="261"/>
      <c r="M169" s="262" t="s">
        <v>1</v>
      </c>
      <c r="N169" s="263" t="s">
        <v>44</v>
      </c>
      <c r="O169" s="72"/>
      <c r="P169" s="196">
        <f t="shared" si="11"/>
        <v>0</v>
      </c>
      <c r="Q169" s="196">
        <v>0</v>
      </c>
      <c r="R169" s="196">
        <f t="shared" si="12"/>
        <v>0</v>
      </c>
      <c r="S169" s="196">
        <v>0</v>
      </c>
      <c r="T169" s="197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410</v>
      </c>
      <c r="AT169" s="198" t="s">
        <v>730</v>
      </c>
      <c r="AU169" s="198" t="s">
        <v>89</v>
      </c>
      <c r="AY169" s="18" t="s">
        <v>173</v>
      </c>
      <c r="BE169" s="199">
        <f t="shared" si="14"/>
        <v>0</v>
      </c>
      <c r="BF169" s="199">
        <f t="shared" si="15"/>
        <v>0</v>
      </c>
      <c r="BG169" s="199">
        <f t="shared" si="16"/>
        <v>0</v>
      </c>
      <c r="BH169" s="199">
        <f t="shared" si="17"/>
        <v>0</v>
      </c>
      <c r="BI169" s="199">
        <f t="shared" si="18"/>
        <v>0</v>
      </c>
      <c r="BJ169" s="18" t="s">
        <v>87</v>
      </c>
      <c r="BK169" s="199">
        <f t="shared" si="19"/>
        <v>0</v>
      </c>
      <c r="BL169" s="18" t="s">
        <v>131</v>
      </c>
      <c r="BM169" s="198" t="s">
        <v>2777</v>
      </c>
    </row>
    <row r="170" spans="1:65" s="12" customFormat="1" ht="22.9" customHeight="1">
      <c r="B170" s="171"/>
      <c r="C170" s="172"/>
      <c r="D170" s="173" t="s">
        <v>78</v>
      </c>
      <c r="E170" s="185" t="s">
        <v>2778</v>
      </c>
      <c r="F170" s="185" t="s">
        <v>2779</v>
      </c>
      <c r="G170" s="172"/>
      <c r="H170" s="172"/>
      <c r="I170" s="175"/>
      <c r="J170" s="186">
        <f>BK170</f>
        <v>0</v>
      </c>
      <c r="K170" s="172"/>
      <c r="L170" s="177"/>
      <c r="M170" s="178"/>
      <c r="N170" s="179"/>
      <c r="O170" s="179"/>
      <c r="P170" s="180">
        <f>SUM(P171:P196)</f>
        <v>0</v>
      </c>
      <c r="Q170" s="179"/>
      <c r="R170" s="180">
        <f>SUM(R171:R196)</f>
        <v>0</v>
      </c>
      <c r="S170" s="179"/>
      <c r="T170" s="181">
        <f>SUM(T171:T196)</f>
        <v>0</v>
      </c>
      <c r="AR170" s="182" t="s">
        <v>89</v>
      </c>
      <c r="AT170" s="183" t="s">
        <v>78</v>
      </c>
      <c r="AU170" s="183" t="s">
        <v>87</v>
      </c>
      <c r="AY170" s="182" t="s">
        <v>173</v>
      </c>
      <c r="BK170" s="184">
        <f>SUM(BK171:BK196)</f>
        <v>0</v>
      </c>
    </row>
    <row r="171" spans="1:65" s="2" customFormat="1" ht="16.5" customHeight="1">
      <c r="A171" s="35"/>
      <c r="B171" s="36"/>
      <c r="C171" s="187" t="s">
        <v>460</v>
      </c>
      <c r="D171" s="187" t="s">
        <v>176</v>
      </c>
      <c r="E171" s="188" t="s">
        <v>2780</v>
      </c>
      <c r="F171" s="189" t="s">
        <v>2781</v>
      </c>
      <c r="G171" s="190" t="s">
        <v>330</v>
      </c>
      <c r="H171" s="191">
        <v>51</v>
      </c>
      <c r="I171" s="192"/>
      <c r="J171" s="193">
        <f>ROUND(I171*H171,2)</f>
        <v>0</v>
      </c>
      <c r="K171" s="189" t="s">
        <v>1</v>
      </c>
      <c r="L171" s="40"/>
      <c r="M171" s="194" t="s">
        <v>1</v>
      </c>
      <c r="N171" s="195" t="s">
        <v>44</v>
      </c>
      <c r="O171" s="72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131</v>
      </c>
      <c r="AT171" s="198" t="s">
        <v>176</v>
      </c>
      <c r="AU171" s="198" t="s">
        <v>89</v>
      </c>
      <c r="AY171" s="18" t="s">
        <v>173</v>
      </c>
      <c r="BE171" s="199">
        <f>IF(N171="základní",J171,0)</f>
        <v>0</v>
      </c>
      <c r="BF171" s="199">
        <f>IF(N171="snížená",J171,0)</f>
        <v>0</v>
      </c>
      <c r="BG171" s="199">
        <f>IF(N171="zákl. přenesená",J171,0)</f>
        <v>0</v>
      </c>
      <c r="BH171" s="199">
        <f>IF(N171="sníž. přenesená",J171,0)</f>
        <v>0</v>
      </c>
      <c r="BI171" s="199">
        <f>IF(N171="nulová",J171,0)</f>
        <v>0</v>
      </c>
      <c r="BJ171" s="18" t="s">
        <v>87</v>
      </c>
      <c r="BK171" s="199">
        <f>ROUND(I171*H171,2)</f>
        <v>0</v>
      </c>
      <c r="BL171" s="18" t="s">
        <v>131</v>
      </c>
      <c r="BM171" s="198" t="s">
        <v>2782</v>
      </c>
    </row>
    <row r="172" spans="1:65" s="2" customFormat="1" ht="16.5" customHeight="1">
      <c r="A172" s="35"/>
      <c r="B172" s="36"/>
      <c r="C172" s="254" t="s">
        <v>464</v>
      </c>
      <c r="D172" s="254" t="s">
        <v>730</v>
      </c>
      <c r="E172" s="255" t="s">
        <v>2783</v>
      </c>
      <c r="F172" s="256" t="s">
        <v>2784</v>
      </c>
      <c r="G172" s="257" t="s">
        <v>330</v>
      </c>
      <c r="H172" s="258">
        <v>1</v>
      </c>
      <c r="I172" s="259"/>
      <c r="J172" s="260">
        <f>ROUND(I172*H172,2)</f>
        <v>0</v>
      </c>
      <c r="K172" s="256" t="s">
        <v>1</v>
      </c>
      <c r="L172" s="261"/>
      <c r="M172" s="262" t="s">
        <v>1</v>
      </c>
      <c r="N172" s="263" t="s">
        <v>44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410</v>
      </c>
      <c r="AT172" s="198" t="s">
        <v>730</v>
      </c>
      <c r="AU172" s="198" t="s">
        <v>89</v>
      </c>
      <c r="AY172" s="18" t="s">
        <v>173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87</v>
      </c>
      <c r="BK172" s="199">
        <f>ROUND(I172*H172,2)</f>
        <v>0</v>
      </c>
      <c r="BL172" s="18" t="s">
        <v>131</v>
      </c>
      <c r="BM172" s="198" t="s">
        <v>2785</v>
      </c>
    </row>
    <row r="173" spans="1:65" s="2" customFormat="1" ht="39">
      <c r="A173" s="35"/>
      <c r="B173" s="36"/>
      <c r="C173" s="37"/>
      <c r="D173" s="200" t="s">
        <v>194</v>
      </c>
      <c r="E173" s="37"/>
      <c r="F173" s="201" t="s">
        <v>2786</v>
      </c>
      <c r="G173" s="37"/>
      <c r="H173" s="37"/>
      <c r="I173" s="202"/>
      <c r="J173" s="37"/>
      <c r="K173" s="37"/>
      <c r="L173" s="40"/>
      <c r="M173" s="203"/>
      <c r="N173" s="204"/>
      <c r="O173" s="72"/>
      <c r="P173" s="72"/>
      <c r="Q173" s="72"/>
      <c r="R173" s="72"/>
      <c r="S173" s="72"/>
      <c r="T173" s="73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8" t="s">
        <v>194</v>
      </c>
      <c r="AU173" s="18" t="s">
        <v>89</v>
      </c>
    </row>
    <row r="174" spans="1:65" s="2" customFormat="1" ht="16.5" customHeight="1">
      <c r="A174" s="35"/>
      <c r="B174" s="36"/>
      <c r="C174" s="254" t="s">
        <v>468</v>
      </c>
      <c r="D174" s="254" t="s">
        <v>730</v>
      </c>
      <c r="E174" s="255" t="s">
        <v>2787</v>
      </c>
      <c r="F174" s="256" t="s">
        <v>2788</v>
      </c>
      <c r="G174" s="257" t="s">
        <v>330</v>
      </c>
      <c r="H174" s="258">
        <v>25</v>
      </c>
      <c r="I174" s="259"/>
      <c r="J174" s="260">
        <f>ROUND(I174*H174,2)</f>
        <v>0</v>
      </c>
      <c r="K174" s="256" t="s">
        <v>1</v>
      </c>
      <c r="L174" s="261"/>
      <c r="M174" s="262" t="s">
        <v>1</v>
      </c>
      <c r="N174" s="263" t="s">
        <v>44</v>
      </c>
      <c r="O174" s="72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410</v>
      </c>
      <c r="AT174" s="198" t="s">
        <v>730</v>
      </c>
      <c r="AU174" s="198" t="s">
        <v>89</v>
      </c>
      <c r="AY174" s="18" t="s">
        <v>173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87</v>
      </c>
      <c r="BK174" s="199">
        <f>ROUND(I174*H174,2)</f>
        <v>0</v>
      </c>
      <c r="BL174" s="18" t="s">
        <v>131</v>
      </c>
      <c r="BM174" s="198" t="s">
        <v>2789</v>
      </c>
    </row>
    <row r="175" spans="1:65" s="2" customFormat="1" ht="29.25">
      <c r="A175" s="35"/>
      <c r="B175" s="36"/>
      <c r="C175" s="37"/>
      <c r="D175" s="200" t="s">
        <v>194</v>
      </c>
      <c r="E175" s="37"/>
      <c r="F175" s="201" t="s">
        <v>2790</v>
      </c>
      <c r="G175" s="37"/>
      <c r="H175" s="37"/>
      <c r="I175" s="202"/>
      <c r="J175" s="37"/>
      <c r="K175" s="37"/>
      <c r="L175" s="40"/>
      <c r="M175" s="203"/>
      <c r="N175" s="204"/>
      <c r="O175" s="72"/>
      <c r="P175" s="72"/>
      <c r="Q175" s="72"/>
      <c r="R175" s="72"/>
      <c r="S175" s="72"/>
      <c r="T175" s="73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8" t="s">
        <v>194</v>
      </c>
      <c r="AU175" s="18" t="s">
        <v>89</v>
      </c>
    </row>
    <row r="176" spans="1:65" s="2" customFormat="1" ht="16.5" customHeight="1">
      <c r="A176" s="35"/>
      <c r="B176" s="36"/>
      <c r="C176" s="254" t="s">
        <v>472</v>
      </c>
      <c r="D176" s="254" t="s">
        <v>730</v>
      </c>
      <c r="E176" s="255" t="s">
        <v>2791</v>
      </c>
      <c r="F176" s="256" t="s">
        <v>2792</v>
      </c>
      <c r="G176" s="257" t="s">
        <v>330</v>
      </c>
      <c r="H176" s="258">
        <v>12</v>
      </c>
      <c r="I176" s="259"/>
      <c r="J176" s="260">
        <f>ROUND(I176*H176,2)</f>
        <v>0</v>
      </c>
      <c r="K176" s="256" t="s">
        <v>1</v>
      </c>
      <c r="L176" s="261"/>
      <c r="M176" s="262" t="s">
        <v>1</v>
      </c>
      <c r="N176" s="263" t="s">
        <v>44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410</v>
      </c>
      <c r="AT176" s="198" t="s">
        <v>730</v>
      </c>
      <c r="AU176" s="198" t="s">
        <v>89</v>
      </c>
      <c r="AY176" s="18" t="s">
        <v>173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87</v>
      </c>
      <c r="BK176" s="199">
        <f>ROUND(I176*H176,2)</f>
        <v>0</v>
      </c>
      <c r="BL176" s="18" t="s">
        <v>131</v>
      </c>
      <c r="BM176" s="198" t="s">
        <v>2793</v>
      </c>
    </row>
    <row r="177" spans="1:65" s="2" customFormat="1" ht="39">
      <c r="A177" s="35"/>
      <c r="B177" s="36"/>
      <c r="C177" s="37"/>
      <c r="D177" s="200" t="s">
        <v>194</v>
      </c>
      <c r="E177" s="37"/>
      <c r="F177" s="201" t="s">
        <v>2794</v>
      </c>
      <c r="G177" s="37"/>
      <c r="H177" s="37"/>
      <c r="I177" s="202"/>
      <c r="J177" s="37"/>
      <c r="K177" s="37"/>
      <c r="L177" s="40"/>
      <c r="M177" s="203"/>
      <c r="N177" s="204"/>
      <c r="O177" s="72"/>
      <c r="P177" s="72"/>
      <c r="Q177" s="72"/>
      <c r="R177" s="72"/>
      <c r="S177" s="72"/>
      <c r="T177" s="73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8" t="s">
        <v>194</v>
      </c>
      <c r="AU177" s="18" t="s">
        <v>89</v>
      </c>
    </row>
    <row r="178" spans="1:65" s="2" customFormat="1" ht="16.5" customHeight="1">
      <c r="A178" s="35"/>
      <c r="B178" s="36"/>
      <c r="C178" s="254" t="s">
        <v>477</v>
      </c>
      <c r="D178" s="254" t="s">
        <v>730</v>
      </c>
      <c r="E178" s="255" t="s">
        <v>2795</v>
      </c>
      <c r="F178" s="256" t="s">
        <v>2796</v>
      </c>
      <c r="G178" s="257" t="s">
        <v>330</v>
      </c>
      <c r="H178" s="258">
        <v>6</v>
      </c>
      <c r="I178" s="259"/>
      <c r="J178" s="260">
        <f>ROUND(I178*H178,2)</f>
        <v>0</v>
      </c>
      <c r="K178" s="256" t="s">
        <v>1</v>
      </c>
      <c r="L178" s="261"/>
      <c r="M178" s="262" t="s">
        <v>1</v>
      </c>
      <c r="N178" s="263" t="s">
        <v>44</v>
      </c>
      <c r="O178" s="72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410</v>
      </c>
      <c r="AT178" s="198" t="s">
        <v>730</v>
      </c>
      <c r="AU178" s="198" t="s">
        <v>89</v>
      </c>
      <c r="AY178" s="18" t="s">
        <v>173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8" t="s">
        <v>87</v>
      </c>
      <c r="BK178" s="199">
        <f>ROUND(I178*H178,2)</f>
        <v>0</v>
      </c>
      <c r="BL178" s="18" t="s">
        <v>131</v>
      </c>
      <c r="BM178" s="198" t="s">
        <v>2797</v>
      </c>
    </row>
    <row r="179" spans="1:65" s="2" customFormat="1" ht="39">
      <c r="A179" s="35"/>
      <c r="B179" s="36"/>
      <c r="C179" s="37"/>
      <c r="D179" s="200" t="s">
        <v>194</v>
      </c>
      <c r="E179" s="37"/>
      <c r="F179" s="201" t="s">
        <v>2798</v>
      </c>
      <c r="G179" s="37"/>
      <c r="H179" s="37"/>
      <c r="I179" s="202"/>
      <c r="J179" s="37"/>
      <c r="K179" s="37"/>
      <c r="L179" s="40"/>
      <c r="M179" s="203"/>
      <c r="N179" s="204"/>
      <c r="O179" s="72"/>
      <c r="P179" s="72"/>
      <c r="Q179" s="72"/>
      <c r="R179" s="72"/>
      <c r="S179" s="72"/>
      <c r="T179" s="73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8" t="s">
        <v>194</v>
      </c>
      <c r="AU179" s="18" t="s">
        <v>89</v>
      </c>
    </row>
    <row r="180" spans="1:65" s="2" customFormat="1" ht="16.5" customHeight="1">
      <c r="A180" s="35"/>
      <c r="B180" s="36"/>
      <c r="C180" s="254" t="s">
        <v>483</v>
      </c>
      <c r="D180" s="254" t="s">
        <v>730</v>
      </c>
      <c r="E180" s="255" t="s">
        <v>2799</v>
      </c>
      <c r="F180" s="256" t="s">
        <v>2800</v>
      </c>
      <c r="G180" s="257" t="s">
        <v>330</v>
      </c>
      <c r="H180" s="258">
        <v>7</v>
      </c>
      <c r="I180" s="259"/>
      <c r="J180" s="260">
        <f>ROUND(I180*H180,2)</f>
        <v>0</v>
      </c>
      <c r="K180" s="256" t="s">
        <v>1</v>
      </c>
      <c r="L180" s="261"/>
      <c r="M180" s="262" t="s">
        <v>1</v>
      </c>
      <c r="N180" s="263" t="s">
        <v>44</v>
      </c>
      <c r="O180" s="72"/>
      <c r="P180" s="196">
        <f>O180*H180</f>
        <v>0</v>
      </c>
      <c r="Q180" s="196">
        <v>0</v>
      </c>
      <c r="R180" s="196">
        <f>Q180*H180</f>
        <v>0</v>
      </c>
      <c r="S180" s="196">
        <v>0</v>
      </c>
      <c r="T180" s="19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410</v>
      </c>
      <c r="AT180" s="198" t="s">
        <v>730</v>
      </c>
      <c r="AU180" s="198" t="s">
        <v>89</v>
      </c>
      <c r="AY180" s="18" t="s">
        <v>173</v>
      </c>
      <c r="BE180" s="199">
        <f>IF(N180="základní",J180,0)</f>
        <v>0</v>
      </c>
      <c r="BF180" s="199">
        <f>IF(N180="snížená",J180,0)</f>
        <v>0</v>
      </c>
      <c r="BG180" s="199">
        <f>IF(N180="zákl. přenesená",J180,0)</f>
        <v>0</v>
      </c>
      <c r="BH180" s="199">
        <f>IF(N180="sníž. přenesená",J180,0)</f>
        <v>0</v>
      </c>
      <c r="BI180" s="199">
        <f>IF(N180="nulová",J180,0)</f>
        <v>0</v>
      </c>
      <c r="BJ180" s="18" t="s">
        <v>87</v>
      </c>
      <c r="BK180" s="199">
        <f>ROUND(I180*H180,2)</f>
        <v>0</v>
      </c>
      <c r="BL180" s="18" t="s">
        <v>131</v>
      </c>
      <c r="BM180" s="198" t="s">
        <v>2801</v>
      </c>
    </row>
    <row r="181" spans="1:65" s="2" customFormat="1" ht="39">
      <c r="A181" s="35"/>
      <c r="B181" s="36"/>
      <c r="C181" s="37"/>
      <c r="D181" s="200" t="s">
        <v>194</v>
      </c>
      <c r="E181" s="37"/>
      <c r="F181" s="201" t="s">
        <v>2802</v>
      </c>
      <c r="G181" s="37"/>
      <c r="H181" s="37"/>
      <c r="I181" s="202"/>
      <c r="J181" s="37"/>
      <c r="K181" s="37"/>
      <c r="L181" s="40"/>
      <c r="M181" s="203"/>
      <c r="N181" s="204"/>
      <c r="O181" s="72"/>
      <c r="P181" s="72"/>
      <c r="Q181" s="72"/>
      <c r="R181" s="72"/>
      <c r="S181" s="72"/>
      <c r="T181" s="73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8" t="s">
        <v>194</v>
      </c>
      <c r="AU181" s="18" t="s">
        <v>89</v>
      </c>
    </row>
    <row r="182" spans="1:65" s="2" customFormat="1" ht="16.5" customHeight="1">
      <c r="A182" s="35"/>
      <c r="B182" s="36"/>
      <c r="C182" s="187" t="s">
        <v>487</v>
      </c>
      <c r="D182" s="187" t="s">
        <v>176</v>
      </c>
      <c r="E182" s="188" t="s">
        <v>2803</v>
      </c>
      <c r="F182" s="189" t="s">
        <v>2804</v>
      </c>
      <c r="G182" s="190" t="s">
        <v>330</v>
      </c>
      <c r="H182" s="191">
        <v>8</v>
      </c>
      <c r="I182" s="192"/>
      <c r="J182" s="193">
        <f>ROUND(I182*H182,2)</f>
        <v>0</v>
      </c>
      <c r="K182" s="189" t="s">
        <v>1</v>
      </c>
      <c r="L182" s="40"/>
      <c r="M182" s="194" t="s">
        <v>1</v>
      </c>
      <c r="N182" s="195" t="s">
        <v>44</v>
      </c>
      <c r="O182" s="72"/>
      <c r="P182" s="196">
        <f>O182*H182</f>
        <v>0</v>
      </c>
      <c r="Q182" s="196">
        <v>0</v>
      </c>
      <c r="R182" s="196">
        <f>Q182*H182</f>
        <v>0</v>
      </c>
      <c r="S182" s="196">
        <v>0</v>
      </c>
      <c r="T182" s="19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131</v>
      </c>
      <c r="AT182" s="198" t="s">
        <v>176</v>
      </c>
      <c r="AU182" s="198" t="s">
        <v>89</v>
      </c>
      <c r="AY182" s="18" t="s">
        <v>173</v>
      </c>
      <c r="BE182" s="199">
        <f>IF(N182="základní",J182,0)</f>
        <v>0</v>
      </c>
      <c r="BF182" s="199">
        <f>IF(N182="snížená",J182,0)</f>
        <v>0</v>
      </c>
      <c r="BG182" s="199">
        <f>IF(N182="zákl. přenesená",J182,0)</f>
        <v>0</v>
      </c>
      <c r="BH182" s="199">
        <f>IF(N182="sníž. přenesená",J182,0)</f>
        <v>0</v>
      </c>
      <c r="BI182" s="199">
        <f>IF(N182="nulová",J182,0)</f>
        <v>0</v>
      </c>
      <c r="BJ182" s="18" t="s">
        <v>87</v>
      </c>
      <c r="BK182" s="199">
        <f>ROUND(I182*H182,2)</f>
        <v>0</v>
      </c>
      <c r="BL182" s="18" t="s">
        <v>131</v>
      </c>
      <c r="BM182" s="198" t="s">
        <v>2805</v>
      </c>
    </row>
    <row r="183" spans="1:65" s="2" customFormat="1" ht="16.5" customHeight="1">
      <c r="A183" s="35"/>
      <c r="B183" s="36"/>
      <c r="C183" s="254" t="s">
        <v>491</v>
      </c>
      <c r="D183" s="254" t="s">
        <v>730</v>
      </c>
      <c r="E183" s="255" t="s">
        <v>2806</v>
      </c>
      <c r="F183" s="256" t="s">
        <v>2807</v>
      </c>
      <c r="G183" s="257" t="s">
        <v>330</v>
      </c>
      <c r="H183" s="258">
        <v>8</v>
      </c>
      <c r="I183" s="259"/>
      <c r="J183" s="260">
        <f>ROUND(I183*H183,2)</f>
        <v>0</v>
      </c>
      <c r="K183" s="256" t="s">
        <v>1</v>
      </c>
      <c r="L183" s="261"/>
      <c r="M183" s="262" t="s">
        <v>1</v>
      </c>
      <c r="N183" s="263" t="s">
        <v>44</v>
      </c>
      <c r="O183" s="72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410</v>
      </c>
      <c r="AT183" s="198" t="s">
        <v>730</v>
      </c>
      <c r="AU183" s="198" t="s">
        <v>89</v>
      </c>
      <c r="AY183" s="18" t="s">
        <v>173</v>
      </c>
      <c r="BE183" s="199">
        <f>IF(N183="základní",J183,0)</f>
        <v>0</v>
      </c>
      <c r="BF183" s="199">
        <f>IF(N183="snížená",J183,0)</f>
        <v>0</v>
      </c>
      <c r="BG183" s="199">
        <f>IF(N183="zákl. přenesená",J183,0)</f>
        <v>0</v>
      </c>
      <c r="BH183" s="199">
        <f>IF(N183="sníž. přenesená",J183,0)</f>
        <v>0</v>
      </c>
      <c r="BI183" s="199">
        <f>IF(N183="nulová",J183,0)</f>
        <v>0</v>
      </c>
      <c r="BJ183" s="18" t="s">
        <v>87</v>
      </c>
      <c r="BK183" s="199">
        <f>ROUND(I183*H183,2)</f>
        <v>0</v>
      </c>
      <c r="BL183" s="18" t="s">
        <v>131</v>
      </c>
      <c r="BM183" s="198" t="s">
        <v>2808</v>
      </c>
    </row>
    <row r="184" spans="1:65" s="2" customFormat="1" ht="39">
      <c r="A184" s="35"/>
      <c r="B184" s="36"/>
      <c r="C184" s="37"/>
      <c r="D184" s="200" t="s">
        <v>194</v>
      </c>
      <c r="E184" s="37"/>
      <c r="F184" s="201" t="s">
        <v>2809</v>
      </c>
      <c r="G184" s="37"/>
      <c r="H184" s="37"/>
      <c r="I184" s="202"/>
      <c r="J184" s="37"/>
      <c r="K184" s="37"/>
      <c r="L184" s="40"/>
      <c r="M184" s="203"/>
      <c r="N184" s="204"/>
      <c r="O184" s="72"/>
      <c r="P184" s="72"/>
      <c r="Q184" s="72"/>
      <c r="R184" s="72"/>
      <c r="S184" s="72"/>
      <c r="T184" s="73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8" t="s">
        <v>194</v>
      </c>
      <c r="AU184" s="18" t="s">
        <v>89</v>
      </c>
    </row>
    <row r="185" spans="1:65" s="2" customFormat="1" ht="16.5" customHeight="1">
      <c r="A185" s="35"/>
      <c r="B185" s="36"/>
      <c r="C185" s="187" t="s">
        <v>495</v>
      </c>
      <c r="D185" s="187" t="s">
        <v>176</v>
      </c>
      <c r="E185" s="188" t="s">
        <v>2810</v>
      </c>
      <c r="F185" s="189" t="s">
        <v>2811</v>
      </c>
      <c r="G185" s="190" t="s">
        <v>330</v>
      </c>
      <c r="H185" s="191">
        <v>86</v>
      </c>
      <c r="I185" s="192"/>
      <c r="J185" s="193">
        <f>ROUND(I185*H185,2)</f>
        <v>0</v>
      </c>
      <c r="K185" s="189" t="s">
        <v>1</v>
      </c>
      <c r="L185" s="40"/>
      <c r="M185" s="194" t="s">
        <v>1</v>
      </c>
      <c r="N185" s="195" t="s">
        <v>44</v>
      </c>
      <c r="O185" s="72"/>
      <c r="P185" s="196">
        <f>O185*H185</f>
        <v>0</v>
      </c>
      <c r="Q185" s="196">
        <v>0</v>
      </c>
      <c r="R185" s="196">
        <f>Q185*H185</f>
        <v>0</v>
      </c>
      <c r="S185" s="196">
        <v>0</v>
      </c>
      <c r="T185" s="19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131</v>
      </c>
      <c r="AT185" s="198" t="s">
        <v>176</v>
      </c>
      <c r="AU185" s="198" t="s">
        <v>89</v>
      </c>
      <c r="AY185" s="18" t="s">
        <v>173</v>
      </c>
      <c r="BE185" s="199">
        <f>IF(N185="základní",J185,0)</f>
        <v>0</v>
      </c>
      <c r="BF185" s="199">
        <f>IF(N185="snížená",J185,0)</f>
        <v>0</v>
      </c>
      <c r="BG185" s="199">
        <f>IF(N185="zákl. přenesená",J185,0)</f>
        <v>0</v>
      </c>
      <c r="BH185" s="199">
        <f>IF(N185="sníž. přenesená",J185,0)</f>
        <v>0</v>
      </c>
      <c r="BI185" s="199">
        <f>IF(N185="nulová",J185,0)</f>
        <v>0</v>
      </c>
      <c r="BJ185" s="18" t="s">
        <v>87</v>
      </c>
      <c r="BK185" s="199">
        <f>ROUND(I185*H185,2)</f>
        <v>0</v>
      </c>
      <c r="BL185" s="18" t="s">
        <v>131</v>
      </c>
      <c r="BM185" s="198" t="s">
        <v>2812</v>
      </c>
    </row>
    <row r="186" spans="1:65" s="2" customFormat="1" ht="16.5" customHeight="1">
      <c r="A186" s="35"/>
      <c r="B186" s="36"/>
      <c r="C186" s="254" t="s">
        <v>499</v>
      </c>
      <c r="D186" s="254" t="s">
        <v>730</v>
      </c>
      <c r="E186" s="255" t="s">
        <v>2813</v>
      </c>
      <c r="F186" s="256" t="s">
        <v>2814</v>
      </c>
      <c r="G186" s="257" t="s">
        <v>330</v>
      </c>
      <c r="H186" s="258">
        <v>71</v>
      </c>
      <c r="I186" s="259"/>
      <c r="J186" s="260">
        <f>ROUND(I186*H186,2)</f>
        <v>0</v>
      </c>
      <c r="K186" s="256" t="s">
        <v>1</v>
      </c>
      <c r="L186" s="261"/>
      <c r="M186" s="262" t="s">
        <v>1</v>
      </c>
      <c r="N186" s="263" t="s">
        <v>44</v>
      </c>
      <c r="O186" s="72"/>
      <c r="P186" s="196">
        <f>O186*H186</f>
        <v>0</v>
      </c>
      <c r="Q186" s="196">
        <v>0</v>
      </c>
      <c r="R186" s="196">
        <f>Q186*H186</f>
        <v>0</v>
      </c>
      <c r="S186" s="196">
        <v>0</v>
      </c>
      <c r="T186" s="19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410</v>
      </c>
      <c r="AT186" s="198" t="s">
        <v>730</v>
      </c>
      <c r="AU186" s="198" t="s">
        <v>89</v>
      </c>
      <c r="AY186" s="18" t="s">
        <v>173</v>
      </c>
      <c r="BE186" s="199">
        <f>IF(N186="základní",J186,0)</f>
        <v>0</v>
      </c>
      <c r="BF186" s="199">
        <f>IF(N186="snížená",J186,0)</f>
        <v>0</v>
      </c>
      <c r="BG186" s="199">
        <f>IF(N186="zákl. přenesená",J186,0)</f>
        <v>0</v>
      </c>
      <c r="BH186" s="199">
        <f>IF(N186="sníž. přenesená",J186,0)</f>
        <v>0</v>
      </c>
      <c r="BI186" s="199">
        <f>IF(N186="nulová",J186,0)</f>
        <v>0</v>
      </c>
      <c r="BJ186" s="18" t="s">
        <v>87</v>
      </c>
      <c r="BK186" s="199">
        <f>ROUND(I186*H186,2)</f>
        <v>0</v>
      </c>
      <c r="BL186" s="18" t="s">
        <v>131</v>
      </c>
      <c r="BM186" s="198" t="s">
        <v>2815</v>
      </c>
    </row>
    <row r="187" spans="1:65" s="2" customFormat="1" ht="29.25">
      <c r="A187" s="35"/>
      <c r="B187" s="36"/>
      <c r="C187" s="37"/>
      <c r="D187" s="200" t="s">
        <v>194</v>
      </c>
      <c r="E187" s="37"/>
      <c r="F187" s="201" t="s">
        <v>2816</v>
      </c>
      <c r="G187" s="37"/>
      <c r="H187" s="37"/>
      <c r="I187" s="202"/>
      <c r="J187" s="37"/>
      <c r="K187" s="37"/>
      <c r="L187" s="40"/>
      <c r="M187" s="203"/>
      <c r="N187" s="204"/>
      <c r="O187" s="72"/>
      <c r="P187" s="72"/>
      <c r="Q187" s="72"/>
      <c r="R187" s="72"/>
      <c r="S187" s="72"/>
      <c r="T187" s="73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8" t="s">
        <v>194</v>
      </c>
      <c r="AU187" s="18" t="s">
        <v>89</v>
      </c>
    </row>
    <row r="188" spans="1:65" s="2" customFormat="1" ht="16.5" customHeight="1">
      <c r="A188" s="35"/>
      <c r="B188" s="36"/>
      <c r="C188" s="254" t="s">
        <v>503</v>
      </c>
      <c r="D188" s="254" t="s">
        <v>730</v>
      </c>
      <c r="E188" s="255" t="s">
        <v>2817</v>
      </c>
      <c r="F188" s="256" t="s">
        <v>2814</v>
      </c>
      <c r="G188" s="257" t="s">
        <v>330</v>
      </c>
      <c r="H188" s="258">
        <v>14</v>
      </c>
      <c r="I188" s="259"/>
      <c r="J188" s="260">
        <f>ROUND(I188*H188,2)</f>
        <v>0</v>
      </c>
      <c r="K188" s="256" t="s">
        <v>1</v>
      </c>
      <c r="L188" s="261"/>
      <c r="M188" s="262" t="s">
        <v>1</v>
      </c>
      <c r="N188" s="263" t="s">
        <v>44</v>
      </c>
      <c r="O188" s="72"/>
      <c r="P188" s="196">
        <f>O188*H188</f>
        <v>0</v>
      </c>
      <c r="Q188" s="196">
        <v>0</v>
      </c>
      <c r="R188" s="196">
        <f>Q188*H188</f>
        <v>0</v>
      </c>
      <c r="S188" s="196">
        <v>0</v>
      </c>
      <c r="T188" s="19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410</v>
      </c>
      <c r="AT188" s="198" t="s">
        <v>730</v>
      </c>
      <c r="AU188" s="198" t="s">
        <v>89</v>
      </c>
      <c r="AY188" s="18" t="s">
        <v>173</v>
      </c>
      <c r="BE188" s="199">
        <f>IF(N188="základní",J188,0)</f>
        <v>0</v>
      </c>
      <c r="BF188" s="199">
        <f>IF(N188="snížená",J188,0)</f>
        <v>0</v>
      </c>
      <c r="BG188" s="199">
        <f>IF(N188="zákl. přenesená",J188,0)</f>
        <v>0</v>
      </c>
      <c r="BH188" s="199">
        <f>IF(N188="sníž. přenesená",J188,0)</f>
        <v>0</v>
      </c>
      <c r="BI188" s="199">
        <f>IF(N188="nulová",J188,0)</f>
        <v>0</v>
      </c>
      <c r="BJ188" s="18" t="s">
        <v>87</v>
      </c>
      <c r="BK188" s="199">
        <f>ROUND(I188*H188,2)</f>
        <v>0</v>
      </c>
      <c r="BL188" s="18" t="s">
        <v>131</v>
      </c>
      <c r="BM188" s="198" t="s">
        <v>2818</v>
      </c>
    </row>
    <row r="189" spans="1:65" s="2" customFormat="1" ht="39">
      <c r="A189" s="35"/>
      <c r="B189" s="36"/>
      <c r="C189" s="37"/>
      <c r="D189" s="200" t="s">
        <v>194</v>
      </c>
      <c r="E189" s="37"/>
      <c r="F189" s="201" t="s">
        <v>2819</v>
      </c>
      <c r="G189" s="37"/>
      <c r="H189" s="37"/>
      <c r="I189" s="202"/>
      <c r="J189" s="37"/>
      <c r="K189" s="37"/>
      <c r="L189" s="40"/>
      <c r="M189" s="203"/>
      <c r="N189" s="204"/>
      <c r="O189" s="72"/>
      <c r="P189" s="72"/>
      <c r="Q189" s="72"/>
      <c r="R189" s="72"/>
      <c r="S189" s="72"/>
      <c r="T189" s="73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8" t="s">
        <v>194</v>
      </c>
      <c r="AU189" s="18" t="s">
        <v>89</v>
      </c>
    </row>
    <row r="190" spans="1:65" s="2" customFormat="1" ht="16.5" customHeight="1">
      <c r="A190" s="35"/>
      <c r="B190" s="36"/>
      <c r="C190" s="254" t="s">
        <v>507</v>
      </c>
      <c r="D190" s="254" t="s">
        <v>730</v>
      </c>
      <c r="E190" s="255" t="s">
        <v>2820</v>
      </c>
      <c r="F190" s="256" t="s">
        <v>2821</v>
      </c>
      <c r="G190" s="257" t="s">
        <v>330</v>
      </c>
      <c r="H190" s="258">
        <v>14</v>
      </c>
      <c r="I190" s="259"/>
      <c r="J190" s="260">
        <f>ROUND(I190*H190,2)</f>
        <v>0</v>
      </c>
      <c r="K190" s="256" t="s">
        <v>1</v>
      </c>
      <c r="L190" s="261"/>
      <c r="M190" s="262" t="s">
        <v>1</v>
      </c>
      <c r="N190" s="263" t="s">
        <v>44</v>
      </c>
      <c r="O190" s="72"/>
      <c r="P190" s="196">
        <f>O190*H190</f>
        <v>0</v>
      </c>
      <c r="Q190" s="196">
        <v>0</v>
      </c>
      <c r="R190" s="196">
        <f>Q190*H190</f>
        <v>0</v>
      </c>
      <c r="S190" s="196">
        <v>0</v>
      </c>
      <c r="T190" s="19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410</v>
      </c>
      <c r="AT190" s="198" t="s">
        <v>730</v>
      </c>
      <c r="AU190" s="198" t="s">
        <v>89</v>
      </c>
      <c r="AY190" s="18" t="s">
        <v>173</v>
      </c>
      <c r="BE190" s="199">
        <f>IF(N190="základní",J190,0)</f>
        <v>0</v>
      </c>
      <c r="BF190" s="199">
        <f>IF(N190="snížená",J190,0)</f>
        <v>0</v>
      </c>
      <c r="BG190" s="199">
        <f>IF(N190="zákl. přenesená",J190,0)</f>
        <v>0</v>
      </c>
      <c r="BH190" s="199">
        <f>IF(N190="sníž. přenesená",J190,0)</f>
        <v>0</v>
      </c>
      <c r="BI190" s="199">
        <f>IF(N190="nulová",J190,0)</f>
        <v>0</v>
      </c>
      <c r="BJ190" s="18" t="s">
        <v>87</v>
      </c>
      <c r="BK190" s="199">
        <f>ROUND(I190*H190,2)</f>
        <v>0</v>
      </c>
      <c r="BL190" s="18" t="s">
        <v>131</v>
      </c>
      <c r="BM190" s="198" t="s">
        <v>2822</v>
      </c>
    </row>
    <row r="191" spans="1:65" s="2" customFormat="1" ht="39">
      <c r="A191" s="35"/>
      <c r="B191" s="36"/>
      <c r="C191" s="37"/>
      <c r="D191" s="200" t="s">
        <v>194</v>
      </c>
      <c r="E191" s="37"/>
      <c r="F191" s="201" t="s">
        <v>2823</v>
      </c>
      <c r="G191" s="37"/>
      <c r="H191" s="37"/>
      <c r="I191" s="202"/>
      <c r="J191" s="37"/>
      <c r="K191" s="37"/>
      <c r="L191" s="40"/>
      <c r="M191" s="203"/>
      <c r="N191" s="204"/>
      <c r="O191" s="72"/>
      <c r="P191" s="72"/>
      <c r="Q191" s="72"/>
      <c r="R191" s="72"/>
      <c r="S191" s="72"/>
      <c r="T191" s="73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8" t="s">
        <v>194</v>
      </c>
      <c r="AU191" s="18" t="s">
        <v>89</v>
      </c>
    </row>
    <row r="192" spans="1:65" s="2" customFormat="1" ht="16.5" customHeight="1">
      <c r="A192" s="35"/>
      <c r="B192" s="36"/>
      <c r="C192" s="254" t="s">
        <v>511</v>
      </c>
      <c r="D192" s="254" t="s">
        <v>730</v>
      </c>
      <c r="E192" s="255" t="s">
        <v>2824</v>
      </c>
      <c r="F192" s="256" t="s">
        <v>2825</v>
      </c>
      <c r="G192" s="257" t="s">
        <v>330</v>
      </c>
      <c r="H192" s="258">
        <v>1</v>
      </c>
      <c r="I192" s="259"/>
      <c r="J192" s="260">
        <f>ROUND(I192*H192,2)</f>
        <v>0</v>
      </c>
      <c r="K192" s="256" t="s">
        <v>1</v>
      </c>
      <c r="L192" s="261"/>
      <c r="M192" s="262" t="s">
        <v>1</v>
      </c>
      <c r="N192" s="263" t="s">
        <v>44</v>
      </c>
      <c r="O192" s="72"/>
      <c r="P192" s="196">
        <f>O192*H192</f>
        <v>0</v>
      </c>
      <c r="Q192" s="196">
        <v>0</v>
      </c>
      <c r="R192" s="196">
        <f>Q192*H192</f>
        <v>0</v>
      </c>
      <c r="S192" s="196">
        <v>0</v>
      </c>
      <c r="T192" s="19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410</v>
      </c>
      <c r="AT192" s="198" t="s">
        <v>730</v>
      </c>
      <c r="AU192" s="198" t="s">
        <v>89</v>
      </c>
      <c r="AY192" s="18" t="s">
        <v>173</v>
      </c>
      <c r="BE192" s="199">
        <f>IF(N192="základní",J192,0)</f>
        <v>0</v>
      </c>
      <c r="BF192" s="199">
        <f>IF(N192="snížená",J192,0)</f>
        <v>0</v>
      </c>
      <c r="BG192" s="199">
        <f>IF(N192="zákl. přenesená",J192,0)</f>
        <v>0</v>
      </c>
      <c r="BH192" s="199">
        <f>IF(N192="sníž. přenesená",J192,0)</f>
        <v>0</v>
      </c>
      <c r="BI192" s="199">
        <f>IF(N192="nulová",J192,0)</f>
        <v>0</v>
      </c>
      <c r="BJ192" s="18" t="s">
        <v>87</v>
      </c>
      <c r="BK192" s="199">
        <f>ROUND(I192*H192,2)</f>
        <v>0</v>
      </c>
      <c r="BL192" s="18" t="s">
        <v>131</v>
      </c>
      <c r="BM192" s="198" t="s">
        <v>2826</v>
      </c>
    </row>
    <row r="193" spans="1:65" s="2" customFormat="1" ht="39">
      <c r="A193" s="35"/>
      <c r="B193" s="36"/>
      <c r="C193" s="37"/>
      <c r="D193" s="200" t="s">
        <v>194</v>
      </c>
      <c r="E193" s="37"/>
      <c r="F193" s="201" t="s">
        <v>2823</v>
      </c>
      <c r="G193" s="37"/>
      <c r="H193" s="37"/>
      <c r="I193" s="202"/>
      <c r="J193" s="37"/>
      <c r="K193" s="37"/>
      <c r="L193" s="40"/>
      <c r="M193" s="203"/>
      <c r="N193" s="204"/>
      <c r="O193" s="72"/>
      <c r="P193" s="72"/>
      <c r="Q193" s="72"/>
      <c r="R193" s="72"/>
      <c r="S193" s="72"/>
      <c r="T193" s="73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8" t="s">
        <v>194</v>
      </c>
      <c r="AU193" s="18" t="s">
        <v>89</v>
      </c>
    </row>
    <row r="194" spans="1:65" s="2" customFormat="1" ht="16.5" customHeight="1">
      <c r="A194" s="35"/>
      <c r="B194" s="36"/>
      <c r="C194" s="187" t="s">
        <v>515</v>
      </c>
      <c r="D194" s="187" t="s">
        <v>176</v>
      </c>
      <c r="E194" s="188" t="s">
        <v>2827</v>
      </c>
      <c r="F194" s="189" t="s">
        <v>2828</v>
      </c>
      <c r="G194" s="190" t="s">
        <v>330</v>
      </c>
      <c r="H194" s="191">
        <v>7</v>
      </c>
      <c r="I194" s="192"/>
      <c r="J194" s="193">
        <f>ROUND(I194*H194,2)</f>
        <v>0</v>
      </c>
      <c r="K194" s="189" t="s">
        <v>1</v>
      </c>
      <c r="L194" s="40"/>
      <c r="M194" s="194" t="s">
        <v>1</v>
      </c>
      <c r="N194" s="195" t="s">
        <v>44</v>
      </c>
      <c r="O194" s="72"/>
      <c r="P194" s="196">
        <f>O194*H194</f>
        <v>0</v>
      </c>
      <c r="Q194" s="196">
        <v>0</v>
      </c>
      <c r="R194" s="196">
        <f>Q194*H194</f>
        <v>0</v>
      </c>
      <c r="S194" s="196">
        <v>0</v>
      </c>
      <c r="T194" s="19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131</v>
      </c>
      <c r="AT194" s="198" t="s">
        <v>176</v>
      </c>
      <c r="AU194" s="198" t="s">
        <v>89</v>
      </c>
      <c r="AY194" s="18" t="s">
        <v>173</v>
      </c>
      <c r="BE194" s="199">
        <f>IF(N194="základní",J194,0)</f>
        <v>0</v>
      </c>
      <c r="BF194" s="199">
        <f>IF(N194="snížená",J194,0)</f>
        <v>0</v>
      </c>
      <c r="BG194" s="199">
        <f>IF(N194="zákl. přenesená",J194,0)</f>
        <v>0</v>
      </c>
      <c r="BH194" s="199">
        <f>IF(N194="sníž. přenesená",J194,0)</f>
        <v>0</v>
      </c>
      <c r="BI194" s="199">
        <f>IF(N194="nulová",J194,0)</f>
        <v>0</v>
      </c>
      <c r="BJ194" s="18" t="s">
        <v>87</v>
      </c>
      <c r="BK194" s="199">
        <f>ROUND(I194*H194,2)</f>
        <v>0</v>
      </c>
      <c r="BL194" s="18" t="s">
        <v>131</v>
      </c>
      <c r="BM194" s="198" t="s">
        <v>2829</v>
      </c>
    </row>
    <row r="195" spans="1:65" s="2" customFormat="1" ht="16.5" customHeight="1">
      <c r="A195" s="35"/>
      <c r="B195" s="36"/>
      <c r="C195" s="254" t="s">
        <v>519</v>
      </c>
      <c r="D195" s="254" t="s">
        <v>730</v>
      </c>
      <c r="E195" s="255" t="s">
        <v>2830</v>
      </c>
      <c r="F195" s="256" t="s">
        <v>2831</v>
      </c>
      <c r="G195" s="257" t="s">
        <v>330</v>
      </c>
      <c r="H195" s="258">
        <v>7</v>
      </c>
      <c r="I195" s="259"/>
      <c r="J195" s="260">
        <f>ROUND(I195*H195,2)</f>
        <v>0</v>
      </c>
      <c r="K195" s="256" t="s">
        <v>1</v>
      </c>
      <c r="L195" s="261"/>
      <c r="M195" s="262" t="s">
        <v>1</v>
      </c>
      <c r="N195" s="263" t="s">
        <v>44</v>
      </c>
      <c r="O195" s="72"/>
      <c r="P195" s="196">
        <f>O195*H195</f>
        <v>0</v>
      </c>
      <c r="Q195" s="196">
        <v>0</v>
      </c>
      <c r="R195" s="196">
        <f>Q195*H195</f>
        <v>0</v>
      </c>
      <c r="S195" s="196">
        <v>0</v>
      </c>
      <c r="T195" s="19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8" t="s">
        <v>410</v>
      </c>
      <c r="AT195" s="198" t="s">
        <v>730</v>
      </c>
      <c r="AU195" s="198" t="s">
        <v>89</v>
      </c>
      <c r="AY195" s="18" t="s">
        <v>173</v>
      </c>
      <c r="BE195" s="199">
        <f>IF(N195="základní",J195,0)</f>
        <v>0</v>
      </c>
      <c r="BF195" s="199">
        <f>IF(N195="snížená",J195,0)</f>
        <v>0</v>
      </c>
      <c r="BG195" s="199">
        <f>IF(N195="zákl. přenesená",J195,0)</f>
        <v>0</v>
      </c>
      <c r="BH195" s="199">
        <f>IF(N195="sníž. přenesená",J195,0)</f>
        <v>0</v>
      </c>
      <c r="BI195" s="199">
        <f>IF(N195="nulová",J195,0)</f>
        <v>0</v>
      </c>
      <c r="BJ195" s="18" t="s">
        <v>87</v>
      </c>
      <c r="BK195" s="199">
        <f>ROUND(I195*H195,2)</f>
        <v>0</v>
      </c>
      <c r="BL195" s="18" t="s">
        <v>131</v>
      </c>
      <c r="BM195" s="198" t="s">
        <v>2832</v>
      </c>
    </row>
    <row r="196" spans="1:65" s="2" customFormat="1" ht="16.5" customHeight="1">
      <c r="A196" s="35"/>
      <c r="B196" s="36"/>
      <c r="C196" s="254" t="s">
        <v>523</v>
      </c>
      <c r="D196" s="254" t="s">
        <v>730</v>
      </c>
      <c r="E196" s="255" t="s">
        <v>2833</v>
      </c>
      <c r="F196" s="256" t="s">
        <v>2834</v>
      </c>
      <c r="G196" s="257" t="s">
        <v>330</v>
      </c>
      <c r="H196" s="258">
        <v>7</v>
      </c>
      <c r="I196" s="259"/>
      <c r="J196" s="260">
        <f>ROUND(I196*H196,2)</f>
        <v>0</v>
      </c>
      <c r="K196" s="256" t="s">
        <v>1</v>
      </c>
      <c r="L196" s="261"/>
      <c r="M196" s="262" t="s">
        <v>1</v>
      </c>
      <c r="N196" s="263" t="s">
        <v>44</v>
      </c>
      <c r="O196" s="72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410</v>
      </c>
      <c r="AT196" s="198" t="s">
        <v>730</v>
      </c>
      <c r="AU196" s="198" t="s">
        <v>89</v>
      </c>
      <c r="AY196" s="18" t="s">
        <v>173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8" t="s">
        <v>87</v>
      </c>
      <c r="BK196" s="199">
        <f>ROUND(I196*H196,2)</f>
        <v>0</v>
      </c>
      <c r="BL196" s="18" t="s">
        <v>131</v>
      </c>
      <c r="BM196" s="198" t="s">
        <v>2835</v>
      </c>
    </row>
    <row r="197" spans="1:65" s="12" customFormat="1" ht="22.9" customHeight="1">
      <c r="B197" s="171"/>
      <c r="C197" s="172"/>
      <c r="D197" s="173" t="s">
        <v>78</v>
      </c>
      <c r="E197" s="185" t="s">
        <v>2836</v>
      </c>
      <c r="F197" s="185" t="s">
        <v>2837</v>
      </c>
      <c r="G197" s="172"/>
      <c r="H197" s="172"/>
      <c r="I197" s="175"/>
      <c r="J197" s="186">
        <f>BK197</f>
        <v>0</v>
      </c>
      <c r="K197" s="172"/>
      <c r="L197" s="177"/>
      <c r="M197" s="178"/>
      <c r="N197" s="179"/>
      <c r="O197" s="179"/>
      <c r="P197" s="180">
        <f>SUM(P198:P212)</f>
        <v>0</v>
      </c>
      <c r="Q197" s="179"/>
      <c r="R197" s="180">
        <f>SUM(R198:R212)</f>
        <v>0</v>
      </c>
      <c r="S197" s="179"/>
      <c r="T197" s="181">
        <f>SUM(T198:T212)</f>
        <v>0</v>
      </c>
      <c r="AR197" s="182" t="s">
        <v>89</v>
      </c>
      <c r="AT197" s="183" t="s">
        <v>78</v>
      </c>
      <c r="AU197" s="183" t="s">
        <v>87</v>
      </c>
      <c r="AY197" s="182" t="s">
        <v>173</v>
      </c>
      <c r="BK197" s="184">
        <f>SUM(BK198:BK212)</f>
        <v>0</v>
      </c>
    </row>
    <row r="198" spans="1:65" s="2" customFormat="1" ht="16.5" customHeight="1">
      <c r="A198" s="35"/>
      <c r="B198" s="36"/>
      <c r="C198" s="187" t="s">
        <v>529</v>
      </c>
      <c r="D198" s="187" t="s">
        <v>176</v>
      </c>
      <c r="E198" s="188" t="s">
        <v>2838</v>
      </c>
      <c r="F198" s="189" t="s">
        <v>2839</v>
      </c>
      <c r="G198" s="190" t="s">
        <v>330</v>
      </c>
      <c r="H198" s="191">
        <v>182</v>
      </c>
      <c r="I198" s="192"/>
      <c r="J198" s="193">
        <f t="shared" ref="J198:J212" si="20">ROUND(I198*H198,2)</f>
        <v>0</v>
      </c>
      <c r="K198" s="189" t="s">
        <v>1</v>
      </c>
      <c r="L198" s="40"/>
      <c r="M198" s="194" t="s">
        <v>1</v>
      </c>
      <c r="N198" s="195" t="s">
        <v>44</v>
      </c>
      <c r="O198" s="72"/>
      <c r="P198" s="196">
        <f t="shared" ref="P198:P212" si="21">O198*H198</f>
        <v>0</v>
      </c>
      <c r="Q198" s="196">
        <v>0</v>
      </c>
      <c r="R198" s="196">
        <f t="shared" ref="R198:R212" si="22">Q198*H198</f>
        <v>0</v>
      </c>
      <c r="S198" s="196">
        <v>0</v>
      </c>
      <c r="T198" s="197">
        <f t="shared" ref="T198:T212" si="23"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131</v>
      </c>
      <c r="AT198" s="198" t="s">
        <v>176</v>
      </c>
      <c r="AU198" s="198" t="s">
        <v>89</v>
      </c>
      <c r="AY198" s="18" t="s">
        <v>173</v>
      </c>
      <c r="BE198" s="199">
        <f t="shared" ref="BE198:BE212" si="24">IF(N198="základní",J198,0)</f>
        <v>0</v>
      </c>
      <c r="BF198" s="199">
        <f t="shared" ref="BF198:BF212" si="25">IF(N198="snížená",J198,0)</f>
        <v>0</v>
      </c>
      <c r="BG198" s="199">
        <f t="shared" ref="BG198:BG212" si="26">IF(N198="zákl. přenesená",J198,0)</f>
        <v>0</v>
      </c>
      <c r="BH198" s="199">
        <f t="shared" ref="BH198:BH212" si="27">IF(N198="sníž. přenesená",J198,0)</f>
        <v>0</v>
      </c>
      <c r="BI198" s="199">
        <f t="shared" ref="BI198:BI212" si="28">IF(N198="nulová",J198,0)</f>
        <v>0</v>
      </c>
      <c r="BJ198" s="18" t="s">
        <v>87</v>
      </c>
      <c r="BK198" s="199">
        <f t="shared" ref="BK198:BK212" si="29">ROUND(I198*H198,2)</f>
        <v>0</v>
      </c>
      <c r="BL198" s="18" t="s">
        <v>131</v>
      </c>
      <c r="BM198" s="198" t="s">
        <v>2840</v>
      </c>
    </row>
    <row r="199" spans="1:65" s="2" customFormat="1" ht="16.5" customHeight="1">
      <c r="A199" s="35"/>
      <c r="B199" s="36"/>
      <c r="C199" s="254" t="s">
        <v>534</v>
      </c>
      <c r="D199" s="254" t="s">
        <v>730</v>
      </c>
      <c r="E199" s="255" t="s">
        <v>2841</v>
      </c>
      <c r="F199" s="256" t="s">
        <v>2842</v>
      </c>
      <c r="G199" s="257" t="s">
        <v>330</v>
      </c>
      <c r="H199" s="258">
        <v>122</v>
      </c>
      <c r="I199" s="259"/>
      <c r="J199" s="260">
        <f t="shared" si="20"/>
        <v>0</v>
      </c>
      <c r="K199" s="256" t="s">
        <v>1</v>
      </c>
      <c r="L199" s="261"/>
      <c r="M199" s="262" t="s">
        <v>1</v>
      </c>
      <c r="N199" s="263" t="s">
        <v>44</v>
      </c>
      <c r="O199" s="72"/>
      <c r="P199" s="196">
        <f t="shared" si="21"/>
        <v>0</v>
      </c>
      <c r="Q199" s="196">
        <v>0</v>
      </c>
      <c r="R199" s="196">
        <f t="shared" si="22"/>
        <v>0</v>
      </c>
      <c r="S199" s="196">
        <v>0</v>
      </c>
      <c r="T199" s="197">
        <f t="shared" si="2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8" t="s">
        <v>410</v>
      </c>
      <c r="AT199" s="198" t="s">
        <v>730</v>
      </c>
      <c r="AU199" s="198" t="s">
        <v>89</v>
      </c>
      <c r="AY199" s="18" t="s">
        <v>173</v>
      </c>
      <c r="BE199" s="199">
        <f t="shared" si="24"/>
        <v>0</v>
      </c>
      <c r="BF199" s="199">
        <f t="shared" si="25"/>
        <v>0</v>
      </c>
      <c r="BG199" s="199">
        <f t="shared" si="26"/>
        <v>0</v>
      </c>
      <c r="BH199" s="199">
        <f t="shared" si="27"/>
        <v>0</v>
      </c>
      <c r="BI199" s="199">
        <f t="shared" si="28"/>
        <v>0</v>
      </c>
      <c r="BJ199" s="18" t="s">
        <v>87</v>
      </c>
      <c r="BK199" s="199">
        <f t="shared" si="29"/>
        <v>0</v>
      </c>
      <c r="BL199" s="18" t="s">
        <v>131</v>
      </c>
      <c r="BM199" s="198" t="s">
        <v>2843</v>
      </c>
    </row>
    <row r="200" spans="1:65" s="2" customFormat="1" ht="16.5" customHeight="1">
      <c r="A200" s="35"/>
      <c r="B200" s="36"/>
      <c r="C200" s="254" t="s">
        <v>538</v>
      </c>
      <c r="D200" s="254" t="s">
        <v>730</v>
      </c>
      <c r="E200" s="255" t="s">
        <v>2844</v>
      </c>
      <c r="F200" s="256" t="s">
        <v>2845</v>
      </c>
      <c r="G200" s="257" t="s">
        <v>330</v>
      </c>
      <c r="H200" s="258">
        <v>60</v>
      </c>
      <c r="I200" s="259"/>
      <c r="J200" s="260">
        <f t="shared" si="20"/>
        <v>0</v>
      </c>
      <c r="K200" s="256" t="s">
        <v>1</v>
      </c>
      <c r="L200" s="261"/>
      <c r="M200" s="262" t="s">
        <v>1</v>
      </c>
      <c r="N200" s="263" t="s">
        <v>44</v>
      </c>
      <c r="O200" s="72"/>
      <c r="P200" s="196">
        <f t="shared" si="21"/>
        <v>0</v>
      </c>
      <c r="Q200" s="196">
        <v>0</v>
      </c>
      <c r="R200" s="196">
        <f t="shared" si="22"/>
        <v>0</v>
      </c>
      <c r="S200" s="196">
        <v>0</v>
      </c>
      <c r="T200" s="197">
        <f t="shared" si="2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410</v>
      </c>
      <c r="AT200" s="198" t="s">
        <v>730</v>
      </c>
      <c r="AU200" s="198" t="s">
        <v>89</v>
      </c>
      <c r="AY200" s="18" t="s">
        <v>173</v>
      </c>
      <c r="BE200" s="199">
        <f t="shared" si="24"/>
        <v>0</v>
      </c>
      <c r="BF200" s="199">
        <f t="shared" si="25"/>
        <v>0</v>
      </c>
      <c r="BG200" s="199">
        <f t="shared" si="26"/>
        <v>0</v>
      </c>
      <c r="BH200" s="199">
        <f t="shared" si="27"/>
        <v>0</v>
      </c>
      <c r="BI200" s="199">
        <f t="shared" si="28"/>
        <v>0</v>
      </c>
      <c r="BJ200" s="18" t="s">
        <v>87</v>
      </c>
      <c r="BK200" s="199">
        <f t="shared" si="29"/>
        <v>0</v>
      </c>
      <c r="BL200" s="18" t="s">
        <v>131</v>
      </c>
      <c r="BM200" s="198" t="s">
        <v>2846</v>
      </c>
    </row>
    <row r="201" spans="1:65" s="2" customFormat="1" ht="16.5" customHeight="1">
      <c r="A201" s="35"/>
      <c r="B201" s="36"/>
      <c r="C201" s="187" t="s">
        <v>543</v>
      </c>
      <c r="D201" s="187" t="s">
        <v>176</v>
      </c>
      <c r="E201" s="188" t="s">
        <v>2847</v>
      </c>
      <c r="F201" s="189" t="s">
        <v>2848</v>
      </c>
      <c r="G201" s="190" t="s">
        <v>339</v>
      </c>
      <c r="H201" s="191">
        <v>30</v>
      </c>
      <c r="I201" s="192"/>
      <c r="J201" s="193">
        <f t="shared" si="20"/>
        <v>0</v>
      </c>
      <c r="K201" s="189" t="s">
        <v>1</v>
      </c>
      <c r="L201" s="40"/>
      <c r="M201" s="194" t="s">
        <v>1</v>
      </c>
      <c r="N201" s="195" t="s">
        <v>44</v>
      </c>
      <c r="O201" s="72"/>
      <c r="P201" s="196">
        <f t="shared" si="21"/>
        <v>0</v>
      </c>
      <c r="Q201" s="196">
        <v>0</v>
      </c>
      <c r="R201" s="196">
        <f t="shared" si="22"/>
        <v>0</v>
      </c>
      <c r="S201" s="196">
        <v>0</v>
      </c>
      <c r="T201" s="197">
        <f t="shared" si="2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131</v>
      </c>
      <c r="AT201" s="198" t="s">
        <v>176</v>
      </c>
      <c r="AU201" s="198" t="s">
        <v>89</v>
      </c>
      <c r="AY201" s="18" t="s">
        <v>173</v>
      </c>
      <c r="BE201" s="199">
        <f t="shared" si="24"/>
        <v>0</v>
      </c>
      <c r="BF201" s="199">
        <f t="shared" si="25"/>
        <v>0</v>
      </c>
      <c r="BG201" s="199">
        <f t="shared" si="26"/>
        <v>0</v>
      </c>
      <c r="BH201" s="199">
        <f t="shared" si="27"/>
        <v>0</v>
      </c>
      <c r="BI201" s="199">
        <f t="shared" si="28"/>
        <v>0</v>
      </c>
      <c r="BJ201" s="18" t="s">
        <v>87</v>
      </c>
      <c r="BK201" s="199">
        <f t="shared" si="29"/>
        <v>0</v>
      </c>
      <c r="BL201" s="18" t="s">
        <v>131</v>
      </c>
      <c r="BM201" s="198" t="s">
        <v>2849</v>
      </c>
    </row>
    <row r="202" spans="1:65" s="2" customFormat="1" ht="16.5" customHeight="1">
      <c r="A202" s="35"/>
      <c r="B202" s="36"/>
      <c r="C202" s="254" t="s">
        <v>548</v>
      </c>
      <c r="D202" s="254" t="s">
        <v>730</v>
      </c>
      <c r="E202" s="255" t="s">
        <v>2850</v>
      </c>
      <c r="F202" s="256" t="s">
        <v>2851</v>
      </c>
      <c r="G202" s="257" t="s">
        <v>339</v>
      </c>
      <c r="H202" s="258">
        <v>30</v>
      </c>
      <c r="I202" s="259"/>
      <c r="J202" s="260">
        <f t="shared" si="20"/>
        <v>0</v>
      </c>
      <c r="K202" s="256" t="s">
        <v>1</v>
      </c>
      <c r="L202" s="261"/>
      <c r="M202" s="262" t="s">
        <v>1</v>
      </c>
      <c r="N202" s="263" t="s">
        <v>44</v>
      </c>
      <c r="O202" s="72"/>
      <c r="P202" s="196">
        <f t="shared" si="21"/>
        <v>0</v>
      </c>
      <c r="Q202" s="196">
        <v>0</v>
      </c>
      <c r="R202" s="196">
        <f t="shared" si="22"/>
        <v>0</v>
      </c>
      <c r="S202" s="196">
        <v>0</v>
      </c>
      <c r="T202" s="197">
        <f t="shared" si="2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410</v>
      </c>
      <c r="AT202" s="198" t="s">
        <v>730</v>
      </c>
      <c r="AU202" s="198" t="s">
        <v>89</v>
      </c>
      <c r="AY202" s="18" t="s">
        <v>173</v>
      </c>
      <c r="BE202" s="199">
        <f t="shared" si="24"/>
        <v>0</v>
      </c>
      <c r="BF202" s="199">
        <f t="shared" si="25"/>
        <v>0</v>
      </c>
      <c r="BG202" s="199">
        <f t="shared" si="26"/>
        <v>0</v>
      </c>
      <c r="BH202" s="199">
        <f t="shared" si="27"/>
        <v>0</v>
      </c>
      <c r="BI202" s="199">
        <f t="shared" si="28"/>
        <v>0</v>
      </c>
      <c r="BJ202" s="18" t="s">
        <v>87</v>
      </c>
      <c r="BK202" s="199">
        <f t="shared" si="29"/>
        <v>0</v>
      </c>
      <c r="BL202" s="18" t="s">
        <v>131</v>
      </c>
      <c r="BM202" s="198" t="s">
        <v>2852</v>
      </c>
    </row>
    <row r="203" spans="1:65" s="2" customFormat="1" ht="16.5" customHeight="1">
      <c r="A203" s="35"/>
      <c r="B203" s="36"/>
      <c r="C203" s="187" t="s">
        <v>557</v>
      </c>
      <c r="D203" s="187" t="s">
        <v>176</v>
      </c>
      <c r="E203" s="188" t="s">
        <v>2853</v>
      </c>
      <c r="F203" s="189" t="s">
        <v>2854</v>
      </c>
      <c r="G203" s="190" t="s">
        <v>339</v>
      </c>
      <c r="H203" s="191">
        <v>65</v>
      </c>
      <c r="I203" s="192"/>
      <c r="J203" s="193">
        <f t="shared" si="20"/>
        <v>0</v>
      </c>
      <c r="K203" s="189" t="s">
        <v>1</v>
      </c>
      <c r="L203" s="40"/>
      <c r="M203" s="194" t="s">
        <v>1</v>
      </c>
      <c r="N203" s="195" t="s">
        <v>44</v>
      </c>
      <c r="O203" s="72"/>
      <c r="P203" s="196">
        <f t="shared" si="21"/>
        <v>0</v>
      </c>
      <c r="Q203" s="196">
        <v>0</v>
      </c>
      <c r="R203" s="196">
        <f t="shared" si="22"/>
        <v>0</v>
      </c>
      <c r="S203" s="196">
        <v>0</v>
      </c>
      <c r="T203" s="197">
        <f t="shared" si="2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131</v>
      </c>
      <c r="AT203" s="198" t="s">
        <v>176</v>
      </c>
      <c r="AU203" s="198" t="s">
        <v>89</v>
      </c>
      <c r="AY203" s="18" t="s">
        <v>173</v>
      </c>
      <c r="BE203" s="199">
        <f t="shared" si="24"/>
        <v>0</v>
      </c>
      <c r="BF203" s="199">
        <f t="shared" si="25"/>
        <v>0</v>
      </c>
      <c r="BG203" s="199">
        <f t="shared" si="26"/>
        <v>0</v>
      </c>
      <c r="BH203" s="199">
        <f t="shared" si="27"/>
        <v>0</v>
      </c>
      <c r="BI203" s="199">
        <f t="shared" si="28"/>
        <v>0</v>
      </c>
      <c r="BJ203" s="18" t="s">
        <v>87</v>
      </c>
      <c r="BK203" s="199">
        <f t="shared" si="29"/>
        <v>0</v>
      </c>
      <c r="BL203" s="18" t="s">
        <v>131</v>
      </c>
      <c r="BM203" s="198" t="s">
        <v>2855</v>
      </c>
    </row>
    <row r="204" spans="1:65" s="2" customFormat="1" ht="16.5" customHeight="1">
      <c r="A204" s="35"/>
      <c r="B204" s="36"/>
      <c r="C204" s="254" t="s">
        <v>563</v>
      </c>
      <c r="D204" s="254" t="s">
        <v>730</v>
      </c>
      <c r="E204" s="255" t="s">
        <v>2856</v>
      </c>
      <c r="F204" s="256" t="s">
        <v>2857</v>
      </c>
      <c r="G204" s="257" t="s">
        <v>339</v>
      </c>
      <c r="H204" s="258">
        <v>40</v>
      </c>
      <c r="I204" s="259"/>
      <c r="J204" s="260">
        <f t="shared" si="20"/>
        <v>0</v>
      </c>
      <c r="K204" s="256" t="s">
        <v>1</v>
      </c>
      <c r="L204" s="261"/>
      <c r="M204" s="262" t="s">
        <v>1</v>
      </c>
      <c r="N204" s="263" t="s">
        <v>44</v>
      </c>
      <c r="O204" s="72"/>
      <c r="P204" s="196">
        <f t="shared" si="21"/>
        <v>0</v>
      </c>
      <c r="Q204" s="196">
        <v>0</v>
      </c>
      <c r="R204" s="196">
        <f t="shared" si="22"/>
        <v>0</v>
      </c>
      <c r="S204" s="196">
        <v>0</v>
      </c>
      <c r="T204" s="197">
        <f t="shared" si="2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410</v>
      </c>
      <c r="AT204" s="198" t="s">
        <v>730</v>
      </c>
      <c r="AU204" s="198" t="s">
        <v>89</v>
      </c>
      <c r="AY204" s="18" t="s">
        <v>173</v>
      </c>
      <c r="BE204" s="199">
        <f t="shared" si="24"/>
        <v>0</v>
      </c>
      <c r="BF204" s="199">
        <f t="shared" si="25"/>
        <v>0</v>
      </c>
      <c r="BG204" s="199">
        <f t="shared" si="26"/>
        <v>0</v>
      </c>
      <c r="BH204" s="199">
        <f t="shared" si="27"/>
        <v>0</v>
      </c>
      <c r="BI204" s="199">
        <f t="shared" si="28"/>
        <v>0</v>
      </c>
      <c r="BJ204" s="18" t="s">
        <v>87</v>
      </c>
      <c r="BK204" s="199">
        <f t="shared" si="29"/>
        <v>0</v>
      </c>
      <c r="BL204" s="18" t="s">
        <v>131</v>
      </c>
      <c r="BM204" s="198" t="s">
        <v>2858</v>
      </c>
    </row>
    <row r="205" spans="1:65" s="2" customFormat="1" ht="16.5" customHeight="1">
      <c r="A205" s="35"/>
      <c r="B205" s="36"/>
      <c r="C205" s="254" t="s">
        <v>571</v>
      </c>
      <c r="D205" s="254" t="s">
        <v>730</v>
      </c>
      <c r="E205" s="255" t="s">
        <v>2859</v>
      </c>
      <c r="F205" s="256" t="s">
        <v>2860</v>
      </c>
      <c r="G205" s="257" t="s">
        <v>339</v>
      </c>
      <c r="H205" s="258">
        <v>25</v>
      </c>
      <c r="I205" s="259"/>
      <c r="J205" s="260">
        <f t="shared" si="20"/>
        <v>0</v>
      </c>
      <c r="K205" s="256" t="s">
        <v>1</v>
      </c>
      <c r="L205" s="261"/>
      <c r="M205" s="262" t="s">
        <v>1</v>
      </c>
      <c r="N205" s="263" t="s">
        <v>44</v>
      </c>
      <c r="O205" s="72"/>
      <c r="P205" s="196">
        <f t="shared" si="21"/>
        <v>0</v>
      </c>
      <c r="Q205" s="196">
        <v>0</v>
      </c>
      <c r="R205" s="196">
        <f t="shared" si="22"/>
        <v>0</v>
      </c>
      <c r="S205" s="196">
        <v>0</v>
      </c>
      <c r="T205" s="197">
        <f t="shared" si="2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8" t="s">
        <v>410</v>
      </c>
      <c r="AT205" s="198" t="s">
        <v>730</v>
      </c>
      <c r="AU205" s="198" t="s">
        <v>89</v>
      </c>
      <c r="AY205" s="18" t="s">
        <v>173</v>
      </c>
      <c r="BE205" s="199">
        <f t="shared" si="24"/>
        <v>0</v>
      </c>
      <c r="BF205" s="199">
        <f t="shared" si="25"/>
        <v>0</v>
      </c>
      <c r="BG205" s="199">
        <f t="shared" si="26"/>
        <v>0</v>
      </c>
      <c r="BH205" s="199">
        <f t="shared" si="27"/>
        <v>0</v>
      </c>
      <c r="BI205" s="199">
        <f t="shared" si="28"/>
        <v>0</v>
      </c>
      <c r="BJ205" s="18" t="s">
        <v>87</v>
      </c>
      <c r="BK205" s="199">
        <f t="shared" si="29"/>
        <v>0</v>
      </c>
      <c r="BL205" s="18" t="s">
        <v>131</v>
      </c>
      <c r="BM205" s="198" t="s">
        <v>2861</v>
      </c>
    </row>
    <row r="206" spans="1:65" s="2" customFormat="1" ht="16.5" customHeight="1">
      <c r="A206" s="35"/>
      <c r="B206" s="36"/>
      <c r="C206" s="187" t="s">
        <v>576</v>
      </c>
      <c r="D206" s="187" t="s">
        <v>176</v>
      </c>
      <c r="E206" s="188" t="s">
        <v>2862</v>
      </c>
      <c r="F206" s="189" t="s">
        <v>2863</v>
      </c>
      <c r="G206" s="190" t="s">
        <v>2164</v>
      </c>
      <c r="H206" s="191">
        <v>1</v>
      </c>
      <c r="I206" s="192"/>
      <c r="J206" s="193">
        <f t="shared" si="20"/>
        <v>0</v>
      </c>
      <c r="K206" s="189" t="s">
        <v>1</v>
      </c>
      <c r="L206" s="40"/>
      <c r="M206" s="194" t="s">
        <v>1</v>
      </c>
      <c r="N206" s="195" t="s">
        <v>44</v>
      </c>
      <c r="O206" s="72"/>
      <c r="P206" s="196">
        <f t="shared" si="21"/>
        <v>0</v>
      </c>
      <c r="Q206" s="196">
        <v>0</v>
      </c>
      <c r="R206" s="196">
        <f t="shared" si="22"/>
        <v>0</v>
      </c>
      <c r="S206" s="196">
        <v>0</v>
      </c>
      <c r="T206" s="197">
        <f t="shared" si="2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131</v>
      </c>
      <c r="AT206" s="198" t="s">
        <v>176</v>
      </c>
      <c r="AU206" s="198" t="s">
        <v>89</v>
      </c>
      <c r="AY206" s="18" t="s">
        <v>173</v>
      </c>
      <c r="BE206" s="199">
        <f t="shared" si="24"/>
        <v>0</v>
      </c>
      <c r="BF206" s="199">
        <f t="shared" si="25"/>
        <v>0</v>
      </c>
      <c r="BG206" s="199">
        <f t="shared" si="26"/>
        <v>0</v>
      </c>
      <c r="BH206" s="199">
        <f t="shared" si="27"/>
        <v>0</v>
      </c>
      <c r="BI206" s="199">
        <f t="shared" si="28"/>
        <v>0</v>
      </c>
      <c r="BJ206" s="18" t="s">
        <v>87</v>
      </c>
      <c r="BK206" s="199">
        <f t="shared" si="29"/>
        <v>0</v>
      </c>
      <c r="BL206" s="18" t="s">
        <v>131</v>
      </c>
      <c r="BM206" s="198" t="s">
        <v>2864</v>
      </c>
    </row>
    <row r="207" spans="1:65" s="2" customFormat="1" ht="16.5" customHeight="1">
      <c r="A207" s="35"/>
      <c r="B207" s="36"/>
      <c r="C207" s="254" t="s">
        <v>582</v>
      </c>
      <c r="D207" s="254" t="s">
        <v>730</v>
      </c>
      <c r="E207" s="255" t="s">
        <v>2865</v>
      </c>
      <c r="F207" s="256" t="s">
        <v>2866</v>
      </c>
      <c r="G207" s="257" t="s">
        <v>330</v>
      </c>
      <c r="H207" s="258">
        <v>50</v>
      </c>
      <c r="I207" s="259"/>
      <c r="J207" s="260">
        <f t="shared" si="20"/>
        <v>0</v>
      </c>
      <c r="K207" s="256" t="s">
        <v>1</v>
      </c>
      <c r="L207" s="261"/>
      <c r="M207" s="262" t="s">
        <v>1</v>
      </c>
      <c r="N207" s="263" t="s">
        <v>44</v>
      </c>
      <c r="O207" s="72"/>
      <c r="P207" s="196">
        <f t="shared" si="21"/>
        <v>0</v>
      </c>
      <c r="Q207" s="196">
        <v>0</v>
      </c>
      <c r="R207" s="196">
        <f t="shared" si="22"/>
        <v>0</v>
      </c>
      <c r="S207" s="196">
        <v>0</v>
      </c>
      <c r="T207" s="197">
        <f t="shared" si="2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8" t="s">
        <v>410</v>
      </c>
      <c r="AT207" s="198" t="s">
        <v>730</v>
      </c>
      <c r="AU207" s="198" t="s">
        <v>89</v>
      </c>
      <c r="AY207" s="18" t="s">
        <v>173</v>
      </c>
      <c r="BE207" s="199">
        <f t="shared" si="24"/>
        <v>0</v>
      </c>
      <c r="BF207" s="199">
        <f t="shared" si="25"/>
        <v>0</v>
      </c>
      <c r="BG207" s="199">
        <f t="shared" si="26"/>
        <v>0</v>
      </c>
      <c r="BH207" s="199">
        <f t="shared" si="27"/>
        <v>0</v>
      </c>
      <c r="BI207" s="199">
        <f t="shared" si="28"/>
        <v>0</v>
      </c>
      <c r="BJ207" s="18" t="s">
        <v>87</v>
      </c>
      <c r="BK207" s="199">
        <f t="shared" si="29"/>
        <v>0</v>
      </c>
      <c r="BL207" s="18" t="s">
        <v>131</v>
      </c>
      <c r="BM207" s="198" t="s">
        <v>2867</v>
      </c>
    </row>
    <row r="208" spans="1:65" s="2" customFormat="1" ht="16.5" customHeight="1">
      <c r="A208" s="35"/>
      <c r="B208" s="36"/>
      <c r="C208" s="254" t="s">
        <v>590</v>
      </c>
      <c r="D208" s="254" t="s">
        <v>730</v>
      </c>
      <c r="E208" s="255" t="s">
        <v>2868</v>
      </c>
      <c r="F208" s="256" t="s">
        <v>2869</v>
      </c>
      <c r="G208" s="257" t="s">
        <v>330</v>
      </c>
      <c r="H208" s="258">
        <v>39</v>
      </c>
      <c r="I208" s="259"/>
      <c r="J208" s="260">
        <f t="shared" si="20"/>
        <v>0</v>
      </c>
      <c r="K208" s="256" t="s">
        <v>1</v>
      </c>
      <c r="L208" s="261"/>
      <c r="M208" s="262" t="s">
        <v>1</v>
      </c>
      <c r="N208" s="263" t="s">
        <v>44</v>
      </c>
      <c r="O208" s="72"/>
      <c r="P208" s="196">
        <f t="shared" si="21"/>
        <v>0</v>
      </c>
      <c r="Q208" s="196">
        <v>0</v>
      </c>
      <c r="R208" s="196">
        <f t="shared" si="22"/>
        <v>0</v>
      </c>
      <c r="S208" s="196">
        <v>0</v>
      </c>
      <c r="T208" s="197">
        <f t="shared" si="2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410</v>
      </c>
      <c r="AT208" s="198" t="s">
        <v>730</v>
      </c>
      <c r="AU208" s="198" t="s">
        <v>89</v>
      </c>
      <c r="AY208" s="18" t="s">
        <v>173</v>
      </c>
      <c r="BE208" s="199">
        <f t="shared" si="24"/>
        <v>0</v>
      </c>
      <c r="BF208" s="199">
        <f t="shared" si="25"/>
        <v>0</v>
      </c>
      <c r="BG208" s="199">
        <f t="shared" si="26"/>
        <v>0</v>
      </c>
      <c r="BH208" s="199">
        <f t="shared" si="27"/>
        <v>0</v>
      </c>
      <c r="BI208" s="199">
        <f t="shared" si="28"/>
        <v>0</v>
      </c>
      <c r="BJ208" s="18" t="s">
        <v>87</v>
      </c>
      <c r="BK208" s="199">
        <f t="shared" si="29"/>
        <v>0</v>
      </c>
      <c r="BL208" s="18" t="s">
        <v>131</v>
      </c>
      <c r="BM208" s="198" t="s">
        <v>2870</v>
      </c>
    </row>
    <row r="209" spans="1:65" s="2" customFormat="1" ht="16.5" customHeight="1">
      <c r="A209" s="35"/>
      <c r="B209" s="36"/>
      <c r="C209" s="254" t="s">
        <v>605</v>
      </c>
      <c r="D209" s="254" t="s">
        <v>730</v>
      </c>
      <c r="E209" s="255" t="s">
        <v>2871</v>
      </c>
      <c r="F209" s="256" t="s">
        <v>2872</v>
      </c>
      <c r="G209" s="257" t="s">
        <v>330</v>
      </c>
      <c r="H209" s="258">
        <v>39</v>
      </c>
      <c r="I209" s="259"/>
      <c r="J209" s="260">
        <f t="shared" si="20"/>
        <v>0</v>
      </c>
      <c r="K209" s="256" t="s">
        <v>1</v>
      </c>
      <c r="L209" s="261"/>
      <c r="M209" s="262" t="s">
        <v>1</v>
      </c>
      <c r="N209" s="263" t="s">
        <v>44</v>
      </c>
      <c r="O209" s="72"/>
      <c r="P209" s="196">
        <f t="shared" si="21"/>
        <v>0</v>
      </c>
      <c r="Q209" s="196">
        <v>0</v>
      </c>
      <c r="R209" s="196">
        <f t="shared" si="22"/>
        <v>0</v>
      </c>
      <c r="S209" s="196">
        <v>0</v>
      </c>
      <c r="T209" s="197">
        <f t="shared" si="2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98" t="s">
        <v>410</v>
      </c>
      <c r="AT209" s="198" t="s">
        <v>730</v>
      </c>
      <c r="AU209" s="198" t="s">
        <v>89</v>
      </c>
      <c r="AY209" s="18" t="s">
        <v>173</v>
      </c>
      <c r="BE209" s="199">
        <f t="shared" si="24"/>
        <v>0</v>
      </c>
      <c r="BF209" s="199">
        <f t="shared" si="25"/>
        <v>0</v>
      </c>
      <c r="BG209" s="199">
        <f t="shared" si="26"/>
        <v>0</v>
      </c>
      <c r="BH209" s="199">
        <f t="shared" si="27"/>
        <v>0</v>
      </c>
      <c r="BI209" s="199">
        <f t="shared" si="28"/>
        <v>0</v>
      </c>
      <c r="BJ209" s="18" t="s">
        <v>87</v>
      </c>
      <c r="BK209" s="199">
        <f t="shared" si="29"/>
        <v>0</v>
      </c>
      <c r="BL209" s="18" t="s">
        <v>131</v>
      </c>
      <c r="BM209" s="198" t="s">
        <v>2873</v>
      </c>
    </row>
    <row r="210" spans="1:65" s="2" customFormat="1" ht="16.5" customHeight="1">
      <c r="A210" s="35"/>
      <c r="B210" s="36"/>
      <c r="C210" s="254" t="s">
        <v>1046</v>
      </c>
      <c r="D210" s="254" t="s">
        <v>730</v>
      </c>
      <c r="E210" s="255" t="s">
        <v>2874</v>
      </c>
      <c r="F210" s="256" t="s">
        <v>2875</v>
      </c>
      <c r="G210" s="257" t="s">
        <v>330</v>
      </c>
      <c r="H210" s="258">
        <v>136</v>
      </c>
      <c r="I210" s="259"/>
      <c r="J210" s="260">
        <f t="shared" si="20"/>
        <v>0</v>
      </c>
      <c r="K210" s="256" t="s">
        <v>1</v>
      </c>
      <c r="L210" s="261"/>
      <c r="M210" s="262" t="s">
        <v>1</v>
      </c>
      <c r="N210" s="263" t="s">
        <v>44</v>
      </c>
      <c r="O210" s="72"/>
      <c r="P210" s="196">
        <f t="shared" si="21"/>
        <v>0</v>
      </c>
      <c r="Q210" s="196">
        <v>0</v>
      </c>
      <c r="R210" s="196">
        <f t="shared" si="22"/>
        <v>0</v>
      </c>
      <c r="S210" s="196">
        <v>0</v>
      </c>
      <c r="T210" s="197">
        <f t="shared" si="23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410</v>
      </c>
      <c r="AT210" s="198" t="s">
        <v>730</v>
      </c>
      <c r="AU210" s="198" t="s">
        <v>89</v>
      </c>
      <c r="AY210" s="18" t="s">
        <v>173</v>
      </c>
      <c r="BE210" s="199">
        <f t="shared" si="24"/>
        <v>0</v>
      </c>
      <c r="BF210" s="199">
        <f t="shared" si="25"/>
        <v>0</v>
      </c>
      <c r="BG210" s="199">
        <f t="shared" si="26"/>
        <v>0</v>
      </c>
      <c r="BH210" s="199">
        <f t="shared" si="27"/>
        <v>0</v>
      </c>
      <c r="BI210" s="199">
        <f t="shared" si="28"/>
        <v>0</v>
      </c>
      <c r="BJ210" s="18" t="s">
        <v>87</v>
      </c>
      <c r="BK210" s="199">
        <f t="shared" si="29"/>
        <v>0</v>
      </c>
      <c r="BL210" s="18" t="s">
        <v>131</v>
      </c>
      <c r="BM210" s="198" t="s">
        <v>2876</v>
      </c>
    </row>
    <row r="211" spans="1:65" s="2" customFormat="1" ht="16.5" customHeight="1">
      <c r="A211" s="35"/>
      <c r="B211" s="36"/>
      <c r="C211" s="254" t="s">
        <v>1049</v>
      </c>
      <c r="D211" s="254" t="s">
        <v>730</v>
      </c>
      <c r="E211" s="255" t="s">
        <v>2877</v>
      </c>
      <c r="F211" s="256" t="s">
        <v>2878</v>
      </c>
      <c r="G211" s="257" t="s">
        <v>330</v>
      </c>
      <c r="H211" s="258">
        <v>2</v>
      </c>
      <c r="I211" s="259"/>
      <c r="J211" s="260">
        <f t="shared" si="20"/>
        <v>0</v>
      </c>
      <c r="K211" s="256" t="s">
        <v>1</v>
      </c>
      <c r="L211" s="261"/>
      <c r="M211" s="262" t="s">
        <v>1</v>
      </c>
      <c r="N211" s="263" t="s">
        <v>44</v>
      </c>
      <c r="O211" s="72"/>
      <c r="P211" s="196">
        <f t="shared" si="21"/>
        <v>0</v>
      </c>
      <c r="Q211" s="196">
        <v>0</v>
      </c>
      <c r="R211" s="196">
        <f t="shared" si="22"/>
        <v>0</v>
      </c>
      <c r="S211" s="196">
        <v>0</v>
      </c>
      <c r="T211" s="197">
        <f t="shared" si="23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410</v>
      </c>
      <c r="AT211" s="198" t="s">
        <v>730</v>
      </c>
      <c r="AU211" s="198" t="s">
        <v>89</v>
      </c>
      <c r="AY211" s="18" t="s">
        <v>173</v>
      </c>
      <c r="BE211" s="199">
        <f t="shared" si="24"/>
        <v>0</v>
      </c>
      <c r="BF211" s="199">
        <f t="shared" si="25"/>
        <v>0</v>
      </c>
      <c r="BG211" s="199">
        <f t="shared" si="26"/>
        <v>0</v>
      </c>
      <c r="BH211" s="199">
        <f t="shared" si="27"/>
        <v>0</v>
      </c>
      <c r="BI211" s="199">
        <f t="shared" si="28"/>
        <v>0</v>
      </c>
      <c r="BJ211" s="18" t="s">
        <v>87</v>
      </c>
      <c r="BK211" s="199">
        <f t="shared" si="29"/>
        <v>0</v>
      </c>
      <c r="BL211" s="18" t="s">
        <v>131</v>
      </c>
      <c r="BM211" s="198" t="s">
        <v>2879</v>
      </c>
    </row>
    <row r="212" spans="1:65" s="2" customFormat="1" ht="16.5" customHeight="1">
      <c r="A212" s="35"/>
      <c r="B212" s="36"/>
      <c r="C212" s="187" t="s">
        <v>1052</v>
      </c>
      <c r="D212" s="187" t="s">
        <v>176</v>
      </c>
      <c r="E212" s="188" t="s">
        <v>2880</v>
      </c>
      <c r="F212" s="189" t="s">
        <v>2881</v>
      </c>
      <c r="G212" s="190" t="s">
        <v>1580</v>
      </c>
      <c r="H212" s="191">
        <v>630</v>
      </c>
      <c r="I212" s="192"/>
      <c r="J212" s="193">
        <f t="shared" si="20"/>
        <v>0</v>
      </c>
      <c r="K212" s="189" t="s">
        <v>1</v>
      </c>
      <c r="L212" s="40"/>
      <c r="M212" s="194" t="s">
        <v>1</v>
      </c>
      <c r="N212" s="195" t="s">
        <v>44</v>
      </c>
      <c r="O212" s="72"/>
      <c r="P212" s="196">
        <f t="shared" si="21"/>
        <v>0</v>
      </c>
      <c r="Q212" s="196">
        <v>0</v>
      </c>
      <c r="R212" s="196">
        <f t="shared" si="22"/>
        <v>0</v>
      </c>
      <c r="S212" s="196">
        <v>0</v>
      </c>
      <c r="T212" s="197">
        <f t="shared" si="2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8" t="s">
        <v>131</v>
      </c>
      <c r="AT212" s="198" t="s">
        <v>176</v>
      </c>
      <c r="AU212" s="198" t="s">
        <v>89</v>
      </c>
      <c r="AY212" s="18" t="s">
        <v>173</v>
      </c>
      <c r="BE212" s="199">
        <f t="shared" si="24"/>
        <v>0</v>
      </c>
      <c r="BF212" s="199">
        <f t="shared" si="25"/>
        <v>0</v>
      </c>
      <c r="BG212" s="199">
        <f t="shared" si="26"/>
        <v>0</v>
      </c>
      <c r="BH212" s="199">
        <f t="shared" si="27"/>
        <v>0</v>
      </c>
      <c r="BI212" s="199">
        <f t="shared" si="28"/>
        <v>0</v>
      </c>
      <c r="BJ212" s="18" t="s">
        <v>87</v>
      </c>
      <c r="BK212" s="199">
        <f t="shared" si="29"/>
        <v>0</v>
      </c>
      <c r="BL212" s="18" t="s">
        <v>131</v>
      </c>
      <c r="BM212" s="198" t="s">
        <v>2882</v>
      </c>
    </row>
    <row r="213" spans="1:65" s="12" customFormat="1" ht="22.9" customHeight="1">
      <c r="B213" s="171"/>
      <c r="C213" s="172"/>
      <c r="D213" s="173" t="s">
        <v>78</v>
      </c>
      <c r="E213" s="185" t="s">
        <v>2883</v>
      </c>
      <c r="F213" s="185" t="s">
        <v>2884</v>
      </c>
      <c r="G213" s="172"/>
      <c r="H213" s="172"/>
      <c r="I213" s="175"/>
      <c r="J213" s="186">
        <f>BK213</f>
        <v>0</v>
      </c>
      <c r="K213" s="172"/>
      <c r="L213" s="177"/>
      <c r="M213" s="178"/>
      <c r="N213" s="179"/>
      <c r="O213" s="179"/>
      <c r="P213" s="180">
        <f>SUM(P214:P224)</f>
        <v>0</v>
      </c>
      <c r="Q213" s="179"/>
      <c r="R213" s="180">
        <f>SUM(R214:R224)</f>
        <v>0</v>
      </c>
      <c r="S213" s="179"/>
      <c r="T213" s="181">
        <f>SUM(T214:T224)</f>
        <v>0</v>
      </c>
      <c r="AR213" s="182" t="s">
        <v>89</v>
      </c>
      <c r="AT213" s="183" t="s">
        <v>78</v>
      </c>
      <c r="AU213" s="183" t="s">
        <v>87</v>
      </c>
      <c r="AY213" s="182" t="s">
        <v>173</v>
      </c>
      <c r="BK213" s="184">
        <f>SUM(BK214:BK224)</f>
        <v>0</v>
      </c>
    </row>
    <row r="214" spans="1:65" s="2" customFormat="1" ht="16.5" customHeight="1">
      <c r="A214" s="35"/>
      <c r="B214" s="36"/>
      <c r="C214" s="187" t="s">
        <v>1055</v>
      </c>
      <c r="D214" s="187" t="s">
        <v>176</v>
      </c>
      <c r="E214" s="188" t="s">
        <v>2885</v>
      </c>
      <c r="F214" s="189" t="s">
        <v>2886</v>
      </c>
      <c r="G214" s="190" t="s">
        <v>330</v>
      </c>
      <c r="H214" s="191">
        <v>126</v>
      </c>
      <c r="I214" s="192"/>
      <c r="J214" s="193">
        <f t="shared" ref="J214:J224" si="30">ROUND(I214*H214,2)</f>
        <v>0</v>
      </c>
      <c r="K214" s="189" t="s">
        <v>1</v>
      </c>
      <c r="L214" s="40"/>
      <c r="M214" s="194" t="s">
        <v>1</v>
      </c>
      <c r="N214" s="195" t="s">
        <v>44</v>
      </c>
      <c r="O214" s="72"/>
      <c r="P214" s="196">
        <f t="shared" ref="P214:P224" si="31">O214*H214</f>
        <v>0</v>
      </c>
      <c r="Q214" s="196">
        <v>0</v>
      </c>
      <c r="R214" s="196">
        <f t="shared" ref="R214:R224" si="32">Q214*H214</f>
        <v>0</v>
      </c>
      <c r="S214" s="196">
        <v>0</v>
      </c>
      <c r="T214" s="197">
        <f t="shared" ref="T214:T224" si="33"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131</v>
      </c>
      <c r="AT214" s="198" t="s">
        <v>176</v>
      </c>
      <c r="AU214" s="198" t="s">
        <v>89</v>
      </c>
      <c r="AY214" s="18" t="s">
        <v>173</v>
      </c>
      <c r="BE214" s="199">
        <f t="shared" ref="BE214:BE224" si="34">IF(N214="základní",J214,0)</f>
        <v>0</v>
      </c>
      <c r="BF214" s="199">
        <f t="shared" ref="BF214:BF224" si="35">IF(N214="snížená",J214,0)</f>
        <v>0</v>
      </c>
      <c r="BG214" s="199">
        <f t="shared" ref="BG214:BG224" si="36">IF(N214="zákl. přenesená",J214,0)</f>
        <v>0</v>
      </c>
      <c r="BH214" s="199">
        <f t="shared" ref="BH214:BH224" si="37">IF(N214="sníž. přenesená",J214,0)</f>
        <v>0</v>
      </c>
      <c r="BI214" s="199">
        <f t="shared" ref="BI214:BI224" si="38">IF(N214="nulová",J214,0)</f>
        <v>0</v>
      </c>
      <c r="BJ214" s="18" t="s">
        <v>87</v>
      </c>
      <c r="BK214" s="199">
        <f t="shared" ref="BK214:BK224" si="39">ROUND(I214*H214,2)</f>
        <v>0</v>
      </c>
      <c r="BL214" s="18" t="s">
        <v>131</v>
      </c>
      <c r="BM214" s="198" t="s">
        <v>2887</v>
      </c>
    </row>
    <row r="215" spans="1:65" s="2" customFormat="1" ht="16.5" customHeight="1">
      <c r="A215" s="35"/>
      <c r="B215" s="36"/>
      <c r="C215" s="254" t="s">
        <v>1058</v>
      </c>
      <c r="D215" s="254" t="s">
        <v>730</v>
      </c>
      <c r="E215" s="255" t="s">
        <v>2888</v>
      </c>
      <c r="F215" s="256" t="s">
        <v>2889</v>
      </c>
      <c r="G215" s="257" t="s">
        <v>330</v>
      </c>
      <c r="H215" s="258">
        <v>69</v>
      </c>
      <c r="I215" s="259"/>
      <c r="J215" s="260">
        <f t="shared" si="30"/>
        <v>0</v>
      </c>
      <c r="K215" s="256" t="s">
        <v>1</v>
      </c>
      <c r="L215" s="261"/>
      <c r="M215" s="262" t="s">
        <v>1</v>
      </c>
      <c r="N215" s="263" t="s">
        <v>44</v>
      </c>
      <c r="O215" s="72"/>
      <c r="P215" s="196">
        <f t="shared" si="31"/>
        <v>0</v>
      </c>
      <c r="Q215" s="196">
        <v>0</v>
      </c>
      <c r="R215" s="196">
        <f t="shared" si="32"/>
        <v>0</v>
      </c>
      <c r="S215" s="196">
        <v>0</v>
      </c>
      <c r="T215" s="197">
        <f t="shared" si="3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410</v>
      </c>
      <c r="AT215" s="198" t="s">
        <v>730</v>
      </c>
      <c r="AU215" s="198" t="s">
        <v>89</v>
      </c>
      <c r="AY215" s="18" t="s">
        <v>173</v>
      </c>
      <c r="BE215" s="199">
        <f t="shared" si="34"/>
        <v>0</v>
      </c>
      <c r="BF215" s="199">
        <f t="shared" si="35"/>
        <v>0</v>
      </c>
      <c r="BG215" s="199">
        <f t="shared" si="36"/>
        <v>0</v>
      </c>
      <c r="BH215" s="199">
        <f t="shared" si="37"/>
        <v>0</v>
      </c>
      <c r="BI215" s="199">
        <f t="shared" si="38"/>
        <v>0</v>
      </c>
      <c r="BJ215" s="18" t="s">
        <v>87</v>
      </c>
      <c r="BK215" s="199">
        <f t="shared" si="39"/>
        <v>0</v>
      </c>
      <c r="BL215" s="18" t="s">
        <v>131</v>
      </c>
      <c r="BM215" s="198" t="s">
        <v>2890</v>
      </c>
    </row>
    <row r="216" spans="1:65" s="2" customFormat="1" ht="16.5" customHeight="1">
      <c r="A216" s="35"/>
      <c r="B216" s="36"/>
      <c r="C216" s="254" t="s">
        <v>1061</v>
      </c>
      <c r="D216" s="254" t="s">
        <v>730</v>
      </c>
      <c r="E216" s="255" t="s">
        <v>2891</v>
      </c>
      <c r="F216" s="256" t="s">
        <v>2892</v>
      </c>
      <c r="G216" s="257" t="s">
        <v>330</v>
      </c>
      <c r="H216" s="258">
        <v>4</v>
      </c>
      <c r="I216" s="259"/>
      <c r="J216" s="260">
        <f t="shared" si="30"/>
        <v>0</v>
      </c>
      <c r="K216" s="256" t="s">
        <v>1</v>
      </c>
      <c r="L216" s="261"/>
      <c r="M216" s="262" t="s">
        <v>1</v>
      </c>
      <c r="N216" s="263" t="s">
        <v>44</v>
      </c>
      <c r="O216" s="72"/>
      <c r="P216" s="196">
        <f t="shared" si="31"/>
        <v>0</v>
      </c>
      <c r="Q216" s="196">
        <v>0</v>
      </c>
      <c r="R216" s="196">
        <f t="shared" si="32"/>
        <v>0</v>
      </c>
      <c r="S216" s="196">
        <v>0</v>
      </c>
      <c r="T216" s="197">
        <f t="shared" si="3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8" t="s">
        <v>410</v>
      </c>
      <c r="AT216" s="198" t="s">
        <v>730</v>
      </c>
      <c r="AU216" s="198" t="s">
        <v>89</v>
      </c>
      <c r="AY216" s="18" t="s">
        <v>173</v>
      </c>
      <c r="BE216" s="199">
        <f t="shared" si="34"/>
        <v>0</v>
      </c>
      <c r="BF216" s="199">
        <f t="shared" si="35"/>
        <v>0</v>
      </c>
      <c r="BG216" s="199">
        <f t="shared" si="36"/>
        <v>0</v>
      </c>
      <c r="BH216" s="199">
        <f t="shared" si="37"/>
        <v>0</v>
      </c>
      <c r="BI216" s="199">
        <f t="shared" si="38"/>
        <v>0</v>
      </c>
      <c r="BJ216" s="18" t="s">
        <v>87</v>
      </c>
      <c r="BK216" s="199">
        <f t="shared" si="39"/>
        <v>0</v>
      </c>
      <c r="BL216" s="18" t="s">
        <v>131</v>
      </c>
      <c r="BM216" s="198" t="s">
        <v>2893</v>
      </c>
    </row>
    <row r="217" spans="1:65" s="2" customFormat="1" ht="16.5" customHeight="1">
      <c r="A217" s="35"/>
      <c r="B217" s="36"/>
      <c r="C217" s="254" t="s">
        <v>1064</v>
      </c>
      <c r="D217" s="254" t="s">
        <v>730</v>
      </c>
      <c r="E217" s="255" t="s">
        <v>2894</v>
      </c>
      <c r="F217" s="256" t="s">
        <v>2895</v>
      </c>
      <c r="G217" s="257" t="s">
        <v>330</v>
      </c>
      <c r="H217" s="258">
        <v>9</v>
      </c>
      <c r="I217" s="259"/>
      <c r="J217" s="260">
        <f t="shared" si="30"/>
        <v>0</v>
      </c>
      <c r="K217" s="256" t="s">
        <v>1</v>
      </c>
      <c r="L217" s="261"/>
      <c r="M217" s="262" t="s">
        <v>1</v>
      </c>
      <c r="N217" s="263" t="s">
        <v>44</v>
      </c>
      <c r="O217" s="72"/>
      <c r="P217" s="196">
        <f t="shared" si="31"/>
        <v>0</v>
      </c>
      <c r="Q217" s="196">
        <v>0</v>
      </c>
      <c r="R217" s="196">
        <f t="shared" si="32"/>
        <v>0</v>
      </c>
      <c r="S217" s="196">
        <v>0</v>
      </c>
      <c r="T217" s="197">
        <f t="shared" si="3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8" t="s">
        <v>410</v>
      </c>
      <c r="AT217" s="198" t="s">
        <v>730</v>
      </c>
      <c r="AU217" s="198" t="s">
        <v>89</v>
      </c>
      <c r="AY217" s="18" t="s">
        <v>173</v>
      </c>
      <c r="BE217" s="199">
        <f t="shared" si="34"/>
        <v>0</v>
      </c>
      <c r="BF217" s="199">
        <f t="shared" si="35"/>
        <v>0</v>
      </c>
      <c r="BG217" s="199">
        <f t="shared" si="36"/>
        <v>0</v>
      </c>
      <c r="BH217" s="199">
        <f t="shared" si="37"/>
        <v>0</v>
      </c>
      <c r="BI217" s="199">
        <f t="shared" si="38"/>
        <v>0</v>
      </c>
      <c r="BJ217" s="18" t="s">
        <v>87</v>
      </c>
      <c r="BK217" s="199">
        <f t="shared" si="39"/>
        <v>0</v>
      </c>
      <c r="BL217" s="18" t="s">
        <v>131</v>
      </c>
      <c r="BM217" s="198" t="s">
        <v>2896</v>
      </c>
    </row>
    <row r="218" spans="1:65" s="2" customFormat="1" ht="16.5" customHeight="1">
      <c r="A218" s="35"/>
      <c r="B218" s="36"/>
      <c r="C218" s="254" t="s">
        <v>1067</v>
      </c>
      <c r="D218" s="254" t="s">
        <v>730</v>
      </c>
      <c r="E218" s="255" t="s">
        <v>2897</v>
      </c>
      <c r="F218" s="256" t="s">
        <v>2898</v>
      </c>
      <c r="G218" s="257" t="s">
        <v>330</v>
      </c>
      <c r="H218" s="258">
        <v>21</v>
      </c>
      <c r="I218" s="259"/>
      <c r="J218" s="260">
        <f t="shared" si="30"/>
        <v>0</v>
      </c>
      <c r="K218" s="256" t="s">
        <v>1</v>
      </c>
      <c r="L218" s="261"/>
      <c r="M218" s="262" t="s">
        <v>1</v>
      </c>
      <c r="N218" s="263" t="s">
        <v>44</v>
      </c>
      <c r="O218" s="72"/>
      <c r="P218" s="196">
        <f t="shared" si="31"/>
        <v>0</v>
      </c>
      <c r="Q218" s="196">
        <v>0</v>
      </c>
      <c r="R218" s="196">
        <f t="shared" si="32"/>
        <v>0</v>
      </c>
      <c r="S218" s="196">
        <v>0</v>
      </c>
      <c r="T218" s="197">
        <f t="shared" si="3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8" t="s">
        <v>410</v>
      </c>
      <c r="AT218" s="198" t="s">
        <v>730</v>
      </c>
      <c r="AU218" s="198" t="s">
        <v>89</v>
      </c>
      <c r="AY218" s="18" t="s">
        <v>173</v>
      </c>
      <c r="BE218" s="199">
        <f t="shared" si="34"/>
        <v>0</v>
      </c>
      <c r="BF218" s="199">
        <f t="shared" si="35"/>
        <v>0</v>
      </c>
      <c r="BG218" s="199">
        <f t="shared" si="36"/>
        <v>0</v>
      </c>
      <c r="BH218" s="199">
        <f t="shared" si="37"/>
        <v>0</v>
      </c>
      <c r="BI218" s="199">
        <f t="shared" si="38"/>
        <v>0</v>
      </c>
      <c r="BJ218" s="18" t="s">
        <v>87</v>
      </c>
      <c r="BK218" s="199">
        <f t="shared" si="39"/>
        <v>0</v>
      </c>
      <c r="BL218" s="18" t="s">
        <v>131</v>
      </c>
      <c r="BM218" s="198" t="s">
        <v>2899</v>
      </c>
    </row>
    <row r="219" spans="1:65" s="2" customFormat="1" ht="16.5" customHeight="1">
      <c r="A219" s="35"/>
      <c r="B219" s="36"/>
      <c r="C219" s="254" t="s">
        <v>1070</v>
      </c>
      <c r="D219" s="254" t="s">
        <v>730</v>
      </c>
      <c r="E219" s="255" t="s">
        <v>2900</v>
      </c>
      <c r="F219" s="256" t="s">
        <v>2901</v>
      </c>
      <c r="G219" s="257" t="s">
        <v>330</v>
      </c>
      <c r="H219" s="258">
        <v>23</v>
      </c>
      <c r="I219" s="259"/>
      <c r="J219" s="260">
        <f t="shared" si="30"/>
        <v>0</v>
      </c>
      <c r="K219" s="256" t="s">
        <v>1</v>
      </c>
      <c r="L219" s="261"/>
      <c r="M219" s="262" t="s">
        <v>1</v>
      </c>
      <c r="N219" s="263" t="s">
        <v>44</v>
      </c>
      <c r="O219" s="72"/>
      <c r="P219" s="196">
        <f t="shared" si="31"/>
        <v>0</v>
      </c>
      <c r="Q219" s="196">
        <v>0</v>
      </c>
      <c r="R219" s="196">
        <f t="shared" si="32"/>
        <v>0</v>
      </c>
      <c r="S219" s="196">
        <v>0</v>
      </c>
      <c r="T219" s="197">
        <f t="shared" si="3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98" t="s">
        <v>410</v>
      </c>
      <c r="AT219" s="198" t="s">
        <v>730</v>
      </c>
      <c r="AU219" s="198" t="s">
        <v>89</v>
      </c>
      <c r="AY219" s="18" t="s">
        <v>173</v>
      </c>
      <c r="BE219" s="199">
        <f t="shared" si="34"/>
        <v>0</v>
      </c>
      <c r="BF219" s="199">
        <f t="shared" si="35"/>
        <v>0</v>
      </c>
      <c r="BG219" s="199">
        <f t="shared" si="36"/>
        <v>0</v>
      </c>
      <c r="BH219" s="199">
        <f t="shared" si="37"/>
        <v>0</v>
      </c>
      <c r="BI219" s="199">
        <f t="shared" si="38"/>
        <v>0</v>
      </c>
      <c r="BJ219" s="18" t="s">
        <v>87</v>
      </c>
      <c r="BK219" s="199">
        <f t="shared" si="39"/>
        <v>0</v>
      </c>
      <c r="BL219" s="18" t="s">
        <v>131</v>
      </c>
      <c r="BM219" s="198" t="s">
        <v>2902</v>
      </c>
    </row>
    <row r="220" spans="1:65" s="2" customFormat="1" ht="16.5" customHeight="1">
      <c r="A220" s="35"/>
      <c r="B220" s="36"/>
      <c r="C220" s="187" t="s">
        <v>1074</v>
      </c>
      <c r="D220" s="187" t="s">
        <v>176</v>
      </c>
      <c r="E220" s="188" t="s">
        <v>2903</v>
      </c>
      <c r="F220" s="189" t="s">
        <v>2904</v>
      </c>
      <c r="G220" s="190" t="s">
        <v>330</v>
      </c>
      <c r="H220" s="191">
        <v>10</v>
      </c>
      <c r="I220" s="192"/>
      <c r="J220" s="193">
        <f t="shared" si="30"/>
        <v>0</v>
      </c>
      <c r="K220" s="189" t="s">
        <v>1</v>
      </c>
      <c r="L220" s="40"/>
      <c r="M220" s="194" t="s">
        <v>1</v>
      </c>
      <c r="N220" s="195" t="s">
        <v>44</v>
      </c>
      <c r="O220" s="72"/>
      <c r="P220" s="196">
        <f t="shared" si="31"/>
        <v>0</v>
      </c>
      <c r="Q220" s="196">
        <v>0</v>
      </c>
      <c r="R220" s="196">
        <f t="shared" si="32"/>
        <v>0</v>
      </c>
      <c r="S220" s="196">
        <v>0</v>
      </c>
      <c r="T220" s="197">
        <f t="shared" si="3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98" t="s">
        <v>131</v>
      </c>
      <c r="AT220" s="198" t="s">
        <v>176</v>
      </c>
      <c r="AU220" s="198" t="s">
        <v>89</v>
      </c>
      <c r="AY220" s="18" t="s">
        <v>173</v>
      </c>
      <c r="BE220" s="199">
        <f t="shared" si="34"/>
        <v>0</v>
      </c>
      <c r="BF220" s="199">
        <f t="shared" si="35"/>
        <v>0</v>
      </c>
      <c r="BG220" s="199">
        <f t="shared" si="36"/>
        <v>0</v>
      </c>
      <c r="BH220" s="199">
        <f t="shared" si="37"/>
        <v>0</v>
      </c>
      <c r="BI220" s="199">
        <f t="shared" si="38"/>
        <v>0</v>
      </c>
      <c r="BJ220" s="18" t="s">
        <v>87</v>
      </c>
      <c r="BK220" s="199">
        <f t="shared" si="39"/>
        <v>0</v>
      </c>
      <c r="BL220" s="18" t="s">
        <v>131</v>
      </c>
      <c r="BM220" s="198" t="s">
        <v>2905</v>
      </c>
    </row>
    <row r="221" spans="1:65" s="2" customFormat="1" ht="16.5" customHeight="1">
      <c r="A221" s="35"/>
      <c r="B221" s="36"/>
      <c r="C221" s="254" t="s">
        <v>1080</v>
      </c>
      <c r="D221" s="254" t="s">
        <v>730</v>
      </c>
      <c r="E221" s="255" t="s">
        <v>2906</v>
      </c>
      <c r="F221" s="256" t="s">
        <v>2907</v>
      </c>
      <c r="G221" s="257" t="s">
        <v>330</v>
      </c>
      <c r="H221" s="258">
        <v>10</v>
      </c>
      <c r="I221" s="259"/>
      <c r="J221" s="260">
        <f t="shared" si="30"/>
        <v>0</v>
      </c>
      <c r="K221" s="256" t="s">
        <v>1</v>
      </c>
      <c r="L221" s="261"/>
      <c r="M221" s="262" t="s">
        <v>1</v>
      </c>
      <c r="N221" s="263" t="s">
        <v>44</v>
      </c>
      <c r="O221" s="72"/>
      <c r="P221" s="196">
        <f t="shared" si="31"/>
        <v>0</v>
      </c>
      <c r="Q221" s="196">
        <v>0</v>
      </c>
      <c r="R221" s="196">
        <f t="shared" si="32"/>
        <v>0</v>
      </c>
      <c r="S221" s="196">
        <v>0</v>
      </c>
      <c r="T221" s="197">
        <f t="shared" si="3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98" t="s">
        <v>410</v>
      </c>
      <c r="AT221" s="198" t="s">
        <v>730</v>
      </c>
      <c r="AU221" s="198" t="s">
        <v>89</v>
      </c>
      <c r="AY221" s="18" t="s">
        <v>173</v>
      </c>
      <c r="BE221" s="199">
        <f t="shared" si="34"/>
        <v>0</v>
      </c>
      <c r="BF221" s="199">
        <f t="shared" si="35"/>
        <v>0</v>
      </c>
      <c r="BG221" s="199">
        <f t="shared" si="36"/>
        <v>0</v>
      </c>
      <c r="BH221" s="199">
        <f t="shared" si="37"/>
        <v>0</v>
      </c>
      <c r="BI221" s="199">
        <f t="shared" si="38"/>
        <v>0</v>
      </c>
      <c r="BJ221" s="18" t="s">
        <v>87</v>
      </c>
      <c r="BK221" s="199">
        <f t="shared" si="39"/>
        <v>0</v>
      </c>
      <c r="BL221" s="18" t="s">
        <v>131</v>
      </c>
      <c r="BM221" s="198" t="s">
        <v>2908</v>
      </c>
    </row>
    <row r="222" spans="1:65" s="2" customFormat="1" ht="16.5" customHeight="1">
      <c r="A222" s="35"/>
      <c r="B222" s="36"/>
      <c r="C222" s="187" t="s">
        <v>1084</v>
      </c>
      <c r="D222" s="187" t="s">
        <v>176</v>
      </c>
      <c r="E222" s="188" t="s">
        <v>2909</v>
      </c>
      <c r="F222" s="189" t="s">
        <v>2910</v>
      </c>
      <c r="G222" s="190" t="s">
        <v>330</v>
      </c>
      <c r="H222" s="191">
        <v>11</v>
      </c>
      <c r="I222" s="192"/>
      <c r="J222" s="193">
        <f t="shared" si="30"/>
        <v>0</v>
      </c>
      <c r="K222" s="189" t="s">
        <v>1</v>
      </c>
      <c r="L222" s="40"/>
      <c r="M222" s="194" t="s">
        <v>1</v>
      </c>
      <c r="N222" s="195" t="s">
        <v>44</v>
      </c>
      <c r="O222" s="72"/>
      <c r="P222" s="196">
        <f t="shared" si="31"/>
        <v>0</v>
      </c>
      <c r="Q222" s="196">
        <v>0</v>
      </c>
      <c r="R222" s="196">
        <f t="shared" si="32"/>
        <v>0</v>
      </c>
      <c r="S222" s="196">
        <v>0</v>
      </c>
      <c r="T222" s="197">
        <f t="shared" si="33"/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98" t="s">
        <v>131</v>
      </c>
      <c r="AT222" s="198" t="s">
        <v>176</v>
      </c>
      <c r="AU222" s="198" t="s">
        <v>89</v>
      </c>
      <c r="AY222" s="18" t="s">
        <v>173</v>
      </c>
      <c r="BE222" s="199">
        <f t="shared" si="34"/>
        <v>0</v>
      </c>
      <c r="BF222" s="199">
        <f t="shared" si="35"/>
        <v>0</v>
      </c>
      <c r="BG222" s="199">
        <f t="shared" si="36"/>
        <v>0</v>
      </c>
      <c r="BH222" s="199">
        <f t="shared" si="37"/>
        <v>0</v>
      </c>
      <c r="BI222" s="199">
        <f t="shared" si="38"/>
        <v>0</v>
      </c>
      <c r="BJ222" s="18" t="s">
        <v>87</v>
      </c>
      <c r="BK222" s="199">
        <f t="shared" si="39"/>
        <v>0</v>
      </c>
      <c r="BL222" s="18" t="s">
        <v>131</v>
      </c>
      <c r="BM222" s="198" t="s">
        <v>2911</v>
      </c>
    </row>
    <row r="223" spans="1:65" s="2" customFormat="1" ht="16.5" customHeight="1">
      <c r="A223" s="35"/>
      <c r="B223" s="36"/>
      <c r="C223" s="254" t="s">
        <v>1088</v>
      </c>
      <c r="D223" s="254" t="s">
        <v>730</v>
      </c>
      <c r="E223" s="255" t="s">
        <v>2912</v>
      </c>
      <c r="F223" s="256" t="s">
        <v>2913</v>
      </c>
      <c r="G223" s="257" t="s">
        <v>330</v>
      </c>
      <c r="H223" s="258">
        <v>3</v>
      </c>
      <c r="I223" s="259"/>
      <c r="J223" s="260">
        <f t="shared" si="30"/>
        <v>0</v>
      </c>
      <c r="K223" s="256" t="s">
        <v>1</v>
      </c>
      <c r="L223" s="261"/>
      <c r="M223" s="262" t="s">
        <v>1</v>
      </c>
      <c r="N223" s="263" t="s">
        <v>44</v>
      </c>
      <c r="O223" s="72"/>
      <c r="P223" s="196">
        <f t="shared" si="31"/>
        <v>0</v>
      </c>
      <c r="Q223" s="196">
        <v>0</v>
      </c>
      <c r="R223" s="196">
        <f t="shared" si="32"/>
        <v>0</v>
      </c>
      <c r="S223" s="196">
        <v>0</v>
      </c>
      <c r="T223" s="197">
        <f t="shared" si="33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8" t="s">
        <v>410</v>
      </c>
      <c r="AT223" s="198" t="s">
        <v>730</v>
      </c>
      <c r="AU223" s="198" t="s">
        <v>89</v>
      </c>
      <c r="AY223" s="18" t="s">
        <v>173</v>
      </c>
      <c r="BE223" s="199">
        <f t="shared" si="34"/>
        <v>0</v>
      </c>
      <c r="BF223" s="199">
        <f t="shared" si="35"/>
        <v>0</v>
      </c>
      <c r="BG223" s="199">
        <f t="shared" si="36"/>
        <v>0</v>
      </c>
      <c r="BH223" s="199">
        <f t="shared" si="37"/>
        <v>0</v>
      </c>
      <c r="BI223" s="199">
        <f t="shared" si="38"/>
        <v>0</v>
      </c>
      <c r="BJ223" s="18" t="s">
        <v>87</v>
      </c>
      <c r="BK223" s="199">
        <f t="shared" si="39"/>
        <v>0</v>
      </c>
      <c r="BL223" s="18" t="s">
        <v>131</v>
      </c>
      <c r="BM223" s="198" t="s">
        <v>2914</v>
      </c>
    </row>
    <row r="224" spans="1:65" s="2" customFormat="1" ht="16.5" customHeight="1">
      <c r="A224" s="35"/>
      <c r="B224" s="36"/>
      <c r="C224" s="254" t="s">
        <v>1093</v>
      </c>
      <c r="D224" s="254" t="s">
        <v>730</v>
      </c>
      <c r="E224" s="255" t="s">
        <v>2915</v>
      </c>
      <c r="F224" s="256" t="s">
        <v>2916</v>
      </c>
      <c r="G224" s="257" t="s">
        <v>330</v>
      </c>
      <c r="H224" s="258">
        <v>8</v>
      </c>
      <c r="I224" s="259"/>
      <c r="J224" s="260">
        <f t="shared" si="30"/>
        <v>0</v>
      </c>
      <c r="K224" s="256" t="s">
        <v>1</v>
      </c>
      <c r="L224" s="261"/>
      <c r="M224" s="262" t="s">
        <v>1</v>
      </c>
      <c r="N224" s="263" t="s">
        <v>44</v>
      </c>
      <c r="O224" s="72"/>
      <c r="P224" s="196">
        <f t="shared" si="31"/>
        <v>0</v>
      </c>
      <c r="Q224" s="196">
        <v>0</v>
      </c>
      <c r="R224" s="196">
        <f t="shared" si="32"/>
        <v>0</v>
      </c>
      <c r="S224" s="196">
        <v>0</v>
      </c>
      <c r="T224" s="197">
        <f t="shared" si="33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8" t="s">
        <v>410</v>
      </c>
      <c r="AT224" s="198" t="s">
        <v>730</v>
      </c>
      <c r="AU224" s="198" t="s">
        <v>89</v>
      </c>
      <c r="AY224" s="18" t="s">
        <v>173</v>
      </c>
      <c r="BE224" s="199">
        <f t="shared" si="34"/>
        <v>0</v>
      </c>
      <c r="BF224" s="199">
        <f t="shared" si="35"/>
        <v>0</v>
      </c>
      <c r="BG224" s="199">
        <f t="shared" si="36"/>
        <v>0</v>
      </c>
      <c r="BH224" s="199">
        <f t="shared" si="37"/>
        <v>0</v>
      </c>
      <c r="BI224" s="199">
        <f t="shared" si="38"/>
        <v>0</v>
      </c>
      <c r="BJ224" s="18" t="s">
        <v>87</v>
      </c>
      <c r="BK224" s="199">
        <f t="shared" si="39"/>
        <v>0</v>
      </c>
      <c r="BL224" s="18" t="s">
        <v>131</v>
      </c>
      <c r="BM224" s="198" t="s">
        <v>2917</v>
      </c>
    </row>
    <row r="225" spans="1:65" s="12" customFormat="1" ht="22.9" customHeight="1">
      <c r="B225" s="171"/>
      <c r="C225" s="172"/>
      <c r="D225" s="173" t="s">
        <v>78</v>
      </c>
      <c r="E225" s="185" t="s">
        <v>2918</v>
      </c>
      <c r="F225" s="185" t="s">
        <v>2367</v>
      </c>
      <c r="G225" s="172"/>
      <c r="H225" s="172"/>
      <c r="I225" s="175"/>
      <c r="J225" s="186">
        <f>BK225</f>
        <v>0</v>
      </c>
      <c r="K225" s="172"/>
      <c r="L225" s="177"/>
      <c r="M225" s="178"/>
      <c r="N225" s="179"/>
      <c r="O225" s="179"/>
      <c r="P225" s="180">
        <f>SUM(P226:P231)</f>
        <v>0</v>
      </c>
      <c r="Q225" s="179"/>
      <c r="R225" s="180">
        <f>SUM(R226:R231)</f>
        <v>0</v>
      </c>
      <c r="S225" s="179"/>
      <c r="T225" s="181">
        <f>SUM(T226:T231)</f>
        <v>0</v>
      </c>
      <c r="AR225" s="182" t="s">
        <v>89</v>
      </c>
      <c r="AT225" s="183" t="s">
        <v>78</v>
      </c>
      <c r="AU225" s="183" t="s">
        <v>87</v>
      </c>
      <c r="AY225" s="182" t="s">
        <v>173</v>
      </c>
      <c r="BK225" s="184">
        <f>SUM(BK226:BK231)</f>
        <v>0</v>
      </c>
    </row>
    <row r="226" spans="1:65" s="2" customFormat="1" ht="16.5" customHeight="1">
      <c r="A226" s="35"/>
      <c r="B226" s="36"/>
      <c r="C226" s="187" t="s">
        <v>1098</v>
      </c>
      <c r="D226" s="187" t="s">
        <v>176</v>
      </c>
      <c r="E226" s="188" t="s">
        <v>2919</v>
      </c>
      <c r="F226" s="189" t="s">
        <v>2920</v>
      </c>
      <c r="G226" s="190" t="s">
        <v>330</v>
      </c>
      <c r="H226" s="191">
        <v>147</v>
      </c>
      <c r="I226" s="192"/>
      <c r="J226" s="193">
        <f t="shared" ref="J226:J231" si="40">ROUND(I226*H226,2)</f>
        <v>0</v>
      </c>
      <c r="K226" s="189" t="s">
        <v>1</v>
      </c>
      <c r="L226" s="40"/>
      <c r="M226" s="194" t="s">
        <v>1</v>
      </c>
      <c r="N226" s="195" t="s">
        <v>44</v>
      </c>
      <c r="O226" s="72"/>
      <c r="P226" s="196">
        <f t="shared" ref="P226:P231" si="41">O226*H226</f>
        <v>0</v>
      </c>
      <c r="Q226" s="196">
        <v>0</v>
      </c>
      <c r="R226" s="196">
        <f t="shared" ref="R226:R231" si="42">Q226*H226</f>
        <v>0</v>
      </c>
      <c r="S226" s="196">
        <v>0</v>
      </c>
      <c r="T226" s="197">
        <f t="shared" ref="T226:T231" si="43"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98" t="s">
        <v>131</v>
      </c>
      <c r="AT226" s="198" t="s">
        <v>176</v>
      </c>
      <c r="AU226" s="198" t="s">
        <v>89</v>
      </c>
      <c r="AY226" s="18" t="s">
        <v>173</v>
      </c>
      <c r="BE226" s="199">
        <f t="shared" ref="BE226:BE231" si="44">IF(N226="základní",J226,0)</f>
        <v>0</v>
      </c>
      <c r="BF226" s="199">
        <f t="shared" ref="BF226:BF231" si="45">IF(N226="snížená",J226,0)</f>
        <v>0</v>
      </c>
      <c r="BG226" s="199">
        <f t="shared" ref="BG226:BG231" si="46">IF(N226="zákl. přenesená",J226,0)</f>
        <v>0</v>
      </c>
      <c r="BH226" s="199">
        <f t="shared" ref="BH226:BH231" si="47">IF(N226="sníž. přenesená",J226,0)</f>
        <v>0</v>
      </c>
      <c r="BI226" s="199">
        <f t="shared" ref="BI226:BI231" si="48">IF(N226="nulová",J226,0)</f>
        <v>0</v>
      </c>
      <c r="BJ226" s="18" t="s">
        <v>87</v>
      </c>
      <c r="BK226" s="199">
        <f t="shared" ref="BK226:BK231" si="49">ROUND(I226*H226,2)</f>
        <v>0</v>
      </c>
      <c r="BL226" s="18" t="s">
        <v>131</v>
      </c>
      <c r="BM226" s="198" t="s">
        <v>2921</v>
      </c>
    </row>
    <row r="227" spans="1:65" s="2" customFormat="1" ht="16.5" customHeight="1">
      <c r="A227" s="35"/>
      <c r="B227" s="36"/>
      <c r="C227" s="187" t="s">
        <v>1103</v>
      </c>
      <c r="D227" s="187" t="s">
        <v>176</v>
      </c>
      <c r="E227" s="188" t="s">
        <v>2922</v>
      </c>
      <c r="F227" s="189" t="s">
        <v>2923</v>
      </c>
      <c r="G227" s="190" t="s">
        <v>330</v>
      </c>
      <c r="H227" s="191">
        <v>11</v>
      </c>
      <c r="I227" s="192"/>
      <c r="J227" s="193">
        <f t="shared" si="40"/>
        <v>0</v>
      </c>
      <c r="K227" s="189" t="s">
        <v>1</v>
      </c>
      <c r="L227" s="40"/>
      <c r="M227" s="194" t="s">
        <v>1</v>
      </c>
      <c r="N227" s="195" t="s">
        <v>44</v>
      </c>
      <c r="O227" s="72"/>
      <c r="P227" s="196">
        <f t="shared" si="41"/>
        <v>0</v>
      </c>
      <c r="Q227" s="196">
        <v>0</v>
      </c>
      <c r="R227" s="196">
        <f t="shared" si="42"/>
        <v>0</v>
      </c>
      <c r="S227" s="196">
        <v>0</v>
      </c>
      <c r="T227" s="197">
        <f t="shared" si="43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98" t="s">
        <v>131</v>
      </c>
      <c r="AT227" s="198" t="s">
        <v>176</v>
      </c>
      <c r="AU227" s="198" t="s">
        <v>89</v>
      </c>
      <c r="AY227" s="18" t="s">
        <v>173</v>
      </c>
      <c r="BE227" s="199">
        <f t="shared" si="44"/>
        <v>0</v>
      </c>
      <c r="BF227" s="199">
        <f t="shared" si="45"/>
        <v>0</v>
      </c>
      <c r="BG227" s="199">
        <f t="shared" si="46"/>
        <v>0</v>
      </c>
      <c r="BH227" s="199">
        <f t="shared" si="47"/>
        <v>0</v>
      </c>
      <c r="BI227" s="199">
        <f t="shared" si="48"/>
        <v>0</v>
      </c>
      <c r="BJ227" s="18" t="s">
        <v>87</v>
      </c>
      <c r="BK227" s="199">
        <f t="shared" si="49"/>
        <v>0</v>
      </c>
      <c r="BL227" s="18" t="s">
        <v>131</v>
      </c>
      <c r="BM227" s="198" t="s">
        <v>2924</v>
      </c>
    </row>
    <row r="228" spans="1:65" s="2" customFormat="1" ht="16.5" customHeight="1">
      <c r="A228" s="35"/>
      <c r="B228" s="36"/>
      <c r="C228" s="187" t="s">
        <v>1107</v>
      </c>
      <c r="D228" s="187" t="s">
        <v>176</v>
      </c>
      <c r="E228" s="188" t="s">
        <v>2925</v>
      </c>
      <c r="F228" s="189" t="s">
        <v>2926</v>
      </c>
      <c r="G228" s="190" t="s">
        <v>2164</v>
      </c>
      <c r="H228" s="191">
        <v>1</v>
      </c>
      <c r="I228" s="192"/>
      <c r="J228" s="193">
        <f t="shared" si="40"/>
        <v>0</v>
      </c>
      <c r="K228" s="189" t="s">
        <v>1</v>
      </c>
      <c r="L228" s="40"/>
      <c r="M228" s="194" t="s">
        <v>1</v>
      </c>
      <c r="N228" s="195" t="s">
        <v>44</v>
      </c>
      <c r="O228" s="72"/>
      <c r="P228" s="196">
        <f t="shared" si="41"/>
        <v>0</v>
      </c>
      <c r="Q228" s="196">
        <v>0</v>
      </c>
      <c r="R228" s="196">
        <f t="shared" si="42"/>
        <v>0</v>
      </c>
      <c r="S228" s="196">
        <v>0</v>
      </c>
      <c r="T228" s="197">
        <f t="shared" si="43"/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98" t="s">
        <v>131</v>
      </c>
      <c r="AT228" s="198" t="s">
        <v>176</v>
      </c>
      <c r="AU228" s="198" t="s">
        <v>89</v>
      </c>
      <c r="AY228" s="18" t="s">
        <v>173</v>
      </c>
      <c r="BE228" s="199">
        <f t="shared" si="44"/>
        <v>0</v>
      </c>
      <c r="BF228" s="199">
        <f t="shared" si="45"/>
        <v>0</v>
      </c>
      <c r="BG228" s="199">
        <f t="shared" si="46"/>
        <v>0</v>
      </c>
      <c r="BH228" s="199">
        <f t="shared" si="47"/>
        <v>0</v>
      </c>
      <c r="BI228" s="199">
        <f t="shared" si="48"/>
        <v>0</v>
      </c>
      <c r="BJ228" s="18" t="s">
        <v>87</v>
      </c>
      <c r="BK228" s="199">
        <f t="shared" si="49"/>
        <v>0</v>
      </c>
      <c r="BL228" s="18" t="s">
        <v>131</v>
      </c>
      <c r="BM228" s="198" t="s">
        <v>2927</v>
      </c>
    </row>
    <row r="229" spans="1:65" s="2" customFormat="1" ht="16.5" customHeight="1">
      <c r="A229" s="35"/>
      <c r="B229" s="36"/>
      <c r="C229" s="187" t="s">
        <v>1111</v>
      </c>
      <c r="D229" s="187" t="s">
        <v>176</v>
      </c>
      <c r="E229" s="188" t="s">
        <v>2928</v>
      </c>
      <c r="F229" s="189" t="s">
        <v>2514</v>
      </c>
      <c r="G229" s="190" t="s">
        <v>2164</v>
      </c>
      <c r="H229" s="191">
        <v>1</v>
      </c>
      <c r="I229" s="192"/>
      <c r="J229" s="193">
        <f t="shared" si="40"/>
        <v>0</v>
      </c>
      <c r="K229" s="189" t="s">
        <v>1</v>
      </c>
      <c r="L229" s="40"/>
      <c r="M229" s="194" t="s">
        <v>1</v>
      </c>
      <c r="N229" s="195" t="s">
        <v>44</v>
      </c>
      <c r="O229" s="72"/>
      <c r="P229" s="196">
        <f t="shared" si="41"/>
        <v>0</v>
      </c>
      <c r="Q229" s="196">
        <v>0</v>
      </c>
      <c r="R229" s="196">
        <f t="shared" si="42"/>
        <v>0</v>
      </c>
      <c r="S229" s="196">
        <v>0</v>
      </c>
      <c r="T229" s="197">
        <f t="shared" si="43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8" t="s">
        <v>131</v>
      </c>
      <c r="AT229" s="198" t="s">
        <v>176</v>
      </c>
      <c r="AU229" s="198" t="s">
        <v>89</v>
      </c>
      <c r="AY229" s="18" t="s">
        <v>173</v>
      </c>
      <c r="BE229" s="199">
        <f t="shared" si="44"/>
        <v>0</v>
      </c>
      <c r="BF229" s="199">
        <f t="shared" si="45"/>
        <v>0</v>
      </c>
      <c r="BG229" s="199">
        <f t="shared" si="46"/>
        <v>0</v>
      </c>
      <c r="BH229" s="199">
        <f t="shared" si="47"/>
        <v>0</v>
      </c>
      <c r="BI229" s="199">
        <f t="shared" si="48"/>
        <v>0</v>
      </c>
      <c r="BJ229" s="18" t="s">
        <v>87</v>
      </c>
      <c r="BK229" s="199">
        <f t="shared" si="49"/>
        <v>0</v>
      </c>
      <c r="BL229" s="18" t="s">
        <v>131</v>
      </c>
      <c r="BM229" s="198" t="s">
        <v>2929</v>
      </c>
    </row>
    <row r="230" spans="1:65" s="2" customFormat="1" ht="16.5" customHeight="1">
      <c r="A230" s="35"/>
      <c r="B230" s="36"/>
      <c r="C230" s="187" t="s">
        <v>1116</v>
      </c>
      <c r="D230" s="187" t="s">
        <v>176</v>
      </c>
      <c r="E230" s="188" t="s">
        <v>2930</v>
      </c>
      <c r="F230" s="189" t="s">
        <v>2207</v>
      </c>
      <c r="G230" s="190" t="s">
        <v>2164</v>
      </c>
      <c r="H230" s="191">
        <v>1</v>
      </c>
      <c r="I230" s="192"/>
      <c r="J230" s="193">
        <f t="shared" si="40"/>
        <v>0</v>
      </c>
      <c r="K230" s="189" t="s">
        <v>1</v>
      </c>
      <c r="L230" s="40"/>
      <c r="M230" s="194" t="s">
        <v>1</v>
      </c>
      <c r="N230" s="195" t="s">
        <v>44</v>
      </c>
      <c r="O230" s="72"/>
      <c r="P230" s="196">
        <f t="shared" si="41"/>
        <v>0</v>
      </c>
      <c r="Q230" s="196">
        <v>0</v>
      </c>
      <c r="R230" s="196">
        <f t="shared" si="42"/>
        <v>0</v>
      </c>
      <c r="S230" s="196">
        <v>0</v>
      </c>
      <c r="T230" s="197">
        <f t="shared" si="4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98" t="s">
        <v>131</v>
      </c>
      <c r="AT230" s="198" t="s">
        <v>176</v>
      </c>
      <c r="AU230" s="198" t="s">
        <v>89</v>
      </c>
      <c r="AY230" s="18" t="s">
        <v>173</v>
      </c>
      <c r="BE230" s="199">
        <f t="shared" si="44"/>
        <v>0</v>
      </c>
      <c r="BF230" s="199">
        <f t="shared" si="45"/>
        <v>0</v>
      </c>
      <c r="BG230" s="199">
        <f t="shared" si="46"/>
        <v>0</v>
      </c>
      <c r="BH230" s="199">
        <f t="shared" si="47"/>
        <v>0</v>
      </c>
      <c r="BI230" s="199">
        <f t="shared" si="48"/>
        <v>0</v>
      </c>
      <c r="BJ230" s="18" t="s">
        <v>87</v>
      </c>
      <c r="BK230" s="199">
        <f t="shared" si="49"/>
        <v>0</v>
      </c>
      <c r="BL230" s="18" t="s">
        <v>131</v>
      </c>
      <c r="BM230" s="198" t="s">
        <v>2931</v>
      </c>
    </row>
    <row r="231" spans="1:65" s="2" customFormat="1" ht="16.5" customHeight="1">
      <c r="A231" s="35"/>
      <c r="B231" s="36"/>
      <c r="C231" s="187" t="s">
        <v>1124</v>
      </c>
      <c r="D231" s="187" t="s">
        <v>176</v>
      </c>
      <c r="E231" s="188" t="s">
        <v>2932</v>
      </c>
      <c r="F231" s="189" t="s">
        <v>1079</v>
      </c>
      <c r="G231" s="190" t="s">
        <v>2164</v>
      </c>
      <c r="H231" s="191">
        <v>1</v>
      </c>
      <c r="I231" s="192"/>
      <c r="J231" s="193">
        <f t="shared" si="40"/>
        <v>0</v>
      </c>
      <c r="K231" s="189" t="s">
        <v>1</v>
      </c>
      <c r="L231" s="40"/>
      <c r="M231" s="205" t="s">
        <v>1</v>
      </c>
      <c r="N231" s="206" t="s">
        <v>44</v>
      </c>
      <c r="O231" s="207"/>
      <c r="P231" s="208">
        <f t="shared" si="41"/>
        <v>0</v>
      </c>
      <c r="Q231" s="208">
        <v>0</v>
      </c>
      <c r="R231" s="208">
        <f t="shared" si="42"/>
        <v>0</v>
      </c>
      <c r="S231" s="208">
        <v>0</v>
      </c>
      <c r="T231" s="209">
        <f t="shared" si="4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8" t="s">
        <v>131</v>
      </c>
      <c r="AT231" s="198" t="s">
        <v>176</v>
      </c>
      <c r="AU231" s="198" t="s">
        <v>89</v>
      </c>
      <c r="AY231" s="18" t="s">
        <v>173</v>
      </c>
      <c r="BE231" s="199">
        <f t="shared" si="44"/>
        <v>0</v>
      </c>
      <c r="BF231" s="199">
        <f t="shared" si="45"/>
        <v>0</v>
      </c>
      <c r="BG231" s="199">
        <f t="shared" si="46"/>
        <v>0</v>
      </c>
      <c r="BH231" s="199">
        <f t="shared" si="47"/>
        <v>0</v>
      </c>
      <c r="BI231" s="199">
        <f t="shared" si="48"/>
        <v>0</v>
      </c>
      <c r="BJ231" s="18" t="s">
        <v>87</v>
      </c>
      <c r="BK231" s="199">
        <f t="shared" si="49"/>
        <v>0</v>
      </c>
      <c r="BL231" s="18" t="s">
        <v>131</v>
      </c>
      <c r="BM231" s="198" t="s">
        <v>2933</v>
      </c>
    </row>
    <row r="232" spans="1:65" s="2" customFormat="1" ht="6.95" customHeight="1">
      <c r="A232" s="35"/>
      <c r="B232" s="55"/>
      <c r="C232" s="56"/>
      <c r="D232" s="56"/>
      <c r="E232" s="56"/>
      <c r="F232" s="56"/>
      <c r="G232" s="56"/>
      <c r="H232" s="56"/>
      <c r="I232" s="56"/>
      <c r="J232" s="56"/>
      <c r="K232" s="56"/>
      <c r="L232" s="40"/>
      <c r="M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</row>
  </sheetData>
  <sheetProtection algorithmName="SHA-512" hashValue="oCcrWz93unb4pVFKGIUu/Pcxt8oZ0cclidqZGxh2ZOIUdDGD0ncXN61y9+2pX98VXxJY3RLYFBl4RRN14iL2+Q==" saltValue="MNaRgohgG8KjT422D+SAtI+AfdqmZutOn+QsxextUYbwTdD1otIemTBeBBZD1Gd6EohKPNuqDdAsXRH/JMRqkg==" spinCount="100000" sheet="1" objects="1" scenarios="1" formatColumns="0" formatRows="0" autoFilter="0"/>
  <autoFilter ref="C122:K231" xr:uid="{00000000-0009-0000-0000-000008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40</vt:i4>
      </vt:variant>
    </vt:vector>
  </HeadingPairs>
  <TitlesOfParts>
    <vt:vector size="60" baseType="lpstr">
      <vt:lpstr>Rekapitulace stavby</vt:lpstr>
      <vt:lpstr>01 - VEDLEJŠÍ A OSTATNÍ N...</vt:lpstr>
      <vt:lpstr>02 - BOURACÍ PRÁCE</vt:lpstr>
      <vt:lpstr>03 - STAVEBNÍ PRÁCE</vt:lpstr>
      <vt:lpstr>04 - ZTI</vt:lpstr>
      <vt:lpstr>05 - VZT</vt:lpstr>
      <vt:lpstr>06 - VYTÁPĚNÍ</vt:lpstr>
      <vt:lpstr>07 - CHLAZENÍ</vt:lpstr>
      <vt:lpstr>08 - ELEKTROINSTALACE - S...</vt:lpstr>
      <vt:lpstr>09 - HROMOSVOD</vt:lpstr>
      <vt:lpstr>10 - STRUKTUROVANÁ KABELÁ...</vt:lpstr>
      <vt:lpstr>11 - DOMOVNÍ VIDEOTELEFON...</vt:lpstr>
      <vt:lpstr>12 - SPOLEČNÁ TELEVIZNÍ A...</vt:lpstr>
      <vt:lpstr>13 - JEDNOTNÝ ČAS A ŠKOLN...</vt:lpstr>
      <vt:lpstr>14 - DOMÁCÍ ROZHLAS S NUC...</vt:lpstr>
      <vt:lpstr>15 - ZAŘÍZENÍ AUTONOMNÍ D...</vt:lpstr>
      <vt:lpstr>16 - AUDIO SYSTÉM - TRUBK...</vt:lpstr>
      <vt:lpstr>17 - MĚŘENÍ A REGULACE</vt:lpstr>
      <vt:lpstr>18 - ZEMNÍ PRÁCE, VENKOVN...</vt:lpstr>
      <vt:lpstr>19 - SADOVÉ ÚPRAVY</vt:lpstr>
      <vt:lpstr>'01 - VEDLEJŠÍ A OSTATNÍ N...'!Názvy_tisku</vt:lpstr>
      <vt:lpstr>'02 - BOURACÍ PRÁCE'!Názvy_tisku</vt:lpstr>
      <vt:lpstr>'03 - STAVEBNÍ PRÁCE'!Názvy_tisku</vt:lpstr>
      <vt:lpstr>'04 - ZTI'!Názvy_tisku</vt:lpstr>
      <vt:lpstr>'05 - VZT'!Názvy_tisku</vt:lpstr>
      <vt:lpstr>'06 - VYTÁPĚNÍ'!Názvy_tisku</vt:lpstr>
      <vt:lpstr>'07 - CHLAZENÍ'!Názvy_tisku</vt:lpstr>
      <vt:lpstr>'08 - ELEKTROINSTALACE - S...'!Názvy_tisku</vt:lpstr>
      <vt:lpstr>'09 - HROMOSVOD'!Názvy_tisku</vt:lpstr>
      <vt:lpstr>'10 - STRUKTUROVANÁ KABELÁ...'!Názvy_tisku</vt:lpstr>
      <vt:lpstr>'11 - DOMOVNÍ VIDEOTELEFON...'!Názvy_tisku</vt:lpstr>
      <vt:lpstr>'12 - SPOLEČNÁ TELEVIZNÍ A...'!Názvy_tisku</vt:lpstr>
      <vt:lpstr>'13 - JEDNOTNÝ ČAS A ŠKOLN...'!Názvy_tisku</vt:lpstr>
      <vt:lpstr>'14 - DOMÁCÍ ROZHLAS S NUC...'!Názvy_tisku</vt:lpstr>
      <vt:lpstr>'15 - ZAŘÍZENÍ AUTONOMNÍ D...'!Názvy_tisku</vt:lpstr>
      <vt:lpstr>'16 - AUDIO SYSTÉM - TRUBK...'!Názvy_tisku</vt:lpstr>
      <vt:lpstr>'17 - MĚŘENÍ A REGULACE'!Názvy_tisku</vt:lpstr>
      <vt:lpstr>'18 - ZEMNÍ PRÁCE, VENKOVN...'!Názvy_tisku</vt:lpstr>
      <vt:lpstr>'19 - SADOVÉ ÚPRAVY'!Názvy_tisku</vt:lpstr>
      <vt:lpstr>'Rekapitulace stavby'!Názvy_tisku</vt:lpstr>
      <vt:lpstr>'01 - VEDLEJŠÍ A OSTATNÍ N...'!Oblast_tisku</vt:lpstr>
      <vt:lpstr>'02 - BOURACÍ PRÁCE'!Oblast_tisku</vt:lpstr>
      <vt:lpstr>'03 - STAVEBNÍ PRÁCE'!Oblast_tisku</vt:lpstr>
      <vt:lpstr>'04 - ZTI'!Oblast_tisku</vt:lpstr>
      <vt:lpstr>'05 - VZT'!Oblast_tisku</vt:lpstr>
      <vt:lpstr>'06 - VYTÁPĚNÍ'!Oblast_tisku</vt:lpstr>
      <vt:lpstr>'07 - CHLAZENÍ'!Oblast_tisku</vt:lpstr>
      <vt:lpstr>'08 - ELEKTROINSTALACE - S...'!Oblast_tisku</vt:lpstr>
      <vt:lpstr>'09 - HROMOSVOD'!Oblast_tisku</vt:lpstr>
      <vt:lpstr>'10 - STRUKTUROVANÁ KABELÁ...'!Oblast_tisku</vt:lpstr>
      <vt:lpstr>'11 - DOMOVNÍ VIDEOTELEFON...'!Oblast_tisku</vt:lpstr>
      <vt:lpstr>'12 - SPOLEČNÁ TELEVIZNÍ A...'!Oblast_tisku</vt:lpstr>
      <vt:lpstr>'13 - JEDNOTNÝ ČAS A ŠKOLN...'!Oblast_tisku</vt:lpstr>
      <vt:lpstr>'14 - DOMÁCÍ ROZHLAS S NUC...'!Oblast_tisku</vt:lpstr>
      <vt:lpstr>'15 - ZAŘÍZENÍ AUTONOMNÍ D...'!Oblast_tisku</vt:lpstr>
      <vt:lpstr>'16 - AUDIO SYSTÉM - TRUBK...'!Oblast_tisku</vt:lpstr>
      <vt:lpstr>'17 - MĚŘENÍ A REGULACE'!Oblast_tisku</vt:lpstr>
      <vt:lpstr>'18 - ZEMNÍ PRÁCE, VENKOVN...'!Oblast_tisku</vt:lpstr>
      <vt:lpstr>'19 - SADOVÉ ÚPRAVY'!Oblast_tisku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VM\Vladimír</dc:creator>
  <cp:lastModifiedBy>Vladimír</cp:lastModifiedBy>
  <cp:lastPrinted>2022-02-15T16:33:07Z</cp:lastPrinted>
  <dcterms:created xsi:type="dcterms:W3CDTF">2022-02-15T16:29:10Z</dcterms:created>
  <dcterms:modified xsi:type="dcterms:W3CDTF">2022-02-15T16:33:15Z</dcterms:modified>
</cp:coreProperties>
</file>