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Svetla - ZŠ Lánecká, reko..." sheetId="2" r:id="rId2"/>
  </sheets>
  <definedNames>
    <definedName name="_xlnm.Print_Area" localSheetId="0">'Rekapitulace stavby'!$D$4:$AO$76,'Rekapitulace stavby'!$C$82:$AQ$96</definedName>
    <definedName name="_xlnm.Print_Titles" localSheetId="0">'Rekapitulace stavby'!$92:$92</definedName>
    <definedName name="_xlnm._FilterDatabase" localSheetId="1" hidden="1">'Svetla - ZŠ Lánecká, reko...'!$C$119:$L$253</definedName>
    <definedName name="_xlnm.Print_Area" localSheetId="1">'Svetla - ZŠ Lánecká, reko...'!$C$4:$K$76,'Svetla - ZŠ Lánecká, reko...'!$C$82:$K$103,'Svetla - ZŠ Lánecká, reko...'!$C$109:$L$253</definedName>
    <definedName name="_xlnm.Print_Titles" localSheetId="1">'Svetla - ZŠ Lánecká, reko...'!$119:$119</definedName>
  </definedNames>
  <calcPr/>
</workbook>
</file>

<file path=xl/calcChain.xml><?xml version="1.0" encoding="utf-8"?>
<calcChain xmlns="http://schemas.openxmlformats.org/spreadsheetml/2006/main">
  <c i="2" l="1" r="V241"/>
  <c r="V240"/>
  <c r="K37"/>
  <c r="K36"/>
  <c i="1" r="BA95"/>
  <c i="2" r="K35"/>
  <c i="1" r="AZ95"/>
  <c i="2" r="BI252"/>
  <c r="BH252"/>
  <c r="BG252"/>
  <c r="BF252"/>
  <c r="X252"/>
  <c r="V252"/>
  <c r="T252"/>
  <c r="P252"/>
  <c r="BI250"/>
  <c r="BH250"/>
  <c r="BG250"/>
  <c r="BF250"/>
  <c r="X250"/>
  <c r="V250"/>
  <c r="T250"/>
  <c r="P250"/>
  <c r="BI248"/>
  <c r="BH248"/>
  <c r="BG248"/>
  <c r="BF248"/>
  <c r="X248"/>
  <c r="V248"/>
  <c r="T248"/>
  <c r="P248"/>
  <c r="BI246"/>
  <c r="BH246"/>
  <c r="BG246"/>
  <c r="BF246"/>
  <c r="X246"/>
  <c r="V246"/>
  <c r="T246"/>
  <c r="P246"/>
  <c r="BI244"/>
  <c r="BH244"/>
  <c r="BG244"/>
  <c r="BF244"/>
  <c r="X244"/>
  <c r="V244"/>
  <c r="T244"/>
  <c r="P244"/>
  <c r="BI242"/>
  <c r="BH242"/>
  <c r="BG242"/>
  <c r="BF242"/>
  <c r="X242"/>
  <c r="V242"/>
  <c r="T242"/>
  <c r="P242"/>
  <c r="BI237"/>
  <c r="BH237"/>
  <c r="BG237"/>
  <c r="BF237"/>
  <c r="X237"/>
  <c r="V237"/>
  <c r="T237"/>
  <c r="P237"/>
  <c r="BI234"/>
  <c r="BH234"/>
  <c r="BG234"/>
  <c r="BF234"/>
  <c r="X234"/>
  <c r="V234"/>
  <c r="T234"/>
  <c r="P234"/>
  <c r="BI231"/>
  <c r="BH231"/>
  <c r="BG231"/>
  <c r="BF231"/>
  <c r="X231"/>
  <c r="V231"/>
  <c r="T231"/>
  <c r="P231"/>
  <c r="BI226"/>
  <c r="BH226"/>
  <c r="BG226"/>
  <c r="BF226"/>
  <c r="X226"/>
  <c r="V226"/>
  <c r="T226"/>
  <c r="P226"/>
  <c r="BI224"/>
  <c r="BH224"/>
  <c r="BG224"/>
  <c r="BF224"/>
  <c r="X224"/>
  <c r="V224"/>
  <c r="T224"/>
  <c r="P224"/>
  <c r="BI221"/>
  <c r="BH221"/>
  <c r="BG221"/>
  <c r="BF221"/>
  <c r="X221"/>
  <c r="V221"/>
  <c r="T221"/>
  <c r="P221"/>
  <c r="BI219"/>
  <c r="BH219"/>
  <c r="BG219"/>
  <c r="BF219"/>
  <c r="X219"/>
  <c r="V219"/>
  <c r="T219"/>
  <c r="P219"/>
  <c r="BI217"/>
  <c r="BH217"/>
  <c r="BG217"/>
  <c r="BF217"/>
  <c r="X217"/>
  <c r="V217"/>
  <c r="T217"/>
  <c r="P217"/>
  <c r="BI214"/>
  <c r="BH214"/>
  <c r="BG214"/>
  <c r="BF214"/>
  <c r="X214"/>
  <c r="V214"/>
  <c r="T214"/>
  <c r="P214"/>
  <c r="BI212"/>
  <c r="BH212"/>
  <c r="BG212"/>
  <c r="BF212"/>
  <c r="X212"/>
  <c r="V212"/>
  <c r="T212"/>
  <c r="P212"/>
  <c r="BI209"/>
  <c r="BH209"/>
  <c r="BG209"/>
  <c r="BF209"/>
  <c r="X209"/>
  <c r="V209"/>
  <c r="T209"/>
  <c r="P209"/>
  <c r="BI207"/>
  <c r="BH207"/>
  <c r="BG207"/>
  <c r="BF207"/>
  <c r="X207"/>
  <c r="V207"/>
  <c r="T207"/>
  <c r="P207"/>
  <c r="BI204"/>
  <c r="BH204"/>
  <c r="BG204"/>
  <c r="BF204"/>
  <c r="X204"/>
  <c r="V204"/>
  <c r="T204"/>
  <c r="P204"/>
  <c r="BI202"/>
  <c r="BH202"/>
  <c r="BG202"/>
  <c r="BF202"/>
  <c r="X202"/>
  <c r="V202"/>
  <c r="T202"/>
  <c r="P202"/>
  <c r="BI199"/>
  <c r="BH199"/>
  <c r="BG199"/>
  <c r="BF199"/>
  <c r="X199"/>
  <c r="V199"/>
  <c r="T199"/>
  <c r="P199"/>
  <c r="BI197"/>
  <c r="BH197"/>
  <c r="BG197"/>
  <c r="BF197"/>
  <c r="X197"/>
  <c r="V197"/>
  <c r="T197"/>
  <c r="P197"/>
  <c r="BI194"/>
  <c r="BH194"/>
  <c r="BG194"/>
  <c r="BF194"/>
  <c r="X194"/>
  <c r="V194"/>
  <c r="T194"/>
  <c r="P194"/>
  <c r="BI192"/>
  <c r="BH192"/>
  <c r="BG192"/>
  <c r="BF192"/>
  <c r="X192"/>
  <c r="V192"/>
  <c r="T192"/>
  <c r="P192"/>
  <c r="BI189"/>
  <c r="BH189"/>
  <c r="BG189"/>
  <c r="BF189"/>
  <c r="X189"/>
  <c r="V189"/>
  <c r="T189"/>
  <c r="P189"/>
  <c r="BI186"/>
  <c r="BH186"/>
  <c r="BG186"/>
  <c r="BF186"/>
  <c r="X186"/>
  <c r="V186"/>
  <c r="T186"/>
  <c r="P186"/>
  <c r="BI183"/>
  <c r="BH183"/>
  <c r="BG183"/>
  <c r="BF183"/>
  <c r="X183"/>
  <c r="V183"/>
  <c r="T183"/>
  <c r="P183"/>
  <c r="BI180"/>
  <c r="BH180"/>
  <c r="BG180"/>
  <c r="BF180"/>
  <c r="X180"/>
  <c r="V180"/>
  <c r="T180"/>
  <c r="P180"/>
  <c r="BI178"/>
  <c r="BH178"/>
  <c r="BG178"/>
  <c r="BF178"/>
  <c r="X178"/>
  <c r="V178"/>
  <c r="T178"/>
  <c r="P178"/>
  <c r="BI175"/>
  <c r="BH175"/>
  <c r="BG175"/>
  <c r="BF175"/>
  <c r="X175"/>
  <c r="V175"/>
  <c r="T175"/>
  <c r="P175"/>
  <c r="BI171"/>
  <c r="BH171"/>
  <c r="BG171"/>
  <c r="BF171"/>
  <c r="X171"/>
  <c r="V171"/>
  <c r="T171"/>
  <c r="P171"/>
  <c r="BI168"/>
  <c r="BH168"/>
  <c r="BG168"/>
  <c r="BF168"/>
  <c r="X168"/>
  <c r="V168"/>
  <c r="T168"/>
  <c r="P168"/>
  <c r="BI166"/>
  <c r="BH166"/>
  <c r="BG166"/>
  <c r="BF166"/>
  <c r="X166"/>
  <c r="V166"/>
  <c r="T166"/>
  <c r="P166"/>
  <c r="BI162"/>
  <c r="BH162"/>
  <c r="BG162"/>
  <c r="BF162"/>
  <c r="X162"/>
  <c r="V162"/>
  <c r="T162"/>
  <c r="P162"/>
  <c r="BI159"/>
  <c r="BH159"/>
  <c r="BG159"/>
  <c r="BF159"/>
  <c r="X159"/>
  <c r="V159"/>
  <c r="T159"/>
  <c r="P159"/>
  <c r="BI157"/>
  <c r="BH157"/>
  <c r="BG157"/>
  <c r="BF157"/>
  <c r="X157"/>
  <c r="V157"/>
  <c r="T157"/>
  <c r="P157"/>
  <c r="BI154"/>
  <c r="BH154"/>
  <c r="BG154"/>
  <c r="BF154"/>
  <c r="X154"/>
  <c r="V154"/>
  <c r="T154"/>
  <c r="P154"/>
  <c r="BI152"/>
  <c r="BH152"/>
  <c r="BG152"/>
  <c r="BF152"/>
  <c r="X152"/>
  <c r="V152"/>
  <c r="T152"/>
  <c r="P152"/>
  <c r="BI149"/>
  <c r="BH149"/>
  <c r="BG149"/>
  <c r="BF149"/>
  <c r="X149"/>
  <c r="V149"/>
  <c r="T149"/>
  <c r="P149"/>
  <c r="BI147"/>
  <c r="BH147"/>
  <c r="BG147"/>
  <c r="BF147"/>
  <c r="X147"/>
  <c r="V147"/>
  <c r="T147"/>
  <c r="P147"/>
  <c r="BI144"/>
  <c r="BH144"/>
  <c r="BG144"/>
  <c r="BF144"/>
  <c r="X144"/>
  <c r="V144"/>
  <c r="T144"/>
  <c r="P144"/>
  <c r="BI142"/>
  <c r="BH142"/>
  <c r="BG142"/>
  <c r="BF142"/>
  <c r="X142"/>
  <c r="V142"/>
  <c r="T142"/>
  <c r="P142"/>
  <c r="BI140"/>
  <c r="BH140"/>
  <c r="BG140"/>
  <c r="BF140"/>
  <c r="X140"/>
  <c r="V140"/>
  <c r="T140"/>
  <c r="P140"/>
  <c r="BI137"/>
  <c r="BH137"/>
  <c r="BG137"/>
  <c r="BF137"/>
  <c r="X137"/>
  <c r="V137"/>
  <c r="T137"/>
  <c r="P137"/>
  <c r="BI134"/>
  <c r="BH134"/>
  <c r="BG134"/>
  <c r="BF134"/>
  <c r="X134"/>
  <c r="V134"/>
  <c r="T134"/>
  <c r="P134"/>
  <c r="BI131"/>
  <c r="BH131"/>
  <c r="BG131"/>
  <c r="BF131"/>
  <c r="X131"/>
  <c r="V131"/>
  <c r="T131"/>
  <c r="P131"/>
  <c r="BI126"/>
  <c r="BH126"/>
  <c r="BG126"/>
  <c r="BF126"/>
  <c r="X126"/>
  <c r="V126"/>
  <c r="T126"/>
  <c r="P126"/>
  <c r="BI123"/>
  <c r="BH123"/>
  <c r="BG123"/>
  <c r="BF123"/>
  <c r="X123"/>
  <c r="V123"/>
  <c r="T123"/>
  <c r="P123"/>
  <c r="J117"/>
  <c r="J116"/>
  <c r="F116"/>
  <c r="F114"/>
  <c r="E112"/>
  <c r="J90"/>
  <c r="J89"/>
  <c r="F89"/>
  <c r="F87"/>
  <c r="E85"/>
  <c r="J16"/>
  <c r="E16"/>
  <c r="F117"/>
  <c r="J15"/>
  <c r="J10"/>
  <c r="J114"/>
  <c i="1" r="L90"/>
  <c r="AM90"/>
  <c r="AM89"/>
  <c r="L89"/>
  <c r="AM87"/>
  <c r="L87"/>
  <c r="L85"/>
  <c r="L84"/>
  <c i="2" r="Q252"/>
  <c r="Q248"/>
  <c r="R242"/>
  <c r="Q237"/>
  <c r="Q226"/>
  <c r="R219"/>
  <c r="Q212"/>
  <c r="R204"/>
  <c r="R197"/>
  <c r="Q189"/>
  <c r="R180"/>
  <c r="R175"/>
  <c r="R168"/>
  <c r="R159"/>
  <c r="R152"/>
  <c r="R142"/>
  <c r="Q131"/>
  <c r="K34"/>
  <c r="R252"/>
  <c r="R246"/>
  <c r="Q242"/>
  <c r="R231"/>
  <c r="Q224"/>
  <c r="Q219"/>
  <c r="Q214"/>
  <c r="R207"/>
  <c r="Q202"/>
  <c r="R194"/>
  <c r="R189"/>
  <c r="R183"/>
  <c r="Q175"/>
  <c r="Q168"/>
  <c r="Q159"/>
  <c r="Q154"/>
  <c r="Q144"/>
  <c r="R134"/>
  <c r="BK214"/>
  <c r="BK219"/>
  <c r="BK192"/>
  <c r="BK237"/>
  <c r="BK166"/>
  <c r="BK242"/>
  <c r="BK183"/>
  <c r="BK154"/>
  <c r="R144"/>
  <c r="Q134"/>
  <c r="BK244"/>
  <c r="BK246"/>
  <c r="BK178"/>
  <c r="BK221"/>
  <c r="BK149"/>
  <c r="BK137"/>
  <c r="BK204"/>
  <c r="BK147"/>
  <c r="BK168"/>
  <c r="BK123"/>
  <c r="F35"/>
  <c r="Q162"/>
  <c r="R149"/>
  <c r="Q142"/>
  <c r="Q123"/>
  <c r="BK248"/>
  <c r="BK197"/>
  <c r="BK224"/>
  <c r="BK162"/>
  <c r="BK140"/>
  <c r="BK234"/>
  <c r="BK180"/>
  <c r="BK175"/>
  <c r="BK152"/>
  <c r="Q250"/>
  <c r="Q244"/>
  <c r="R234"/>
  <c r="R226"/>
  <c r="Q221"/>
  <c r="R214"/>
  <c r="R212"/>
  <c r="Q207"/>
  <c r="R199"/>
  <c r="Q197"/>
  <c r="Q192"/>
  <c r="Q183"/>
  <c r="Q178"/>
  <c r="Q171"/>
  <c r="R157"/>
  <c r="Q152"/>
  <c r="Q140"/>
  <c r="Q126"/>
  <c r="F34"/>
  <c r="R248"/>
  <c r="R244"/>
  <c r="Q234"/>
  <c r="R224"/>
  <c r="R217"/>
  <c r="Q209"/>
  <c r="Q204"/>
  <c r="Q199"/>
  <c r="R192"/>
  <c r="Q186"/>
  <c r="R178"/>
  <c r="R166"/>
  <c r="Q157"/>
  <c r="Q147"/>
  <c r="R137"/>
  <c r="R131"/>
  <c r="BK231"/>
  <c r="BK199"/>
  <c r="BK250"/>
  <c r="BK186"/>
  <c r="BK144"/>
  <c r="BK134"/>
  <c r="BK209"/>
  <c r="BK212"/>
  <c r="BK189"/>
  <c r="BK157"/>
  <c r="F37"/>
  <c r="R162"/>
  <c r="Q149"/>
  <c r="R140"/>
  <c r="R126"/>
  <c i="1" r="AU94"/>
  <c i="2" r="BK252"/>
  <c r="BK207"/>
  <c r="BK171"/>
  <c r="BK202"/>
  <c r="BK142"/>
  <c r="BK126"/>
  <c r="BK217"/>
  <c r="BK226"/>
  <c r="BK194"/>
  <c r="BK159"/>
  <c r="BK131"/>
  <c r="R250"/>
  <c r="Q246"/>
  <c r="R237"/>
  <c r="Q231"/>
  <c r="R221"/>
  <c r="Q217"/>
  <c r="R209"/>
  <c r="R202"/>
  <c r="Q194"/>
  <c r="R186"/>
  <c r="Q180"/>
  <c r="R171"/>
  <c r="Q166"/>
  <c r="R154"/>
  <c r="R147"/>
  <c r="Q137"/>
  <c r="R123"/>
  <c r="F36"/>
  <c l="1" r="BK130"/>
  <c r="BK129"/>
  <c r="K129"/>
  <c r="K97"/>
  <c r="T122"/>
  <c r="T121"/>
  <c r="V130"/>
  <c r="V129"/>
  <c r="V122"/>
  <c r="V121"/>
  <c r="Q130"/>
  <c r="I98"/>
  <c r="V230"/>
  <c r="V229"/>
  <c r="BK241"/>
  <c r="BK240"/>
  <c r="K240"/>
  <c r="K101"/>
  <c r="X122"/>
  <c r="X121"/>
  <c r="T130"/>
  <c r="T129"/>
  <c r="BK230"/>
  <c r="K230"/>
  <c r="K100"/>
  <c r="X230"/>
  <c r="X229"/>
  <c r="T241"/>
  <c r="T240"/>
  <c r="BK122"/>
  <c r="K122"/>
  <c r="K96"/>
  <c r="Q122"/>
  <c r="Q121"/>
  <c r="I95"/>
  <c r="R130"/>
  <c r="R129"/>
  <c r="J97"/>
  <c r="Q230"/>
  <c r="Q229"/>
  <c r="I99"/>
  <c r="Q241"/>
  <c r="Q240"/>
  <c r="I101"/>
  <c r="R122"/>
  <c r="J96"/>
  <c r="X130"/>
  <c r="X129"/>
  <c r="T230"/>
  <c r="T229"/>
  <c r="R230"/>
  <c r="J100"/>
  <c r="X241"/>
  <c r="X240"/>
  <c r="R241"/>
  <c r="R240"/>
  <c r="J101"/>
  <c i="1" r="BE95"/>
  <c r="BD95"/>
  <c r="BC95"/>
  <c i="2" r="J87"/>
  <c r="F90"/>
  <c i="1" r="AY95"/>
  <c r="BF95"/>
  <c r="BE94"/>
  <c r="W32"/>
  <c i="2" r="K159"/>
  <c r="BE159"/>
  <c r="K221"/>
  <c r="BE221"/>
  <c r="K162"/>
  <c r="BE162"/>
  <c r="K209"/>
  <c r="BE209"/>
  <c i="1" r="BC94"/>
  <c r="W30"/>
  <c i="2" r="K152"/>
  <c r="BE152"/>
  <c r="K212"/>
  <c r="BE212"/>
  <c r="K250"/>
  <c r="BE250"/>
  <c r="K168"/>
  <c r="BE168"/>
  <c r="K166"/>
  <c r="BE166"/>
  <c r="K242"/>
  <c r="BE242"/>
  <c r="K178"/>
  <c r="BE178"/>
  <c i="1" r="BF94"/>
  <c r="W33"/>
  <c i="2" r="K231"/>
  <c r="BE231"/>
  <c r="K171"/>
  <c r="BE171"/>
  <c i="1" r="BD94"/>
  <c r="W31"/>
  <c i="2" r="K234"/>
  <c r="BE234"/>
  <c r="K140"/>
  <c r="BE140"/>
  <c r="K175"/>
  <c r="BE175"/>
  <c r="K207"/>
  <c r="BE207"/>
  <c r="K252"/>
  <c r="BE252"/>
  <c r="K202"/>
  <c r="BE202"/>
  <c r="K199"/>
  <c r="BE199"/>
  <c r="K157"/>
  <c r="BE157"/>
  <c r="K246"/>
  <c r="BE246"/>
  <c r="K137"/>
  <c r="BE137"/>
  <c r="K204"/>
  <c r="BE204"/>
  <c r="K134"/>
  <c r="BE134"/>
  <c r="K197"/>
  <c r="BE197"/>
  <c r="K248"/>
  <c r="BE248"/>
  <c r="K192"/>
  <c r="BE192"/>
  <c r="K149"/>
  <c r="BE149"/>
  <c r="K219"/>
  <c r="BE219"/>
  <c r="K144"/>
  <c r="BE144"/>
  <c r="K237"/>
  <c r="BE237"/>
  <c r="K214"/>
  <c r="BE214"/>
  <c r="K123"/>
  <c r="BE123"/>
  <c r="K147"/>
  <c r="BE147"/>
  <c r="K189"/>
  <c r="BE189"/>
  <c r="K244"/>
  <c r="BE244"/>
  <c r="K180"/>
  <c r="BE180"/>
  <c r="K131"/>
  <c r="BE131"/>
  <c r="K194"/>
  <c r="BE194"/>
  <c r="K226"/>
  <c r="BE226"/>
  <c r="K142"/>
  <c r="BE142"/>
  <c r="K224"/>
  <c r="BE224"/>
  <c r="K183"/>
  <c r="BE183"/>
  <c r="K126"/>
  <c r="BE126"/>
  <c r="K154"/>
  <c r="BE154"/>
  <c r="K217"/>
  <c r="BE217"/>
  <c r="K186"/>
  <c r="BE186"/>
  <c l="1" r="X120"/>
  <c r="V120"/>
  <c r="T120"/>
  <c i="1" r="AW95"/>
  <c i="2" r="K130"/>
  <c r="K98"/>
  <c r="J102"/>
  <c r="BK121"/>
  <c r="K121"/>
  <c r="K95"/>
  <c r="R121"/>
  <c r="BK229"/>
  <c r="K229"/>
  <c r="K99"/>
  <c r="I96"/>
  <c r="I100"/>
  <c r="K241"/>
  <c r="K102"/>
  <c r="I102"/>
  <c r="Q129"/>
  <c r="I97"/>
  <c r="J98"/>
  <c r="R229"/>
  <c r="J99"/>
  <c i="1" r="AW94"/>
  <c r="AY94"/>
  <c r="AK30"/>
  <c i="2" r="K33"/>
  <c i="1" r="AX95"/>
  <c r="AV95"/>
  <c r="AZ94"/>
  <c i="2" r="F33"/>
  <c i="1" r="BB95"/>
  <c r="BB94"/>
  <c r="W29"/>
  <c r="BA94"/>
  <c i="2" l="1" r="R120"/>
  <c r="J94"/>
  <c r="K29"/>
  <c i="1" r="AT95"/>
  <c i="2" r="Q120"/>
  <c r="I94"/>
  <c r="K28"/>
  <c i="1" r="AS95"/>
  <c i="2" r="J95"/>
  <c r="BK120"/>
  <c r="K120"/>
  <c r="K94"/>
  <c i="1" r="AT94"/>
  <c r="AS94"/>
  <c r="AX94"/>
  <c r="AK29"/>
  <c i="2" l="1" r="K30"/>
  <c i="1" r="AG95"/>
  <c r="AG94"/>
  <c r="AK26"/>
  <c r="AV94"/>
  <c r="AN94"/>
  <c i="2" l="1" r="K39"/>
  <c i="1" r="AN95"/>
  <c r="AK35"/>
</calcChain>
</file>

<file path=xl/sharedStrings.xml><?xml version="1.0" encoding="utf-8"?>
<sst xmlns="http://schemas.openxmlformats.org/spreadsheetml/2006/main">
  <si>
    <t>Export Komplet</t>
  </si>
  <si>
    <t/>
  </si>
  <si>
    <t>2.0</t>
  </si>
  <si>
    <t>False</t>
  </si>
  <si>
    <t>True</t>
  </si>
  <si>
    <t>{6a16351c-4273-4146-b15c-548f379a51b0}</t>
  </si>
  <si>
    <t xml:space="preserve">&gt;&gt;  skryté sloupce  &lt;&lt;</t>
  </si>
  <si>
    <t>0,01</t>
  </si>
  <si>
    <t>21</t>
  </si>
  <si>
    <t>15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</si>
  <si>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</si>
  <si>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</si>
  <si>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</si>
  <si>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</si>
  <si>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</si>
  <si>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Svetla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</si>
  <si>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</si>
  <si>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</si>
  <si>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ZŠ Lánecká, rekonstrukce sociálního zařízení v 1.NP pavilonu 2. stupně - elektroinstalace</t>
  </si>
  <si>
    <t>KSO:</t>
  </si>
  <si>
    <t>CC-CZ:</t>
  </si>
  <si>
    <t>Místo:</t>
  </si>
  <si>
    <t>ZŠ Lánecká</t>
  </si>
  <si>
    <t>Datum:</t>
  </si>
  <si>
    <t>26. 2. 2024</t>
  </si>
  <si>
    <t>Zadavatel:</t>
  </si>
  <si>
    <t>IČ:</t>
  </si>
  <si>
    <t>Město Světlá nad Sázavou</t>
  </si>
  <si>
    <t>DIČ:</t>
  </si>
  <si>
    <t>Uchazeč:</t>
  </si>
  <si>
    <t>Vyplň údaj</t>
  </si>
  <si>
    <t>Projektant:</t>
  </si>
  <si>
    <t>60129034</t>
  </si>
  <si>
    <t>Jiří Ostatnický, F. A. Jelínka 1015, Světlá n. S.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</si>
  <si>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</si>
  <si>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</si>
  <si>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</si>
  <si>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</si>
  <si>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</si>
  <si>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</si>
  <si>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</si>
  <si>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</si>
  <si>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</si>
  <si>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</si>
  <si>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</si>
  <si>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</si>
  <si>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</si>
  <si>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</si>
  <si>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</si>
  <si>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</si>
  <si>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</si>
  <si>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</si>
  <si>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</si>
  <si>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</si>
  <si>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</si>
  <si>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</si>
  <si>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</si>
  <si>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</si>
  <si>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</si>
  <si>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</si>
  <si>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</si>
  <si>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</si>
  <si>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Materiál [CZK]</t>
  </si>
  <si>
    <t>z toho Montáž [CZK]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</si>
  <si>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</si>
  <si>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</si>
  <si>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</si>
  <si>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</si>
  <si>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</si>
  <si>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</si>
  <si>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</si>
  <si>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</si>
  <si>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</si>
  <si>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</si>
  <si>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</si>
  <si>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</si>
  <si>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</si>
  <si>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</si>
  <si>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</si>
  <si>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</si>
  <si>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</si>
  <si>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</si>
  <si>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</si>
  <si>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</si>
  <si>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</si>
  <si>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2</t>
  </si>
  <si>
    <t>KRYCÍ LIST SOUPISU PRACÍ</t>
  </si>
  <si>
    <t>Materiál</t>
  </si>
  <si>
    <t>Montáž</t>
  </si>
  <si>
    <t>REKAPITULACE ČLENĚNÍ SOUPISU PRACÍ</t>
  </si>
  <si>
    <t>Kód dílu - Popis</t>
  </si>
  <si>
    <t>Materiál [CZK]</t>
  </si>
  <si>
    <t>Montáž [CZK]</t>
  </si>
  <si>
    <t>Cena celkem [CZK]</t>
  </si>
  <si>
    <t>Náklady ze soupisu prací</t>
  </si>
  <si>
    <t>-1</t>
  </si>
  <si>
    <t>HSV - Práce a dodávky HSV</t>
  </si>
  <si>
    <t xml:space="preserve">    9 - Ostatní konstrukce a práce, bourání</t>
  </si>
  <si>
    <t>PSV - Práce a dodávky PSV</t>
  </si>
  <si>
    <t xml:space="preserve">    741 - Elektroinstalace - silnoproud</t>
  </si>
  <si>
    <t>M - Práce a dodávky M</t>
  </si>
  <si>
    <t xml:space="preserve">    46-M - Zemní práce při extr.mont.pracích</t>
  </si>
  <si>
    <t>N00 - Nepojmenované práce</t>
  </si>
  <si>
    <t xml:space="preserve">    N01 - Nepojmenovaný díl</t>
  </si>
  <si>
    <t>SOUPIS PRACÍ</t>
  </si>
  <si>
    <t>PČ</t>
  </si>
  <si>
    <t>MJ</t>
  </si>
  <si>
    <t>Množství</t>
  </si>
  <si>
    <t>J. materiál [CZK]</t>
  </si>
  <si>
    <t>J. montáž [CZK]</t>
  </si>
  <si>
    <t>Cenová soustava</t>
  </si>
  <si>
    <t>J.cena [CZK]</t>
  </si>
  <si>
    <t>Materiál celkem [CZK]</t>
  </si>
  <si>
    <t>Montáž celkem [CZK]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</si>
  <si>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</si>
  <si>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</si>
  <si>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</si>
  <si>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</si>
  <si>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</si>
  <si>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</si>
  <si>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</si>
  <si>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</si>
  <si>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</si>
  <si>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</si>
  <si>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9</t>
  </si>
  <si>
    <t>Ostatní konstrukce a práce, bourání</t>
  </si>
  <si>
    <t>K</t>
  </si>
  <si>
    <t>953991111</t>
  </si>
  <si>
    <t>Dodání a osazení hmoždinek profilu 6 až 8 mm do zdiva z cihel</t>
  </si>
  <si>
    <t>kus</t>
  </si>
  <si>
    <t>CS ÚRS 2023 02</t>
  </si>
  <si>
    <t>4</t>
  </si>
  <si>
    <t>-1976758378</t>
  </si>
  <si>
    <t>PP</t>
  </si>
  <si>
    <t>Dodání a osazení hmoždinek včetně vyvrtání otvorů (s dodáním hmot) ve stěnách do zdiva z cihel nebo měkkého kamene, vnější profil hmoždinky 6 až 8 mm</t>
  </si>
  <si>
    <t>Online PSC</t>
  </si>
  <si>
    <t>https://podminky.urs.cz/item/CS_URS_2023_02/953991111</t>
  </si>
  <si>
    <t>953991121</t>
  </si>
  <si>
    <t>Dodání a osazení hmoždinek profilu 10 až 12 mm do zdiva z cihel</t>
  </si>
  <si>
    <t>-1856866203</t>
  </si>
  <si>
    <t>Dodání a osazení hmoždinek včetně vyvrtání otvorů (s dodáním hmot) ve stěnách do zdiva z cihel nebo měkkého kamene, vnější profil hmoždinky 10 až 12 mm</t>
  </si>
  <si>
    <t>https://podminky.urs.cz/item/CS_URS_2023_02/953991121</t>
  </si>
  <si>
    <t>PSV</t>
  </si>
  <si>
    <t>Práce a dodávky PSV</t>
  </si>
  <si>
    <t>741</t>
  </si>
  <si>
    <t>Elektroinstalace - silnoproud</t>
  </si>
  <si>
    <t>3</t>
  </si>
  <si>
    <t>741110501</t>
  </si>
  <si>
    <t>Montáž lišta a kanálek protahovací šířky do 60 mm</t>
  </si>
  <si>
    <t>m</t>
  </si>
  <si>
    <t>16</t>
  </si>
  <si>
    <t>-289071179</t>
  </si>
  <si>
    <t>Montáž lišt a kanálků elektroinstalačních se spojkami, ohyby a rohy a s nasunutím do krabic protahovacích, šířky do 60 mm</t>
  </si>
  <si>
    <t>https://podminky.urs.cz/item/CS_URS_2023_02/741110501</t>
  </si>
  <si>
    <t>M</t>
  </si>
  <si>
    <t>34571008</t>
  </si>
  <si>
    <t>lišta elektroinstalační hranatá PVC 40x40mm</t>
  </si>
  <si>
    <t>32</t>
  </si>
  <si>
    <t>-480682385</t>
  </si>
  <si>
    <t>VV</t>
  </si>
  <si>
    <t>18*1,05 'Přepočtené koeficientem množství</t>
  </si>
  <si>
    <t>5</t>
  </si>
  <si>
    <t>741112001</t>
  </si>
  <si>
    <t>Montáž krabice zapuštěná plastová kruhová</t>
  </si>
  <si>
    <t>845002743</t>
  </si>
  <si>
    <t>Montáž krabic elektroinstalačních bez napojení na trubky a lišty, demontáže a montáže víčka a přístroje protahovacích nebo odbočných zapuštěných plastových kruhových</t>
  </si>
  <si>
    <t>https://podminky.urs.cz/item/CS_URS_2023_02/741112001</t>
  </si>
  <si>
    <t>6</t>
  </si>
  <si>
    <t>34571451</t>
  </si>
  <si>
    <t>krabice pod omítku PVC přístrojová kruhová D 70mm hluboká</t>
  </si>
  <si>
    <t>1700867845</t>
  </si>
  <si>
    <t>7</t>
  </si>
  <si>
    <t>34571457</t>
  </si>
  <si>
    <t>krabice pod omítku PVC odbočná kruhová D 70mm s víčkem</t>
  </si>
  <si>
    <t>387484589</t>
  </si>
  <si>
    <t>8</t>
  </si>
  <si>
    <t>741112022</t>
  </si>
  <si>
    <t>Montáž krabice nástěnná plastová čtyřhranná do 160x160 mm</t>
  </si>
  <si>
    <t>663670197</t>
  </si>
  <si>
    <t>Montáž krabic elektroinstalačních bez napojení na trubky a lišty, demontáže a montáže víčka a přístroje protahovacích nebo odbočných nástěnných plastových čtyřhranných, vel. do 160x160 mm</t>
  </si>
  <si>
    <t>https://podminky.urs.cz/item/CS_URS_2023_02/741112022</t>
  </si>
  <si>
    <t>RMAT0003</t>
  </si>
  <si>
    <t>krabice elektroinstalační plastová s napájecím zdrojem pro pět senzorických baterií</t>
  </si>
  <si>
    <t>-964817295</t>
  </si>
  <si>
    <t>10</t>
  </si>
  <si>
    <t>741120101</t>
  </si>
  <si>
    <t>Montáž vodič Cu izolovaný plný a laněný s PVC pláštěm žíla 0,15-16 mm2 zatažený (např. CY, CHAH-V)</t>
  </si>
  <si>
    <t>-731533687</t>
  </si>
  <si>
    <t>Montáž vodičů izolovaných měděných bez ukončení uložených v trubkách nebo lištách zatažených plných a laněných s PVC pláštěm, bezhalogenových, ohniodolných (např. CY, CHAH-V) průřezu žíly 0,15 až 16 mm2</t>
  </si>
  <si>
    <t>https://podminky.urs.cz/item/CS_URS_2023_02/741120101</t>
  </si>
  <si>
    <t>11</t>
  </si>
  <si>
    <t>PKB.711773</t>
  </si>
  <si>
    <t>H07V-U 6 ZE</t>
  </si>
  <si>
    <t>km</t>
  </si>
  <si>
    <t>-1958517969</t>
  </si>
  <si>
    <t>12</t>
  </si>
  <si>
    <t>312332188</t>
  </si>
  <si>
    <t>13</t>
  </si>
  <si>
    <t>PKB.607602</t>
  </si>
  <si>
    <t>H07V-U 4 ZZ</t>
  </si>
  <si>
    <t>-388419115</t>
  </si>
  <si>
    <t>14</t>
  </si>
  <si>
    <t>741122211</t>
  </si>
  <si>
    <t>Montáž kabel Cu plný kulatý žíla 3x1,5 až 6 mm2 uložený volně (např. CYKY)</t>
  </si>
  <si>
    <t>-759097316</t>
  </si>
  <si>
    <t>Montáž kabelů měděných bez ukončení uložených volně nebo v liště plných kulatých (např. CYKY) počtu a průřezu žil 3x1,5 až 6 mm2</t>
  </si>
  <si>
    <t>https://podminky.urs.cz/item/CS_URS_2023_02/741122211</t>
  </si>
  <si>
    <t>34111030</t>
  </si>
  <si>
    <t>kabel instalační jádro Cu plné izolace PVC plášť PVC 450/750V (CYKY) 3x1,5mm2</t>
  </si>
  <si>
    <t>766299284</t>
  </si>
  <si>
    <t>P</t>
  </si>
  <si>
    <t>Poznámka k položce:_x000d_
CYKY, průměr kabelu 8,6mm</t>
  </si>
  <si>
    <t>211,304347826087*1,15 'Přepočtené koeficientem množství</t>
  </si>
  <si>
    <t>PKB.711021</t>
  </si>
  <si>
    <t>CYKY-J 3x2,5</t>
  </si>
  <si>
    <t>1859008237</t>
  </si>
  <si>
    <t>17</t>
  </si>
  <si>
    <t>741122231</t>
  </si>
  <si>
    <t>Montáž kabel Cu plný kulatý žíla 5x1,5 až 2,5 mm2 uložený volně (např. CYKY)</t>
  </si>
  <si>
    <t>2110963349</t>
  </si>
  <si>
    <t>Montáž kabelů měděných bez ukončení uložených volně nebo v liště plných kulatých (např. CYKY) počtu a průřezu žil 5x1,5 až 2,5 mm2</t>
  </si>
  <si>
    <t>https://podminky.urs.cz/item/CS_URS_2023_02/741122231</t>
  </si>
  <si>
    <t>18</t>
  </si>
  <si>
    <t>34111090</t>
  </si>
  <si>
    <t>kabel instalační jádro Cu plné izolace PVC plášť PVC 450/750V (CYKY) 5x1,5mm2</t>
  </si>
  <si>
    <t>-1662829009</t>
  </si>
  <si>
    <t>Poznámka k položce:_x000d_
CYKY, průměr kabelu 10,1mm</t>
  </si>
  <si>
    <t>126,086956521739*1,15 'Přepočtené koeficientem množství</t>
  </si>
  <si>
    <t>19</t>
  </si>
  <si>
    <t>741122232</t>
  </si>
  <si>
    <t>Montáž kabel Cu plný kulatý žíla 5x4 až 6 mm2 uložený volně (např. CYKY)</t>
  </si>
  <si>
    <t>1813444803</t>
  </si>
  <si>
    <t>Montáž kabelů měděných bez ukončení uložených volně nebo v liště plných kulatých (např. CYKY) počtu a průřezu žil 5x4 až 6 mm2</t>
  </si>
  <si>
    <t>https://podminky.urs.cz/item/CS_URS_2023_02/741122232</t>
  </si>
  <si>
    <t>20</t>
  </si>
  <si>
    <t>PKB.711035</t>
  </si>
  <si>
    <t>CYKY-J 5x4</t>
  </si>
  <si>
    <t>-464785898</t>
  </si>
  <si>
    <t>741130001</t>
  </si>
  <si>
    <t>Ukončení vodič izolovaný do 2,5 mm2 v rozváděči nebo na přístroji</t>
  </si>
  <si>
    <t>-1143481829</t>
  </si>
  <si>
    <t>Ukončení vodičů a kabelů izolovaných s označením a zapojením v rozváděči nebo na přístroji, průřezu žíly do 2,5 mm2</t>
  </si>
  <si>
    <t>https://podminky.urs.cz/item/CS_URS_2023_02/741130001</t>
  </si>
  <si>
    <t>22</t>
  </si>
  <si>
    <t>741130003</t>
  </si>
  <si>
    <t>Ukončení vodič izolovaný do 4 mm2 v rozváděči nebo na přístroji</t>
  </si>
  <si>
    <t>-1856548123</t>
  </si>
  <si>
    <t>Ukončení vodičů a kabelů izolovaných s označením a zapojením v rozváděči nebo na přístroji, průřezu žíly do 4 mm2</t>
  </si>
  <si>
    <t>https://podminky.urs.cz/item/CS_URS_2023_02/741130003</t>
  </si>
  <si>
    <t>23</t>
  </si>
  <si>
    <t>741130004</t>
  </si>
  <si>
    <t>Ukončení vodič izolovaný do 6 mm2 v rozváděči nebo na přístroji</t>
  </si>
  <si>
    <t>-738131310</t>
  </si>
  <si>
    <t>Ukončení vodičů a kabelů izolovaných s označením a zapojením v rozváděči nebo na přístroji, průřezu žíly do 6 mm2</t>
  </si>
  <si>
    <t>https://podminky.urs.cz/item/CS_URS_2023_02/741130004</t>
  </si>
  <si>
    <t>24</t>
  </si>
  <si>
    <t>741210002</t>
  </si>
  <si>
    <t>Montáž rozvodnice oceloplechová nebo plastová běžná do 50 kg</t>
  </si>
  <si>
    <t>1498629229</t>
  </si>
  <si>
    <t>Montáž rozvodnic oceloplechových nebo plastových bez zapojení vodičů běžných, hmotnosti do 50 kg</t>
  </si>
  <si>
    <t>https://podminky.urs.cz/item/CS_URS_2023_02/741210002</t>
  </si>
  <si>
    <t>25</t>
  </si>
  <si>
    <t>RMAT0001</t>
  </si>
  <si>
    <t>rozvodnice nástěnná podle PD D1.3.2 a D1.3.3</t>
  </si>
  <si>
    <t>2085189681</t>
  </si>
  <si>
    <t>26</t>
  </si>
  <si>
    <t>741310112</t>
  </si>
  <si>
    <t xml:space="preserve">Montáž ovladač (polo)zapuštěný bezšroubové připojení 1/0-tlačítkový zapínací se zapojením vodičů </t>
  </si>
  <si>
    <t>-1072219134</t>
  </si>
  <si>
    <t>Montáž spínačů jedno nebo dvoupólových polozapuštěných nebo zapuštěných se zapojením vodičů bezšroubové připojení ovladačů, řazení 1/0-tlačítkových zapínacích</t>
  </si>
  <si>
    <t>https://podminky.urs.cz/item/CS_URS_2023_02/741310112</t>
  </si>
  <si>
    <t>27</t>
  </si>
  <si>
    <t>34539021</t>
  </si>
  <si>
    <t>přístroj ovládače zapínacího, řazení 1/0, 1/0S, 1/0So bezšroubové svorky včetně klapky a rámečku, barva bílá</t>
  </si>
  <si>
    <t>-859762301</t>
  </si>
  <si>
    <t>přístroj ovládače zapínacího, řazení 1/0, 1/0S, 1/0So bezšroubové svorky</t>
  </si>
  <si>
    <t>28</t>
  </si>
  <si>
    <t>741313002</t>
  </si>
  <si>
    <t>Montáž zásuvka (polo)zapuštěná bezšroubové připojení 2P+PE dvojí zapojení - průběžná se zapojením vodičů</t>
  </si>
  <si>
    <t>-667361397</t>
  </si>
  <si>
    <t>Montáž zásuvek domovních se zapojením vodičů bezšroubové připojení polozapuštěných nebo zapuštěných 10/16 A, provedení 2P + PE dvojí zapojení pro průběžnou montáž</t>
  </si>
  <si>
    <t>https://podminky.urs.cz/item/CS_URS_2023_02/741313002</t>
  </si>
  <si>
    <t>29</t>
  </si>
  <si>
    <t>34555241</t>
  </si>
  <si>
    <t>přístroj zásuvky zápustné jednonásobné, krytka s clonkami, bezšroubové svorky včetně krytu a rámečku, barva bílá</t>
  </si>
  <si>
    <t>-1872355963</t>
  </si>
  <si>
    <t>přístroj zásuvky zápustné jednonásobné, krytka s clonkami, bezšroubové svorky</t>
  </si>
  <si>
    <t>30</t>
  </si>
  <si>
    <t>741320163</t>
  </si>
  <si>
    <t>Montáž jističů třípólových nn do 25 A s krytem se zapojením vodičů</t>
  </si>
  <si>
    <t>579662441</t>
  </si>
  <si>
    <t>Montáž jističů se zapojením vodičů třípólových nn do 25 A s krytem</t>
  </si>
  <si>
    <t>https://podminky.urs.cz/item/CS_URS_2023_02/741320163</t>
  </si>
  <si>
    <t>31</t>
  </si>
  <si>
    <t>35822402</t>
  </si>
  <si>
    <t>jistič 3-pólový 20 A vypínací charakteristika B vypínací schopnost 10 kA</t>
  </si>
  <si>
    <t>190096340</t>
  </si>
  <si>
    <t>741330741</t>
  </si>
  <si>
    <t>Montáž relé nezávislé časové bez zapojení</t>
  </si>
  <si>
    <t>-1701981093</t>
  </si>
  <si>
    <t>Montáž relé nezávislých bez zapojení vodičů časových</t>
  </si>
  <si>
    <t>https://podminky.urs.cz/item/CS_URS_2023_02/741330741</t>
  </si>
  <si>
    <t>33</t>
  </si>
  <si>
    <t>RMAT0002</t>
  </si>
  <si>
    <t>relé nezávislé časové pro osvětlení, umístění pod tlačítko, do krabice</t>
  </si>
  <si>
    <t>1203344500</t>
  </si>
  <si>
    <t>34</t>
  </si>
  <si>
    <t>741371002</t>
  </si>
  <si>
    <t>Montáž svítidlo zářivkové bytové stropní přisazené 1 zdroj s krytem</t>
  </si>
  <si>
    <t>-514959150</t>
  </si>
  <si>
    <t>Montáž svítidel zářivkových se zapojením vodičů bytových nebo společenských místností stropních přisazených 1 zdroj s krytem</t>
  </si>
  <si>
    <t>https://podminky.urs.cz/item/CS_URS_2023_02/741371002</t>
  </si>
  <si>
    <t>35</t>
  </si>
  <si>
    <t>RMAT0004</t>
  </si>
  <si>
    <t xml:space="preserve">svítidlo LED zářivkové přisazené, 24 W, 2 800 lm. 4 000 K, IP20 </t>
  </si>
  <si>
    <t>-379773285</t>
  </si>
  <si>
    <t>36</t>
  </si>
  <si>
    <t>RMAT0005</t>
  </si>
  <si>
    <t>svítidlo LED zářivkové přisazené, 16 W, 2 000 lm, 4 000K, IP20</t>
  </si>
  <si>
    <t>-1759853299</t>
  </si>
  <si>
    <t>37</t>
  </si>
  <si>
    <t>741372021</t>
  </si>
  <si>
    <t>Montáž svítidlo LED interiérové přisazené nástěnné hranaté nebo kruhové do 0,09 m2 se zapojením vodičů</t>
  </si>
  <si>
    <t>256587004</t>
  </si>
  <si>
    <t>Montáž svítidel s integrovaným zdrojem LED se zapojením vodičů interiérových přisazených nástěnných hranatých nebo kruhových, plochy do 0,09 m2</t>
  </si>
  <si>
    <t>https://podminky.urs.cz/item/CS_URS_2023_02/741372021</t>
  </si>
  <si>
    <t>38</t>
  </si>
  <si>
    <t>RMAT0006</t>
  </si>
  <si>
    <t>Svítidlo nástěnné přisazené kruhové, LED, 15 W, 1 800 lm, 4 000 K, IP20</t>
  </si>
  <si>
    <t>-399145454</t>
  </si>
  <si>
    <t>39</t>
  </si>
  <si>
    <t>741810002</t>
  </si>
  <si>
    <t>Celková prohlídka elektrického rozvodu a zařízení přes 100 000 do 500 000,- Kč</t>
  </si>
  <si>
    <t>-260156843</t>
  </si>
  <si>
    <t>Zkoušky a prohlídky elektrických rozvodů a zařízení celková prohlídka a vyhotovení revizní zprávy pro objem montážních prací přes 100 do 500 tis. Kč</t>
  </si>
  <si>
    <t>https://podminky.urs.cz/item/CS_URS_2023_02/741810002</t>
  </si>
  <si>
    <t>Práce a dodávky M</t>
  </si>
  <si>
    <t>46-M</t>
  </si>
  <si>
    <t>Zemní práce při extr.mont.pracích</t>
  </si>
  <si>
    <t>40</t>
  </si>
  <si>
    <t>460941211</t>
  </si>
  <si>
    <t>Vyplnění a omítnutí rýh při elektroinstalacích ve stěnách hl do 3 cm a š do 3 cm</t>
  </si>
  <si>
    <t>64</t>
  </si>
  <si>
    <t>-1064764327</t>
  </si>
  <si>
    <t>Vyplnění rýh vyplnění a omítnutí rýh ve stěnách hloubky do 3 cm a šířky do 3 cm</t>
  </si>
  <si>
    <t>https://podminky.urs.cz/item/CS_URS_2023_02/460941211</t>
  </si>
  <si>
    <t>41</t>
  </si>
  <si>
    <t>468091311</t>
  </si>
  <si>
    <t>Vysekání kapes a výklenků ve zdivu cihelném pro krabice 7x7x5 cm</t>
  </si>
  <si>
    <t>-1345485527</t>
  </si>
  <si>
    <t>Vysekání kapes nebo výklenků ve zdivu pro osazení kotevních prvků nebo elektroinstalačního zařízení cihelném, velikosti 7x7x5 cm</t>
  </si>
  <si>
    <t>https://podminky.urs.cz/item/CS_URS_2023_02/468091311</t>
  </si>
  <si>
    <t>42</t>
  </si>
  <si>
    <t>468101411</t>
  </si>
  <si>
    <t>Vysekání rýh pro montáž trubek a kabelů v cihelných zdech hl do 3 cm a š do 3 cm</t>
  </si>
  <si>
    <t>-1970579808</t>
  </si>
  <si>
    <t>Vysekání rýh pro montáž trubek a kabelů v cihelných zdech hloubky do 3 cm a šířky do 3 cm</t>
  </si>
  <si>
    <t>https://podminky.urs.cz/item/CS_URS_2023_02/468101411</t>
  </si>
  <si>
    <t>N00</t>
  </si>
  <si>
    <t>Nepojmenované práce</t>
  </si>
  <si>
    <t>N01</t>
  </si>
  <si>
    <t>Nepojmenovaný díl</t>
  </si>
  <si>
    <t>43</t>
  </si>
  <si>
    <t>00002365</t>
  </si>
  <si>
    <t>hmoždínka - držák stahovací pásky včetně vyvrtání otvoru</t>
  </si>
  <si>
    <t>1191963589</t>
  </si>
  <si>
    <t>hmoždínka - držák stahovací pásky</t>
  </si>
  <si>
    <t>44</t>
  </si>
  <si>
    <t>00002312</t>
  </si>
  <si>
    <t>kabelová stahovací páska</t>
  </si>
  <si>
    <t>392935913</t>
  </si>
  <si>
    <t>45</t>
  </si>
  <si>
    <t>00002368</t>
  </si>
  <si>
    <t>vyvrtání otvorů pro kabely - průměr 30 mm, délka 30 cm</t>
  </si>
  <si>
    <t>512</t>
  </si>
  <si>
    <t>1123026458</t>
  </si>
  <si>
    <t>46</t>
  </si>
  <si>
    <t>000256</t>
  </si>
  <si>
    <t>montáž pohybového čidla</t>
  </si>
  <si>
    <t>-2068964130</t>
  </si>
  <si>
    <t>47</t>
  </si>
  <si>
    <t>00002814</t>
  </si>
  <si>
    <t>pohybový PIR senzor, 3 - 2000 lx, dosah senzoru 6 m, rozsah snímání 360 °, 0 - 10 minut</t>
  </si>
  <si>
    <t>-1824068566</t>
  </si>
  <si>
    <t>48</t>
  </si>
  <si>
    <t>001239</t>
  </si>
  <si>
    <t>úprava stávajícího rozvaděče na chodbě</t>
  </si>
  <si>
    <t>1963263286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</si>
</sst>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9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i/>
      <sz val="9"/>
      <color rgb="FF0000FF"/>
      <name val="Arial CE"/>
    </font>
    <font>
      <i/>
      <sz val="8"/>
      <color rgb="FF0000FF"/>
      <name val="Arial CE"/>
    </font>
    <font>
      <i/>
      <sz val="7"/>
      <color rgb="FF969696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8" fillId="0" borderId="0" applyNumberFormat="0" applyFill="0" applyBorder="0" applyAlignment="0" applyProtection="0"/>
  </cellStyleXfs>
  <cellXfs count="210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11" fillId="2" borderId="0" xfId="0" applyFont="1" applyFill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2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14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5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4" fontId="15" fillId="0" borderId="5" xfId="0" applyNumberFormat="1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16" fillId="0" borderId="0" xfId="0" applyNumberFormat="1" applyFont="1" applyAlignment="1">
      <alignment vertical="center"/>
    </xf>
    <xf numFmtId="0" fontId="16" fillId="0" borderId="0" xfId="0" applyFont="1" applyAlignment="1">
      <alignment horizontal="lef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left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0" fillId="0" borderId="3" xfId="0" applyBorder="1" applyAlignment="1">
      <alignment vertical="center"/>
    </xf>
    <xf numFmtId="0" fontId="17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15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18" fillId="0" borderId="11" xfId="0" applyFont="1" applyBorder="1" applyAlignment="1">
      <alignment horizontal="center" vertical="center"/>
    </xf>
    <xf numFmtId="0" fontId="18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19" fillId="0" borderId="14" xfId="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0" fillId="5" borderId="6" xfId="0" applyFont="1" applyFill="1" applyBorder="1" applyAlignment="1">
      <alignment horizontal="center" vertical="center"/>
    </xf>
    <xf numFmtId="0" fontId="20" fillId="5" borderId="7" xfId="0" applyFont="1" applyFill="1" applyBorder="1" applyAlignment="1">
      <alignment horizontal="left" vertical="center"/>
    </xf>
    <xf numFmtId="0" fontId="0" fillId="5" borderId="7" xfId="0" applyFont="1" applyFill="1" applyBorder="1" applyAlignment="1">
      <alignment vertical="center"/>
    </xf>
    <xf numFmtId="0" fontId="20" fillId="5" borderId="7" xfId="0" applyFont="1" applyFill="1" applyBorder="1" applyAlignment="1">
      <alignment horizontal="center" vertical="center"/>
    </xf>
    <xf numFmtId="0" fontId="20" fillId="5" borderId="7" xfId="0" applyFont="1" applyFill="1" applyBorder="1" applyAlignment="1">
      <alignment horizontal="right" vertical="center"/>
    </xf>
    <xf numFmtId="0" fontId="20" fillId="5" borderId="8" xfId="0" applyFont="1" applyFill="1" applyBorder="1" applyAlignment="1">
      <alignment horizontal="left" vertical="center"/>
    </xf>
    <xf numFmtId="0" fontId="20" fillId="5" borderId="0" xfId="0" applyFont="1" applyFill="1" applyAlignment="1">
      <alignment horizontal="center" vertical="center"/>
    </xf>
    <xf numFmtId="0" fontId="21" fillId="0" borderId="16" xfId="0" applyFont="1" applyBorder="1" applyAlignment="1">
      <alignment horizontal="center" vertical="center" wrapText="1"/>
    </xf>
    <xf numFmtId="0" fontId="21" fillId="0" borderId="17" xfId="0" applyFont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0" fontId="22" fillId="0" borderId="0" xfId="0" applyFont="1" applyAlignment="1">
      <alignment vertical="center"/>
    </xf>
    <xf numFmtId="4" fontId="22" fillId="0" borderId="0" xfId="0" applyNumberFormat="1" applyFont="1" applyAlignment="1">
      <alignment horizontal="right" vertical="center"/>
    </xf>
    <xf numFmtId="4" fontId="22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3" fillId="0" borderId="14" xfId="0" applyNumberFormat="1" applyFont="1" applyBorder="1" applyAlignment="1">
      <alignment horizontal="right" vertical="center"/>
    </xf>
    <xf numFmtId="4" fontId="13" fillId="0" borderId="0" xfId="0" applyNumberFormat="1" applyFont="1" applyBorder="1" applyAlignment="1">
      <alignment horizontal="right" vertical="center"/>
    </xf>
    <xf numFmtId="4" fontId="18" fillId="0" borderId="0" xfId="0" applyNumberFormat="1" applyFont="1" applyBorder="1" applyAlignment="1">
      <alignment vertical="center"/>
    </xf>
    <xf numFmtId="166" fontId="18" fillId="0" borderId="0" xfId="0" applyNumberFormat="1" applyFont="1" applyBorder="1" applyAlignment="1">
      <alignment vertical="center"/>
    </xf>
    <xf numFmtId="4" fontId="18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3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4" fillId="0" borderId="0" xfId="0" applyFont="1" applyAlignment="1">
      <alignment vertical="center"/>
    </xf>
    <xf numFmtId="0" fontId="24" fillId="0" borderId="0" xfId="0" applyFont="1" applyAlignment="1">
      <alignment horizontal="left" vertical="center" wrapText="1"/>
    </xf>
    <xf numFmtId="0" fontId="25" fillId="0" borderId="0" xfId="0" applyFont="1" applyAlignment="1">
      <alignment vertical="center"/>
    </xf>
    <xf numFmtId="4" fontId="25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4" fontId="26" fillId="0" borderId="19" xfId="0" applyNumberFormat="1" applyFont="1" applyBorder="1" applyAlignment="1">
      <alignment vertical="center"/>
    </xf>
    <xf numFmtId="4" fontId="26" fillId="0" borderId="20" xfId="0" applyNumberFormat="1" applyFont="1" applyBorder="1" applyAlignment="1">
      <alignment vertical="center"/>
    </xf>
    <xf numFmtId="166" fontId="26" fillId="0" borderId="20" xfId="0" applyNumberFormat="1" applyFont="1" applyBorder="1" applyAlignment="1">
      <alignment vertical="center"/>
    </xf>
    <xf numFmtId="4" fontId="26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4" fontId="1" fillId="0" borderId="0" xfId="0" applyNumberFormat="1" applyFont="1" applyAlignment="1">
      <alignment vertical="center"/>
    </xf>
    <xf numFmtId="0" fontId="15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ont="1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0" fillId="5" borderId="0" xfId="0" applyFont="1" applyFill="1" applyAlignment="1">
      <alignment horizontal="left" vertical="center"/>
    </xf>
    <xf numFmtId="0" fontId="20" fillId="5" borderId="0" xfId="0" applyFont="1" applyFill="1" applyAlignment="1">
      <alignment horizontal="right" vertical="center"/>
    </xf>
    <xf numFmtId="0" fontId="28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20" fillId="5" borderId="16" xfId="0" applyFont="1" applyFill="1" applyBorder="1" applyAlignment="1">
      <alignment horizontal="center" vertical="center" wrapText="1"/>
    </xf>
    <xf numFmtId="0" fontId="20" fillId="5" borderId="17" xfId="0" applyFont="1" applyFill="1" applyBorder="1" applyAlignment="1">
      <alignment horizontal="center" vertical="center" wrapText="1"/>
    </xf>
    <xf numFmtId="0" fontId="20" fillId="5" borderId="18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2" fillId="0" borderId="0" xfId="0" applyNumberFormat="1" applyFont="1" applyAlignment="1"/>
    <xf numFmtId="4" fontId="29" fillId="0" borderId="12" xfId="0" applyNumberFormat="1" applyFont="1" applyBorder="1" applyAlignment="1"/>
    <xf numFmtId="166" fontId="29" fillId="0" borderId="12" xfId="0" applyNumberFormat="1" applyFont="1" applyBorder="1" applyAlignment="1"/>
    <xf numFmtId="166" fontId="29" fillId="0" borderId="13" xfId="0" applyNumberFormat="1" applyFont="1" applyBorder="1" applyAlignment="1"/>
    <xf numFmtId="4" fontId="30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4" fontId="8" fillId="0" borderId="0" xfId="0" applyNumberFormat="1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20" fillId="0" borderId="22" xfId="0" applyFont="1" applyBorder="1" applyAlignment="1" applyProtection="1">
      <alignment horizontal="center" vertical="center"/>
      <protection locked="0"/>
    </xf>
    <xf numFmtId="49" fontId="20" fillId="0" borderId="22" xfId="0" applyNumberFormat="1" applyFont="1" applyBorder="1" applyAlignment="1" applyProtection="1">
      <alignment horizontal="left" vertical="center" wrapText="1"/>
      <protection locked="0"/>
    </xf>
    <xf numFmtId="0" fontId="20" fillId="0" borderId="22" xfId="0" applyFont="1" applyBorder="1" applyAlignment="1" applyProtection="1">
      <alignment horizontal="left" vertical="center" wrapText="1"/>
      <protection locked="0"/>
    </xf>
    <xf numFmtId="0" fontId="20" fillId="0" borderId="22" xfId="0" applyFont="1" applyBorder="1" applyAlignment="1" applyProtection="1">
      <alignment horizontal="center" vertical="center" wrapText="1"/>
      <protection locked="0"/>
    </xf>
    <xf numFmtId="167" fontId="20" fillId="0" borderId="22" xfId="0" applyNumberFormat="1" applyFont="1" applyBorder="1" applyAlignment="1" applyProtection="1">
      <alignment vertical="center"/>
      <protection locked="0"/>
    </xf>
    <xf numFmtId="4" fontId="20" fillId="3" borderId="22" xfId="0" applyNumberFormat="1" applyFont="1" applyFill="1" applyBorder="1" applyAlignment="1" applyProtection="1">
      <alignment vertical="center"/>
      <protection locked="0"/>
    </xf>
    <xf numFmtId="4" fontId="20" fillId="0" borderId="22" xfId="0" applyNumberFormat="1" applyFont="1" applyBorder="1" applyAlignment="1" applyProtection="1">
      <alignment vertical="center"/>
      <protection locked="0"/>
    </xf>
    <xf numFmtId="0" fontId="21" fillId="3" borderId="14" xfId="0" applyFont="1" applyFill="1" applyBorder="1" applyAlignment="1" applyProtection="1">
      <alignment horizontal="left" vertical="center"/>
      <protection locked="0"/>
    </xf>
    <xf numFmtId="0" fontId="21" fillId="0" borderId="0" xfId="0" applyFont="1" applyBorder="1" applyAlignment="1">
      <alignment horizontal="center" vertical="center"/>
    </xf>
    <xf numFmtId="4" fontId="21" fillId="0" borderId="0" xfId="0" applyNumberFormat="1" applyFont="1" applyBorder="1" applyAlignment="1">
      <alignment vertical="center"/>
    </xf>
    <xf numFmtId="166" fontId="21" fillId="0" borderId="0" xfId="0" applyNumberFormat="1" applyFont="1" applyBorder="1" applyAlignment="1">
      <alignment vertical="center"/>
    </xf>
    <xf numFmtId="166" fontId="21" fillId="0" borderId="15" xfId="0" applyNumberFormat="1" applyFont="1" applyBorder="1" applyAlignment="1">
      <alignment vertical="center"/>
    </xf>
    <xf numFmtId="0" fontId="20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1" fillId="0" borderId="0" xfId="0" applyFont="1" applyAlignment="1">
      <alignment horizontal="left" vertical="center"/>
    </xf>
    <xf numFmtId="0" fontId="32" fillId="0" borderId="0" xfId="0" applyFont="1" applyAlignment="1">
      <alignment horizontal="left"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33" fillId="0" borderId="0" xfId="0" applyFont="1" applyAlignment="1">
      <alignment horizontal="left" vertical="center"/>
    </xf>
    <xf numFmtId="0" fontId="34" fillId="0" borderId="0" xfId="1" applyFont="1" applyAlignment="1">
      <alignment vertical="center" wrapText="1"/>
    </xf>
    <xf numFmtId="0" fontId="35" fillId="0" borderId="22" xfId="0" applyFont="1" applyBorder="1" applyAlignment="1" applyProtection="1">
      <alignment horizontal="center" vertical="center"/>
      <protection locked="0"/>
    </xf>
    <xf numFmtId="49" fontId="35" fillId="0" borderId="22" xfId="0" applyNumberFormat="1" applyFont="1" applyBorder="1" applyAlignment="1" applyProtection="1">
      <alignment horizontal="left" vertical="center" wrapText="1"/>
      <protection locked="0"/>
    </xf>
    <xf numFmtId="0" fontId="35" fillId="0" borderId="22" xfId="0" applyFont="1" applyBorder="1" applyAlignment="1" applyProtection="1">
      <alignment horizontal="left" vertical="center" wrapText="1"/>
      <protection locked="0"/>
    </xf>
    <xf numFmtId="0" fontId="35" fillId="0" borderId="22" xfId="0" applyFont="1" applyBorder="1" applyAlignment="1" applyProtection="1">
      <alignment horizontal="center" vertical="center" wrapText="1"/>
      <protection locked="0"/>
    </xf>
    <xf numFmtId="167" fontId="35" fillId="0" borderId="22" xfId="0" applyNumberFormat="1" applyFont="1" applyBorder="1" applyAlignment="1" applyProtection="1">
      <alignment vertical="center"/>
      <protection locked="0"/>
    </xf>
    <xf numFmtId="4" fontId="35" fillId="3" borderId="22" xfId="0" applyNumberFormat="1" applyFont="1" applyFill="1" applyBorder="1" applyAlignment="1" applyProtection="1">
      <alignment vertical="center"/>
      <protection locked="0"/>
    </xf>
    <xf numFmtId="0" fontId="36" fillId="0" borderId="22" xfId="0" applyFont="1" applyBorder="1" applyAlignment="1" applyProtection="1">
      <alignment vertical="center"/>
      <protection locked="0"/>
    </xf>
    <xf numFmtId="4" fontId="35" fillId="0" borderId="22" xfId="0" applyNumberFormat="1" applyFont="1" applyBorder="1" applyAlignment="1" applyProtection="1">
      <alignment vertical="center"/>
      <protection locked="0"/>
    </xf>
    <xf numFmtId="0" fontId="36" fillId="0" borderId="3" xfId="0" applyFont="1" applyBorder="1" applyAlignment="1">
      <alignment vertical="center"/>
    </xf>
    <xf numFmtId="0" fontId="35" fillId="3" borderId="14" xfId="0" applyFont="1" applyFill="1" applyBorder="1" applyAlignment="1" applyProtection="1">
      <alignment horizontal="left" vertical="center"/>
      <protection locked="0"/>
    </xf>
    <xf numFmtId="0" fontId="9" fillId="0" borderId="3" xfId="0" applyFont="1" applyBorder="1" applyAlignment="1">
      <alignment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37" fillId="0" borderId="0" xfId="0" applyFont="1" applyAlignment="1">
      <alignment vertical="center" wrapText="1"/>
    </xf>
    <xf numFmtId="0" fontId="0" fillId="0" borderId="19" xfId="0" applyFont="1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20" xfId="0" applyFont="1" applyBorder="1" applyAlignment="1">
      <alignment vertical="center"/>
    </xf>
    <xf numFmtId="0" fontId="0" fillId="0" borderId="21" xfId="0" applyFont="1" applyBorder="1" applyAlignment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styles" Target="styles.xml" /><Relationship Id="rId4" Type="http://schemas.openxmlformats.org/officeDocument/2006/relationships/theme" Target="theme/theme1.xml" /><Relationship Id="rId5" Type="http://schemas.openxmlformats.org/officeDocument/2006/relationships/calcChain" Target="calcChain.xml" /><Relationship Id="rId6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://www.urs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://www.urs.cz/software-a-data/kros-4-ocenovani-a-rizeni-stavebni-vyroby/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3_02/953991111" TargetMode="External" /><Relationship Id="rId2" Type="http://schemas.openxmlformats.org/officeDocument/2006/relationships/hyperlink" Target="https://podminky.urs.cz/item/CS_URS_2023_02/953991121" TargetMode="External" /><Relationship Id="rId3" Type="http://schemas.openxmlformats.org/officeDocument/2006/relationships/hyperlink" Target="https://podminky.urs.cz/item/CS_URS_2023_02/741110501" TargetMode="External" /><Relationship Id="rId4" Type="http://schemas.openxmlformats.org/officeDocument/2006/relationships/hyperlink" Target="https://podminky.urs.cz/item/CS_URS_2023_02/741112001" TargetMode="External" /><Relationship Id="rId5" Type="http://schemas.openxmlformats.org/officeDocument/2006/relationships/hyperlink" Target="https://podminky.urs.cz/item/CS_URS_2023_02/741112022" TargetMode="External" /><Relationship Id="rId6" Type="http://schemas.openxmlformats.org/officeDocument/2006/relationships/hyperlink" Target="https://podminky.urs.cz/item/CS_URS_2023_02/741120101" TargetMode="External" /><Relationship Id="rId7" Type="http://schemas.openxmlformats.org/officeDocument/2006/relationships/hyperlink" Target="https://podminky.urs.cz/item/CS_URS_2023_02/741120101" TargetMode="External" /><Relationship Id="rId8" Type="http://schemas.openxmlformats.org/officeDocument/2006/relationships/hyperlink" Target="https://podminky.urs.cz/item/CS_URS_2023_02/741122211" TargetMode="External" /><Relationship Id="rId9" Type="http://schemas.openxmlformats.org/officeDocument/2006/relationships/hyperlink" Target="https://podminky.urs.cz/item/CS_URS_2023_02/741122231" TargetMode="External" /><Relationship Id="rId10" Type="http://schemas.openxmlformats.org/officeDocument/2006/relationships/hyperlink" Target="https://podminky.urs.cz/item/CS_URS_2023_02/741122232" TargetMode="External" /><Relationship Id="rId11" Type="http://schemas.openxmlformats.org/officeDocument/2006/relationships/hyperlink" Target="https://podminky.urs.cz/item/CS_URS_2023_02/741130001" TargetMode="External" /><Relationship Id="rId12" Type="http://schemas.openxmlformats.org/officeDocument/2006/relationships/hyperlink" Target="https://podminky.urs.cz/item/CS_URS_2023_02/741130003" TargetMode="External" /><Relationship Id="rId13" Type="http://schemas.openxmlformats.org/officeDocument/2006/relationships/hyperlink" Target="https://podminky.urs.cz/item/CS_URS_2023_02/741130004" TargetMode="External" /><Relationship Id="rId14" Type="http://schemas.openxmlformats.org/officeDocument/2006/relationships/hyperlink" Target="https://podminky.urs.cz/item/CS_URS_2023_02/741210002" TargetMode="External" /><Relationship Id="rId15" Type="http://schemas.openxmlformats.org/officeDocument/2006/relationships/hyperlink" Target="https://podminky.urs.cz/item/CS_URS_2023_02/741310112" TargetMode="External" /><Relationship Id="rId16" Type="http://schemas.openxmlformats.org/officeDocument/2006/relationships/hyperlink" Target="https://podminky.urs.cz/item/CS_URS_2023_02/741313002" TargetMode="External" /><Relationship Id="rId17" Type="http://schemas.openxmlformats.org/officeDocument/2006/relationships/hyperlink" Target="https://podminky.urs.cz/item/CS_URS_2023_02/741320163" TargetMode="External" /><Relationship Id="rId18" Type="http://schemas.openxmlformats.org/officeDocument/2006/relationships/hyperlink" Target="https://podminky.urs.cz/item/CS_URS_2023_02/741330741" TargetMode="External" /><Relationship Id="rId19" Type="http://schemas.openxmlformats.org/officeDocument/2006/relationships/hyperlink" Target="https://podminky.urs.cz/item/CS_URS_2023_02/741371002" TargetMode="External" /><Relationship Id="rId20" Type="http://schemas.openxmlformats.org/officeDocument/2006/relationships/hyperlink" Target="https://podminky.urs.cz/item/CS_URS_2023_02/741372021" TargetMode="External" /><Relationship Id="rId21" Type="http://schemas.openxmlformats.org/officeDocument/2006/relationships/hyperlink" Target="https://podminky.urs.cz/item/CS_URS_2023_02/741810002" TargetMode="External" /><Relationship Id="rId22" Type="http://schemas.openxmlformats.org/officeDocument/2006/relationships/hyperlink" Target="https://podminky.urs.cz/item/CS_URS_2023_02/460941211" TargetMode="External" /><Relationship Id="rId23" Type="http://schemas.openxmlformats.org/officeDocument/2006/relationships/hyperlink" Target="https://podminky.urs.cz/item/CS_URS_2023_02/468091311" TargetMode="External" /><Relationship Id="rId24" Type="http://schemas.openxmlformats.org/officeDocument/2006/relationships/hyperlink" Target="https://podminky.urs.cz/item/CS_URS_2023_02/468101411" TargetMode="External" /><Relationship Id="rId25" Type="http://schemas.openxmlformats.org/officeDocument/2006/relationships/drawing" Target="../drawings/drawing2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5.83203" style="1" hidden="1" customWidth="1"/>
    <col min="49" max="49" width="25.83203" style="1" hidden="1" customWidth="1"/>
    <col min="50" max="50" width="21.66016" style="1" hidden="1" customWidth="1"/>
    <col min="51" max="51" width="21.66016" style="1" hidden="1" customWidth="1"/>
    <col min="52" max="52" width="25" style="1" hidden="1" customWidth="1"/>
    <col min="53" max="53" width="25" style="1" hidden="1" customWidth="1"/>
    <col min="54" max="54" width="21.66016" style="1" hidden="1" customWidth="1"/>
    <col min="55" max="55" width="19.16016" style="1" hidden="1" customWidth="1"/>
    <col min="56" max="56" width="25" style="1" hidden="1" customWidth="1"/>
    <col min="57" max="57" width="21.66016" style="1" hidden="1" customWidth="1"/>
    <col min="58" max="58" width="19.16016" style="1" hidden="1" customWidth="1"/>
    <col min="59" max="59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4" t="s">
        <v>0</v>
      </c>
      <c r="AZ1" s="14" t="s">
        <v>1</v>
      </c>
      <c r="BA1" s="14" t="s">
        <v>2</v>
      </c>
      <c r="BB1" s="14" t="s">
        <v>1</v>
      </c>
      <c r="BT1" s="14" t="s">
        <v>3</v>
      </c>
      <c r="BU1" s="14" t="s">
        <v>4</v>
      </c>
      <c r="BV1" s="14" t="s">
        <v>5</v>
      </c>
    </row>
    <row r="2" s="1" customFormat="1" ht="36.96" customHeight="1">
      <c r="AR2" s="15" t="s">
        <v>6</v>
      </c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S2" s="16" t="s">
        <v>7</v>
      </c>
      <c r="BT2" s="16" t="s">
        <v>8</v>
      </c>
    </row>
    <row r="3" s="1" customFormat="1" ht="6.96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  <c r="BS3" s="16" t="s">
        <v>7</v>
      </c>
      <c r="BT3" s="16" t="s">
        <v>9</v>
      </c>
    </row>
    <row r="4" s="1" customFormat="1" ht="24.96" customHeight="1">
      <c r="B4" s="19"/>
      <c r="D4" s="20" t="s">
        <v>10</v>
      </c>
      <c r="AR4" s="19"/>
      <c r="AS4" s="21" t="s">
        <v>11</v>
      </c>
      <c r="BG4" s="22" t="s">
        <v>12</v>
      </c>
      <c r="BS4" s="16" t="s">
        <v>13</v>
      </c>
    </row>
    <row r="5" s="1" customFormat="1" ht="12" customHeight="1">
      <c r="B5" s="19"/>
      <c r="D5" s="23" t="s">
        <v>14</v>
      </c>
      <c r="K5" s="24" t="s">
        <v>15</v>
      </c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R5" s="19"/>
      <c r="BG5" s="25" t="s">
        <v>16</v>
      </c>
      <c r="BS5" s="16" t="s">
        <v>7</v>
      </c>
    </row>
    <row r="6" s="1" customFormat="1" ht="36.96" customHeight="1">
      <c r="B6" s="19"/>
      <c r="D6" s="26" t="s">
        <v>17</v>
      </c>
      <c r="K6" s="27" t="s">
        <v>18</v>
      </c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R6" s="19"/>
      <c r="BG6" s="28"/>
      <c r="BS6" s="16" t="s">
        <v>7</v>
      </c>
    </row>
    <row r="7" s="1" customFormat="1" ht="12" customHeight="1">
      <c r="B7" s="19"/>
      <c r="D7" s="29" t="s">
        <v>19</v>
      </c>
      <c r="K7" s="24" t="s">
        <v>1</v>
      </c>
      <c r="AK7" s="29" t="s">
        <v>20</v>
      </c>
      <c r="AN7" s="24" t="s">
        <v>1</v>
      </c>
      <c r="AR7" s="19"/>
      <c r="BG7" s="28"/>
      <c r="BS7" s="16" t="s">
        <v>7</v>
      </c>
    </row>
    <row r="8" s="1" customFormat="1" ht="12" customHeight="1">
      <c r="B8" s="19"/>
      <c r="D8" s="29" t="s">
        <v>21</v>
      </c>
      <c r="K8" s="24" t="s">
        <v>22</v>
      </c>
      <c r="AK8" s="29" t="s">
        <v>23</v>
      </c>
      <c r="AN8" s="30" t="s">
        <v>24</v>
      </c>
      <c r="AR8" s="19"/>
      <c r="BG8" s="28"/>
      <c r="BS8" s="16" t="s">
        <v>7</v>
      </c>
    </row>
    <row r="9" s="1" customFormat="1" ht="14.4" customHeight="1">
      <c r="B9" s="19"/>
      <c r="AR9" s="19"/>
      <c r="BG9" s="28"/>
      <c r="BS9" s="16" t="s">
        <v>7</v>
      </c>
    </row>
    <row r="10" s="1" customFormat="1" ht="12" customHeight="1">
      <c r="B10" s="19"/>
      <c r="D10" s="29" t="s">
        <v>25</v>
      </c>
      <c r="AK10" s="29" t="s">
        <v>26</v>
      </c>
      <c r="AN10" s="24" t="s">
        <v>1</v>
      </c>
      <c r="AR10" s="19"/>
      <c r="BG10" s="28"/>
      <c r="BS10" s="16" t="s">
        <v>7</v>
      </c>
    </row>
    <row r="11" s="1" customFormat="1" ht="18.48" customHeight="1">
      <c r="B11" s="19"/>
      <c r="E11" s="24" t="s">
        <v>27</v>
      </c>
      <c r="AK11" s="29" t="s">
        <v>28</v>
      </c>
      <c r="AN11" s="24" t="s">
        <v>1</v>
      </c>
      <c r="AR11" s="19"/>
      <c r="BG11" s="28"/>
      <c r="BS11" s="16" t="s">
        <v>7</v>
      </c>
    </row>
    <row r="12" s="1" customFormat="1" ht="6.96" customHeight="1">
      <c r="B12" s="19"/>
      <c r="AR12" s="19"/>
      <c r="BG12" s="28"/>
      <c r="BS12" s="16" t="s">
        <v>7</v>
      </c>
    </row>
    <row r="13" s="1" customFormat="1" ht="12" customHeight="1">
      <c r="B13" s="19"/>
      <c r="D13" s="29" t="s">
        <v>29</v>
      </c>
      <c r="AK13" s="29" t="s">
        <v>26</v>
      </c>
      <c r="AN13" s="31" t="s">
        <v>30</v>
      </c>
      <c r="AR13" s="19"/>
      <c r="BG13" s="28"/>
      <c r="BS13" s="16" t="s">
        <v>7</v>
      </c>
    </row>
    <row r="14">
      <c r="B14" s="19"/>
      <c r="E14" s="31" t="s">
        <v>30</v>
      </c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29" t="s">
        <v>28</v>
      </c>
      <c r="AN14" s="31" t="s">
        <v>30</v>
      </c>
      <c r="AR14" s="19"/>
      <c r="BG14" s="28"/>
      <c r="BS14" s="16" t="s">
        <v>7</v>
      </c>
    </row>
    <row r="15" s="1" customFormat="1" ht="6.96" customHeight="1">
      <c r="B15" s="19"/>
      <c r="AR15" s="19"/>
      <c r="BG15" s="28"/>
      <c r="BS15" s="16" t="s">
        <v>3</v>
      </c>
    </row>
    <row r="16" s="1" customFormat="1" ht="12" customHeight="1">
      <c r="B16" s="19"/>
      <c r="D16" s="29" t="s">
        <v>31</v>
      </c>
      <c r="AK16" s="29" t="s">
        <v>26</v>
      </c>
      <c r="AN16" s="24" t="s">
        <v>32</v>
      </c>
      <c r="AR16" s="19"/>
      <c r="BG16" s="28"/>
      <c r="BS16" s="16" t="s">
        <v>3</v>
      </c>
    </row>
    <row r="17" s="1" customFormat="1" ht="18.48" customHeight="1">
      <c r="B17" s="19"/>
      <c r="E17" s="24" t="s">
        <v>33</v>
      </c>
      <c r="AK17" s="29" t="s">
        <v>28</v>
      </c>
      <c r="AN17" s="24" t="s">
        <v>1</v>
      </c>
      <c r="AR17" s="19"/>
      <c r="BG17" s="28"/>
      <c r="BS17" s="16" t="s">
        <v>4</v>
      </c>
    </row>
    <row r="18" s="1" customFormat="1" ht="6.96" customHeight="1">
      <c r="B18" s="19"/>
      <c r="AR18" s="19"/>
      <c r="BG18" s="28"/>
      <c r="BS18" s="16" t="s">
        <v>7</v>
      </c>
    </row>
    <row r="19" s="1" customFormat="1" ht="12" customHeight="1">
      <c r="B19" s="19"/>
      <c r="D19" s="29" t="s">
        <v>34</v>
      </c>
      <c r="AK19" s="29" t="s">
        <v>26</v>
      </c>
      <c r="AN19" s="24" t="s">
        <v>32</v>
      </c>
      <c r="AR19" s="19"/>
      <c r="BG19" s="28"/>
      <c r="BS19" s="16" t="s">
        <v>7</v>
      </c>
    </row>
    <row r="20" s="1" customFormat="1" ht="18.48" customHeight="1">
      <c r="B20" s="19"/>
      <c r="E20" s="24" t="s">
        <v>33</v>
      </c>
      <c r="AK20" s="29" t="s">
        <v>28</v>
      </c>
      <c r="AN20" s="24" t="s">
        <v>1</v>
      </c>
      <c r="AR20" s="19"/>
      <c r="BG20" s="28"/>
      <c r="BS20" s="16" t="s">
        <v>4</v>
      </c>
    </row>
    <row r="21" s="1" customFormat="1" ht="6.96" customHeight="1">
      <c r="B21" s="19"/>
      <c r="AR21" s="19"/>
      <c r="BG21" s="28"/>
    </row>
    <row r="22" s="1" customFormat="1" ht="12" customHeight="1">
      <c r="B22" s="19"/>
      <c r="D22" s="29" t="s">
        <v>35</v>
      </c>
      <c r="AR22" s="19"/>
      <c r="BG22" s="28"/>
    </row>
    <row r="23" s="1" customFormat="1" ht="16.5" customHeight="1">
      <c r="B23" s="19"/>
      <c r="E23" s="33" t="s">
        <v>1</v>
      </c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R23" s="19"/>
      <c r="BG23" s="28"/>
    </row>
    <row r="24" s="1" customFormat="1" ht="6.96" customHeight="1">
      <c r="B24" s="19"/>
      <c r="AR24" s="19"/>
      <c r="BG24" s="28"/>
    </row>
    <row r="25" s="1" customFormat="1" ht="6.96" customHeight="1">
      <c r="B25" s="19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R25" s="19"/>
      <c r="BG25" s="28"/>
    </row>
    <row r="26" s="2" customFormat="1" ht="25.92" customHeight="1">
      <c r="A26" s="35"/>
      <c r="B26" s="36"/>
      <c r="C26" s="35"/>
      <c r="D26" s="37" t="s">
        <v>36</v>
      </c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9">
        <f>ROUND(AG94,2)</f>
        <v>0</v>
      </c>
      <c r="AL26" s="38"/>
      <c r="AM26" s="38"/>
      <c r="AN26" s="38"/>
      <c r="AO26" s="38"/>
      <c r="AP26" s="35"/>
      <c r="AQ26" s="35"/>
      <c r="AR26" s="36"/>
      <c r="BG26" s="28"/>
    </row>
    <row r="27" s="2" customFormat="1" ht="6.96" customHeight="1">
      <c r="A27" s="35"/>
      <c r="B27" s="36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J27" s="35"/>
      <c r="AK27" s="35"/>
      <c r="AL27" s="35"/>
      <c r="AM27" s="35"/>
      <c r="AN27" s="35"/>
      <c r="AO27" s="35"/>
      <c r="AP27" s="35"/>
      <c r="AQ27" s="35"/>
      <c r="AR27" s="36"/>
      <c r="BG27" s="28"/>
    </row>
    <row r="28" s="2" customFormat="1">
      <c r="A28" s="35"/>
      <c r="B28" s="36"/>
      <c r="C28" s="35"/>
      <c r="D28" s="35"/>
      <c r="E28" s="35"/>
      <c r="F28" s="35"/>
      <c r="G28" s="35"/>
      <c r="H28" s="35"/>
      <c r="I28" s="35"/>
      <c r="J28" s="35"/>
      <c r="K28" s="35"/>
      <c r="L28" s="40" t="s">
        <v>37</v>
      </c>
      <c r="M28" s="40"/>
      <c r="N28" s="40"/>
      <c r="O28" s="40"/>
      <c r="P28" s="40"/>
      <c r="Q28" s="35"/>
      <c r="R28" s="35"/>
      <c r="S28" s="35"/>
      <c r="T28" s="35"/>
      <c r="U28" s="35"/>
      <c r="V28" s="35"/>
      <c r="W28" s="40" t="s">
        <v>38</v>
      </c>
      <c r="X28" s="40"/>
      <c r="Y28" s="40"/>
      <c r="Z28" s="40"/>
      <c r="AA28" s="40"/>
      <c r="AB28" s="40"/>
      <c r="AC28" s="40"/>
      <c r="AD28" s="40"/>
      <c r="AE28" s="40"/>
      <c r="AF28" s="35"/>
      <c r="AG28" s="35"/>
      <c r="AH28" s="35"/>
      <c r="AI28" s="35"/>
      <c r="AJ28" s="35"/>
      <c r="AK28" s="40" t="s">
        <v>39</v>
      </c>
      <c r="AL28" s="40"/>
      <c r="AM28" s="40"/>
      <c r="AN28" s="40"/>
      <c r="AO28" s="40"/>
      <c r="AP28" s="35"/>
      <c r="AQ28" s="35"/>
      <c r="AR28" s="36"/>
      <c r="BG28" s="28"/>
    </row>
    <row r="29" s="3" customFormat="1" ht="14.4" customHeight="1">
      <c r="A29" s="3"/>
      <c r="B29" s="41"/>
      <c r="C29" s="3"/>
      <c r="D29" s="29" t="s">
        <v>40</v>
      </c>
      <c r="E29" s="3"/>
      <c r="F29" s="29" t="s">
        <v>41</v>
      </c>
      <c r="G29" s="3"/>
      <c r="H29" s="3"/>
      <c r="I29" s="3"/>
      <c r="J29" s="3"/>
      <c r="K29" s="3"/>
      <c r="L29" s="42">
        <v>0.20999999999999999</v>
      </c>
      <c r="M29" s="3"/>
      <c r="N29" s="3"/>
      <c r="O29" s="3"/>
      <c r="P29" s="3"/>
      <c r="Q29" s="3"/>
      <c r="R29" s="3"/>
      <c r="S29" s="3"/>
      <c r="T29" s="3"/>
      <c r="U29" s="3"/>
      <c r="V29" s="3"/>
      <c r="W29" s="43">
        <f>ROUND(BB94, 2)</f>
        <v>0</v>
      </c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43">
        <f>ROUND(AX94, 2)</f>
        <v>0</v>
      </c>
      <c r="AL29" s="3"/>
      <c r="AM29" s="3"/>
      <c r="AN29" s="3"/>
      <c r="AO29" s="3"/>
      <c r="AP29" s="3"/>
      <c r="AQ29" s="3"/>
      <c r="AR29" s="41"/>
      <c r="BG29" s="44"/>
    </row>
    <row r="30" s="3" customFormat="1" ht="14.4" customHeight="1">
      <c r="A30" s="3"/>
      <c r="B30" s="41"/>
      <c r="C30" s="3"/>
      <c r="D30" s="3"/>
      <c r="E30" s="3"/>
      <c r="F30" s="29" t="s">
        <v>42</v>
      </c>
      <c r="G30" s="3"/>
      <c r="H30" s="3"/>
      <c r="I30" s="3"/>
      <c r="J30" s="3"/>
      <c r="K30" s="3"/>
      <c r="L30" s="42">
        <v>0.14999999999999999</v>
      </c>
      <c r="M30" s="3"/>
      <c r="N30" s="3"/>
      <c r="O30" s="3"/>
      <c r="P30" s="3"/>
      <c r="Q30" s="3"/>
      <c r="R30" s="3"/>
      <c r="S30" s="3"/>
      <c r="T30" s="3"/>
      <c r="U30" s="3"/>
      <c r="V30" s="3"/>
      <c r="W30" s="43">
        <f>ROUND(BC94, 2)</f>
        <v>0</v>
      </c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43">
        <f>ROUND(AY94, 2)</f>
        <v>0</v>
      </c>
      <c r="AL30" s="3"/>
      <c r="AM30" s="3"/>
      <c r="AN30" s="3"/>
      <c r="AO30" s="3"/>
      <c r="AP30" s="3"/>
      <c r="AQ30" s="3"/>
      <c r="AR30" s="41"/>
      <c r="BG30" s="44"/>
    </row>
    <row r="31" hidden="1" s="3" customFormat="1" ht="14.4" customHeight="1">
      <c r="A31" s="3"/>
      <c r="B31" s="41"/>
      <c r="C31" s="3"/>
      <c r="D31" s="3"/>
      <c r="E31" s="3"/>
      <c r="F31" s="29" t="s">
        <v>43</v>
      </c>
      <c r="G31" s="3"/>
      <c r="H31" s="3"/>
      <c r="I31" s="3"/>
      <c r="J31" s="3"/>
      <c r="K31" s="3"/>
      <c r="L31" s="42">
        <v>0.20999999999999999</v>
      </c>
      <c r="M31" s="3"/>
      <c r="N31" s="3"/>
      <c r="O31" s="3"/>
      <c r="P31" s="3"/>
      <c r="Q31" s="3"/>
      <c r="R31" s="3"/>
      <c r="S31" s="3"/>
      <c r="T31" s="3"/>
      <c r="U31" s="3"/>
      <c r="V31" s="3"/>
      <c r="W31" s="43">
        <f>ROUND(BD94, 2)</f>
        <v>0</v>
      </c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43">
        <v>0</v>
      </c>
      <c r="AL31" s="3"/>
      <c r="AM31" s="3"/>
      <c r="AN31" s="3"/>
      <c r="AO31" s="3"/>
      <c r="AP31" s="3"/>
      <c r="AQ31" s="3"/>
      <c r="AR31" s="41"/>
      <c r="BG31" s="44"/>
    </row>
    <row r="32" hidden="1" s="3" customFormat="1" ht="14.4" customHeight="1">
      <c r="A32" s="3"/>
      <c r="B32" s="41"/>
      <c r="C32" s="3"/>
      <c r="D32" s="3"/>
      <c r="E32" s="3"/>
      <c r="F32" s="29" t="s">
        <v>44</v>
      </c>
      <c r="G32" s="3"/>
      <c r="H32" s="3"/>
      <c r="I32" s="3"/>
      <c r="J32" s="3"/>
      <c r="K32" s="3"/>
      <c r="L32" s="42">
        <v>0.14999999999999999</v>
      </c>
      <c r="M32" s="3"/>
      <c r="N32" s="3"/>
      <c r="O32" s="3"/>
      <c r="P32" s="3"/>
      <c r="Q32" s="3"/>
      <c r="R32" s="3"/>
      <c r="S32" s="3"/>
      <c r="T32" s="3"/>
      <c r="U32" s="3"/>
      <c r="V32" s="3"/>
      <c r="W32" s="43">
        <f>ROUND(BE94, 2)</f>
        <v>0</v>
      </c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43">
        <v>0</v>
      </c>
      <c r="AL32" s="3"/>
      <c r="AM32" s="3"/>
      <c r="AN32" s="3"/>
      <c r="AO32" s="3"/>
      <c r="AP32" s="3"/>
      <c r="AQ32" s="3"/>
      <c r="AR32" s="41"/>
      <c r="BG32" s="44"/>
    </row>
    <row r="33" hidden="1" s="3" customFormat="1" ht="14.4" customHeight="1">
      <c r="A33" s="3"/>
      <c r="B33" s="41"/>
      <c r="C33" s="3"/>
      <c r="D33" s="3"/>
      <c r="E33" s="3"/>
      <c r="F33" s="29" t="s">
        <v>45</v>
      </c>
      <c r="G33" s="3"/>
      <c r="H33" s="3"/>
      <c r="I33" s="3"/>
      <c r="J33" s="3"/>
      <c r="K33" s="3"/>
      <c r="L33" s="42">
        <v>0</v>
      </c>
      <c r="M33" s="3"/>
      <c r="N33" s="3"/>
      <c r="O33" s="3"/>
      <c r="P33" s="3"/>
      <c r="Q33" s="3"/>
      <c r="R33" s="3"/>
      <c r="S33" s="3"/>
      <c r="T33" s="3"/>
      <c r="U33" s="3"/>
      <c r="V33" s="3"/>
      <c r="W33" s="43">
        <f>ROUND(BF94, 2)</f>
        <v>0</v>
      </c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43">
        <v>0</v>
      </c>
      <c r="AL33" s="3"/>
      <c r="AM33" s="3"/>
      <c r="AN33" s="3"/>
      <c r="AO33" s="3"/>
      <c r="AP33" s="3"/>
      <c r="AQ33" s="3"/>
      <c r="AR33" s="41"/>
      <c r="BG33" s="44"/>
    </row>
    <row r="34" s="2" customFormat="1" ht="6.96" customHeight="1">
      <c r="A34" s="35"/>
      <c r="B34" s="36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5"/>
      <c r="AH34" s="35"/>
      <c r="AI34" s="35"/>
      <c r="AJ34" s="35"/>
      <c r="AK34" s="35"/>
      <c r="AL34" s="35"/>
      <c r="AM34" s="35"/>
      <c r="AN34" s="35"/>
      <c r="AO34" s="35"/>
      <c r="AP34" s="35"/>
      <c r="AQ34" s="35"/>
      <c r="AR34" s="36"/>
      <c r="BG34" s="28"/>
    </row>
    <row r="35" s="2" customFormat="1" ht="25.92" customHeight="1">
      <c r="A35" s="35"/>
      <c r="B35" s="36"/>
      <c r="C35" s="45"/>
      <c r="D35" s="46" t="s">
        <v>46</v>
      </c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8" t="s">
        <v>47</v>
      </c>
      <c r="U35" s="47"/>
      <c r="V35" s="47"/>
      <c r="W35" s="47"/>
      <c r="X35" s="49" t="s">
        <v>48</v>
      </c>
      <c r="Y35" s="47"/>
      <c r="Z35" s="47"/>
      <c r="AA35" s="47"/>
      <c r="AB35" s="47"/>
      <c r="AC35" s="47"/>
      <c r="AD35" s="47"/>
      <c r="AE35" s="47"/>
      <c r="AF35" s="47"/>
      <c r="AG35" s="47"/>
      <c r="AH35" s="47"/>
      <c r="AI35" s="47"/>
      <c r="AJ35" s="47"/>
      <c r="AK35" s="50">
        <f>SUM(AK26:AK33)</f>
        <v>0</v>
      </c>
      <c r="AL35" s="47"/>
      <c r="AM35" s="47"/>
      <c r="AN35" s="47"/>
      <c r="AO35" s="51"/>
      <c r="AP35" s="45"/>
      <c r="AQ35" s="45"/>
      <c r="AR35" s="36"/>
      <c r="BG35" s="35"/>
    </row>
    <row r="36" s="2" customFormat="1" ht="6.96" customHeight="1">
      <c r="A36" s="35"/>
      <c r="B36" s="36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35"/>
      <c r="AK36" s="35"/>
      <c r="AL36" s="35"/>
      <c r="AM36" s="35"/>
      <c r="AN36" s="35"/>
      <c r="AO36" s="35"/>
      <c r="AP36" s="35"/>
      <c r="AQ36" s="35"/>
      <c r="AR36" s="36"/>
      <c r="BG36" s="35"/>
    </row>
    <row r="37" s="2" customFormat="1" ht="14.4" customHeight="1">
      <c r="A37" s="35"/>
      <c r="B37" s="36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5"/>
      <c r="AJ37" s="35"/>
      <c r="AK37" s="35"/>
      <c r="AL37" s="35"/>
      <c r="AM37" s="35"/>
      <c r="AN37" s="35"/>
      <c r="AO37" s="35"/>
      <c r="AP37" s="35"/>
      <c r="AQ37" s="35"/>
      <c r="AR37" s="36"/>
      <c r="BG37" s="35"/>
    </row>
    <row r="38" s="1" customFormat="1" ht="14.4" customHeight="1">
      <c r="B38" s="19"/>
      <c r="AR38" s="19"/>
    </row>
    <row r="39" s="1" customFormat="1" ht="14.4" customHeight="1">
      <c r="B39" s="19"/>
      <c r="AR39" s="19"/>
    </row>
    <row r="40" s="1" customFormat="1" ht="14.4" customHeight="1">
      <c r="B40" s="19"/>
      <c r="AR40" s="19"/>
    </row>
    <row r="41" s="1" customFormat="1" ht="14.4" customHeight="1">
      <c r="B41" s="19"/>
      <c r="AR41" s="19"/>
    </row>
    <row r="42" s="1" customFormat="1" ht="14.4" customHeight="1">
      <c r="B42" s="19"/>
      <c r="AR42" s="19"/>
    </row>
    <row r="43" s="1" customFormat="1" ht="14.4" customHeight="1">
      <c r="B43" s="19"/>
      <c r="AR43" s="19"/>
    </row>
    <row r="44" s="1" customFormat="1" ht="14.4" customHeight="1">
      <c r="B44" s="19"/>
      <c r="AR44" s="19"/>
    </row>
    <row r="45" s="1" customFormat="1" ht="14.4" customHeight="1">
      <c r="B45" s="19"/>
      <c r="AR45" s="19"/>
    </row>
    <row r="46" s="1" customFormat="1" ht="14.4" customHeight="1">
      <c r="B46" s="19"/>
      <c r="AR46" s="19"/>
    </row>
    <row r="47" s="1" customFormat="1" ht="14.4" customHeight="1">
      <c r="B47" s="19"/>
      <c r="AR47" s="19"/>
    </row>
    <row r="48" s="1" customFormat="1" ht="14.4" customHeight="1">
      <c r="B48" s="19"/>
      <c r="AR48" s="19"/>
    </row>
    <row r="49" s="2" customFormat="1" ht="14.4" customHeight="1">
      <c r="B49" s="52"/>
      <c r="D49" s="53" t="s">
        <v>49</v>
      </c>
      <c r="E49" s="54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54"/>
      <c r="U49" s="54"/>
      <c r="V49" s="54"/>
      <c r="W49" s="54"/>
      <c r="X49" s="54"/>
      <c r="Y49" s="54"/>
      <c r="Z49" s="54"/>
      <c r="AA49" s="54"/>
      <c r="AB49" s="54"/>
      <c r="AC49" s="54"/>
      <c r="AD49" s="54"/>
      <c r="AE49" s="54"/>
      <c r="AF49" s="54"/>
      <c r="AG49" s="54"/>
      <c r="AH49" s="53" t="s">
        <v>50</v>
      </c>
      <c r="AI49" s="54"/>
      <c r="AJ49" s="54"/>
      <c r="AK49" s="54"/>
      <c r="AL49" s="54"/>
      <c r="AM49" s="54"/>
      <c r="AN49" s="54"/>
      <c r="AO49" s="54"/>
      <c r="AR49" s="52"/>
    </row>
    <row r="50">
      <c r="B50" s="19"/>
      <c r="AR50" s="19"/>
    </row>
    <row r="51">
      <c r="B51" s="19"/>
      <c r="AR51" s="19"/>
    </row>
    <row r="52">
      <c r="B52" s="19"/>
      <c r="AR52" s="19"/>
    </row>
    <row r="53">
      <c r="B53" s="19"/>
      <c r="AR53" s="19"/>
    </row>
    <row r="54">
      <c r="B54" s="19"/>
      <c r="AR54" s="19"/>
    </row>
    <row r="55">
      <c r="B55" s="19"/>
      <c r="AR55" s="19"/>
    </row>
    <row r="56">
      <c r="B56" s="19"/>
      <c r="AR56" s="19"/>
    </row>
    <row r="57">
      <c r="B57" s="19"/>
      <c r="AR57" s="19"/>
    </row>
    <row r="58">
      <c r="B58" s="19"/>
      <c r="AR58" s="19"/>
    </row>
    <row r="59">
      <c r="B59" s="19"/>
      <c r="AR59" s="19"/>
    </row>
    <row r="60" s="2" customFormat="1">
      <c r="A60" s="35"/>
      <c r="B60" s="36"/>
      <c r="C60" s="35"/>
      <c r="D60" s="55" t="s">
        <v>51</v>
      </c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55" t="s">
        <v>52</v>
      </c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55" t="s">
        <v>51</v>
      </c>
      <c r="AI60" s="38"/>
      <c r="AJ60" s="38"/>
      <c r="AK60" s="38"/>
      <c r="AL60" s="38"/>
      <c r="AM60" s="55" t="s">
        <v>52</v>
      </c>
      <c r="AN60" s="38"/>
      <c r="AO60" s="38"/>
      <c r="AP60" s="35"/>
      <c r="AQ60" s="35"/>
      <c r="AR60" s="36"/>
      <c r="BG60" s="35"/>
    </row>
    <row r="61">
      <c r="B61" s="19"/>
      <c r="AR61" s="19"/>
    </row>
    <row r="62">
      <c r="B62" s="19"/>
      <c r="AR62" s="19"/>
    </row>
    <row r="63">
      <c r="B63" s="19"/>
      <c r="AR63" s="19"/>
    </row>
    <row r="64" s="2" customFormat="1">
      <c r="A64" s="35"/>
      <c r="B64" s="36"/>
      <c r="C64" s="35"/>
      <c r="D64" s="53" t="s">
        <v>53</v>
      </c>
      <c r="E64" s="56"/>
      <c r="F64" s="56"/>
      <c r="G64" s="56"/>
      <c r="H64" s="56"/>
      <c r="I64" s="56"/>
      <c r="J64" s="56"/>
      <c r="K64" s="56"/>
      <c r="L64" s="56"/>
      <c r="M64" s="56"/>
      <c r="N64" s="56"/>
      <c r="O64" s="56"/>
      <c r="P64" s="56"/>
      <c r="Q64" s="56"/>
      <c r="R64" s="56"/>
      <c r="S64" s="56"/>
      <c r="T64" s="56"/>
      <c r="U64" s="56"/>
      <c r="V64" s="56"/>
      <c r="W64" s="56"/>
      <c r="X64" s="56"/>
      <c r="Y64" s="56"/>
      <c r="Z64" s="56"/>
      <c r="AA64" s="56"/>
      <c r="AB64" s="56"/>
      <c r="AC64" s="56"/>
      <c r="AD64" s="56"/>
      <c r="AE64" s="56"/>
      <c r="AF64" s="56"/>
      <c r="AG64" s="56"/>
      <c r="AH64" s="53" t="s">
        <v>54</v>
      </c>
      <c r="AI64" s="56"/>
      <c r="AJ64" s="56"/>
      <c r="AK64" s="56"/>
      <c r="AL64" s="56"/>
      <c r="AM64" s="56"/>
      <c r="AN64" s="56"/>
      <c r="AO64" s="56"/>
      <c r="AP64" s="35"/>
      <c r="AQ64" s="35"/>
      <c r="AR64" s="36"/>
      <c r="BG64" s="35"/>
    </row>
    <row r="65">
      <c r="B65" s="19"/>
      <c r="AR65" s="19"/>
    </row>
    <row r="66">
      <c r="B66" s="19"/>
      <c r="AR66" s="19"/>
    </row>
    <row r="67">
      <c r="B67" s="19"/>
      <c r="AR67" s="19"/>
    </row>
    <row r="68">
      <c r="B68" s="19"/>
      <c r="AR68" s="19"/>
    </row>
    <row r="69">
      <c r="B69" s="19"/>
      <c r="AR69" s="19"/>
    </row>
    <row r="70">
      <c r="B70" s="19"/>
      <c r="AR70" s="19"/>
    </row>
    <row r="71">
      <c r="B71" s="19"/>
      <c r="AR71" s="19"/>
    </row>
    <row r="72">
      <c r="B72" s="19"/>
      <c r="AR72" s="19"/>
    </row>
    <row r="73">
      <c r="B73" s="19"/>
      <c r="AR73" s="19"/>
    </row>
    <row r="74">
      <c r="B74" s="19"/>
      <c r="AR74" s="19"/>
    </row>
    <row r="75" s="2" customFormat="1">
      <c r="A75" s="35"/>
      <c r="B75" s="36"/>
      <c r="C75" s="35"/>
      <c r="D75" s="55" t="s">
        <v>51</v>
      </c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38"/>
      <c r="S75" s="38"/>
      <c r="T75" s="38"/>
      <c r="U75" s="38"/>
      <c r="V75" s="55" t="s">
        <v>52</v>
      </c>
      <c r="W75" s="38"/>
      <c r="X75" s="38"/>
      <c r="Y75" s="38"/>
      <c r="Z75" s="38"/>
      <c r="AA75" s="38"/>
      <c r="AB75" s="38"/>
      <c r="AC75" s="38"/>
      <c r="AD75" s="38"/>
      <c r="AE75" s="38"/>
      <c r="AF75" s="38"/>
      <c r="AG75" s="38"/>
      <c r="AH75" s="55" t="s">
        <v>51</v>
      </c>
      <c r="AI75" s="38"/>
      <c r="AJ75" s="38"/>
      <c r="AK75" s="38"/>
      <c r="AL75" s="38"/>
      <c r="AM75" s="55" t="s">
        <v>52</v>
      </c>
      <c r="AN75" s="38"/>
      <c r="AO75" s="38"/>
      <c r="AP75" s="35"/>
      <c r="AQ75" s="35"/>
      <c r="AR75" s="36"/>
      <c r="BG75" s="35"/>
    </row>
    <row r="76" s="2" customFormat="1">
      <c r="A76" s="35"/>
      <c r="B76" s="36"/>
      <c r="C76" s="35"/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  <c r="AF76" s="35"/>
      <c r="AG76" s="35"/>
      <c r="AH76" s="35"/>
      <c r="AI76" s="35"/>
      <c r="AJ76" s="35"/>
      <c r="AK76" s="35"/>
      <c r="AL76" s="35"/>
      <c r="AM76" s="35"/>
      <c r="AN76" s="35"/>
      <c r="AO76" s="35"/>
      <c r="AP76" s="35"/>
      <c r="AQ76" s="35"/>
      <c r="AR76" s="36"/>
      <c r="BG76" s="35"/>
    </row>
    <row r="77" s="2" customFormat="1" ht="6.96" customHeight="1">
      <c r="A77" s="35"/>
      <c r="B77" s="57"/>
      <c r="C77" s="58"/>
      <c r="D77" s="58"/>
      <c r="E77" s="58"/>
      <c r="F77" s="58"/>
      <c r="G77" s="58"/>
      <c r="H77" s="58"/>
      <c r="I77" s="58"/>
      <c r="J77" s="58"/>
      <c r="K77" s="58"/>
      <c r="L77" s="58"/>
      <c r="M77" s="58"/>
      <c r="N77" s="58"/>
      <c r="O77" s="58"/>
      <c r="P77" s="58"/>
      <c r="Q77" s="58"/>
      <c r="R77" s="58"/>
      <c r="S77" s="58"/>
      <c r="T77" s="58"/>
      <c r="U77" s="58"/>
      <c r="V77" s="58"/>
      <c r="W77" s="58"/>
      <c r="X77" s="58"/>
      <c r="Y77" s="58"/>
      <c r="Z77" s="58"/>
      <c r="AA77" s="58"/>
      <c r="AB77" s="58"/>
      <c r="AC77" s="58"/>
      <c r="AD77" s="58"/>
      <c r="AE77" s="58"/>
      <c r="AF77" s="58"/>
      <c r="AG77" s="58"/>
      <c r="AH77" s="58"/>
      <c r="AI77" s="58"/>
      <c r="AJ77" s="58"/>
      <c r="AK77" s="58"/>
      <c r="AL77" s="58"/>
      <c r="AM77" s="58"/>
      <c r="AN77" s="58"/>
      <c r="AO77" s="58"/>
      <c r="AP77" s="58"/>
      <c r="AQ77" s="58"/>
      <c r="AR77" s="36"/>
      <c r="BG77" s="35"/>
    </row>
    <row r="81" s="2" customFormat="1" ht="6.96" customHeight="1">
      <c r="A81" s="35"/>
      <c r="B81" s="59"/>
      <c r="C81" s="60"/>
      <c r="D81" s="60"/>
      <c r="E81" s="60"/>
      <c r="F81" s="60"/>
      <c r="G81" s="60"/>
      <c r="H81" s="60"/>
      <c r="I81" s="60"/>
      <c r="J81" s="60"/>
      <c r="K81" s="60"/>
      <c r="L81" s="60"/>
      <c r="M81" s="60"/>
      <c r="N81" s="60"/>
      <c r="O81" s="60"/>
      <c r="P81" s="60"/>
      <c r="Q81" s="60"/>
      <c r="R81" s="60"/>
      <c r="S81" s="60"/>
      <c r="T81" s="60"/>
      <c r="U81" s="60"/>
      <c r="V81" s="60"/>
      <c r="W81" s="60"/>
      <c r="X81" s="60"/>
      <c r="Y81" s="60"/>
      <c r="Z81" s="60"/>
      <c r="AA81" s="60"/>
      <c r="AB81" s="60"/>
      <c r="AC81" s="60"/>
      <c r="AD81" s="60"/>
      <c r="AE81" s="60"/>
      <c r="AF81" s="60"/>
      <c r="AG81" s="60"/>
      <c r="AH81" s="60"/>
      <c r="AI81" s="60"/>
      <c r="AJ81" s="60"/>
      <c r="AK81" s="60"/>
      <c r="AL81" s="60"/>
      <c r="AM81" s="60"/>
      <c r="AN81" s="60"/>
      <c r="AO81" s="60"/>
      <c r="AP81" s="60"/>
      <c r="AQ81" s="60"/>
      <c r="AR81" s="36"/>
      <c r="BG81" s="35"/>
    </row>
    <row r="82" s="2" customFormat="1" ht="24.96" customHeight="1">
      <c r="A82" s="35"/>
      <c r="B82" s="36"/>
      <c r="C82" s="20" t="s">
        <v>55</v>
      </c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  <c r="AF82" s="35"/>
      <c r="AG82" s="35"/>
      <c r="AH82" s="35"/>
      <c r="AI82" s="35"/>
      <c r="AJ82" s="35"/>
      <c r="AK82" s="35"/>
      <c r="AL82" s="35"/>
      <c r="AM82" s="35"/>
      <c r="AN82" s="35"/>
      <c r="AO82" s="35"/>
      <c r="AP82" s="35"/>
      <c r="AQ82" s="35"/>
      <c r="AR82" s="36"/>
      <c r="BG82" s="35"/>
    </row>
    <row r="83" s="2" customFormat="1" ht="6.96" customHeight="1">
      <c r="A83" s="35"/>
      <c r="B83" s="36"/>
      <c r="C83" s="35"/>
      <c r="D83" s="35"/>
      <c r="E83" s="35"/>
      <c r="F83" s="35"/>
      <c r="G83" s="35"/>
      <c r="H83" s="35"/>
      <c r="I83" s="35"/>
      <c r="J83" s="35"/>
      <c r="K83" s="35"/>
      <c r="L83" s="35"/>
      <c r="M83" s="35"/>
      <c r="N83" s="35"/>
      <c r="O83" s="35"/>
      <c r="P83" s="35"/>
      <c r="Q83" s="35"/>
      <c r="R83" s="35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  <c r="AF83" s="35"/>
      <c r="AG83" s="35"/>
      <c r="AH83" s="35"/>
      <c r="AI83" s="35"/>
      <c r="AJ83" s="35"/>
      <c r="AK83" s="35"/>
      <c r="AL83" s="35"/>
      <c r="AM83" s="35"/>
      <c r="AN83" s="35"/>
      <c r="AO83" s="35"/>
      <c r="AP83" s="35"/>
      <c r="AQ83" s="35"/>
      <c r="AR83" s="36"/>
      <c r="BG83" s="35"/>
    </row>
    <row r="84" s="4" customFormat="1" ht="12" customHeight="1">
      <c r="A84" s="4"/>
      <c r="B84" s="61"/>
      <c r="C84" s="29" t="s">
        <v>14</v>
      </c>
      <c r="D84" s="4"/>
      <c r="E84" s="4"/>
      <c r="F84" s="4"/>
      <c r="G84" s="4"/>
      <c r="H84" s="4"/>
      <c r="I84" s="4"/>
      <c r="J84" s="4"/>
      <c r="K84" s="4"/>
      <c r="L84" s="4" t="str">
        <f>K5</f>
        <v>Svetla</v>
      </c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61"/>
      <c r="BG84" s="4"/>
    </row>
    <row r="85" s="5" customFormat="1" ht="36.96" customHeight="1">
      <c r="A85" s="5"/>
      <c r="B85" s="62"/>
      <c r="C85" s="63" t="s">
        <v>17</v>
      </c>
      <c r="D85" s="5"/>
      <c r="E85" s="5"/>
      <c r="F85" s="5"/>
      <c r="G85" s="5"/>
      <c r="H85" s="5"/>
      <c r="I85" s="5"/>
      <c r="J85" s="5"/>
      <c r="K85" s="5"/>
      <c r="L85" s="64" t="str">
        <f>K6</f>
        <v>ZŠ Lánecká, rekonstrukce sociálního zařízení v 1.NP pavilonu 2. stupně - elektroinstalace</v>
      </c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62"/>
      <c r="BG85" s="5"/>
    </row>
    <row r="86" s="2" customFormat="1" ht="6.96" customHeight="1">
      <c r="A86" s="35"/>
      <c r="B86" s="36"/>
      <c r="C86" s="35"/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  <c r="AF86" s="35"/>
      <c r="AG86" s="35"/>
      <c r="AH86" s="35"/>
      <c r="AI86" s="35"/>
      <c r="AJ86" s="35"/>
      <c r="AK86" s="35"/>
      <c r="AL86" s="35"/>
      <c r="AM86" s="35"/>
      <c r="AN86" s="35"/>
      <c r="AO86" s="35"/>
      <c r="AP86" s="35"/>
      <c r="AQ86" s="35"/>
      <c r="AR86" s="36"/>
      <c r="BG86" s="35"/>
    </row>
    <row r="87" s="2" customFormat="1" ht="12" customHeight="1">
      <c r="A87" s="35"/>
      <c r="B87" s="36"/>
      <c r="C87" s="29" t="s">
        <v>21</v>
      </c>
      <c r="D87" s="35"/>
      <c r="E87" s="35"/>
      <c r="F87" s="35"/>
      <c r="G87" s="35"/>
      <c r="H87" s="35"/>
      <c r="I87" s="35"/>
      <c r="J87" s="35"/>
      <c r="K87" s="35"/>
      <c r="L87" s="65" t="str">
        <f>IF(K8="","",K8)</f>
        <v>ZŠ Lánecká</v>
      </c>
      <c r="M87" s="35"/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  <c r="AF87" s="35"/>
      <c r="AG87" s="35"/>
      <c r="AH87" s="35"/>
      <c r="AI87" s="29" t="s">
        <v>23</v>
      </c>
      <c r="AJ87" s="35"/>
      <c r="AK87" s="35"/>
      <c r="AL87" s="35"/>
      <c r="AM87" s="66" t="str">
        <f>IF(AN8= "","",AN8)</f>
        <v>26. 2. 2024</v>
      </c>
      <c r="AN87" s="66"/>
      <c r="AO87" s="35"/>
      <c r="AP87" s="35"/>
      <c r="AQ87" s="35"/>
      <c r="AR87" s="36"/>
      <c r="BG87" s="35"/>
    </row>
    <row r="88" s="2" customFormat="1" ht="6.96" customHeight="1">
      <c r="A88" s="35"/>
      <c r="B88" s="36"/>
      <c r="C88" s="35"/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  <c r="AF88" s="35"/>
      <c r="AG88" s="35"/>
      <c r="AH88" s="35"/>
      <c r="AI88" s="35"/>
      <c r="AJ88" s="35"/>
      <c r="AK88" s="35"/>
      <c r="AL88" s="35"/>
      <c r="AM88" s="35"/>
      <c r="AN88" s="35"/>
      <c r="AO88" s="35"/>
      <c r="AP88" s="35"/>
      <c r="AQ88" s="35"/>
      <c r="AR88" s="36"/>
      <c r="BG88" s="35"/>
    </row>
    <row r="89" s="2" customFormat="1" ht="25.65" customHeight="1">
      <c r="A89" s="35"/>
      <c r="B89" s="36"/>
      <c r="C89" s="29" t="s">
        <v>25</v>
      </c>
      <c r="D89" s="35"/>
      <c r="E89" s="35"/>
      <c r="F89" s="35"/>
      <c r="G89" s="35"/>
      <c r="H89" s="35"/>
      <c r="I89" s="35"/>
      <c r="J89" s="35"/>
      <c r="K89" s="35"/>
      <c r="L89" s="4" t="str">
        <f>IF(E11= "","",E11)</f>
        <v>Město Světlá nad Sázavou</v>
      </c>
      <c r="M89" s="35"/>
      <c r="N89" s="35"/>
      <c r="O89" s="35"/>
      <c r="P89" s="35"/>
      <c r="Q89" s="35"/>
      <c r="R89" s="35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  <c r="AF89" s="35"/>
      <c r="AG89" s="35"/>
      <c r="AH89" s="35"/>
      <c r="AI89" s="29" t="s">
        <v>31</v>
      </c>
      <c r="AJ89" s="35"/>
      <c r="AK89" s="35"/>
      <c r="AL89" s="35"/>
      <c r="AM89" s="67" t="str">
        <f>IF(E17="","",E17)</f>
        <v>Jiří Ostatnický, F. A. Jelínka 1015, Světlá n. S.</v>
      </c>
      <c r="AN89" s="4"/>
      <c r="AO89" s="4"/>
      <c r="AP89" s="4"/>
      <c r="AQ89" s="35"/>
      <c r="AR89" s="36"/>
      <c r="AS89" s="68" t="s">
        <v>56</v>
      </c>
      <c r="AT89" s="69"/>
      <c r="AU89" s="70"/>
      <c r="AV89" s="70"/>
      <c r="AW89" s="70"/>
      <c r="AX89" s="70"/>
      <c r="AY89" s="70"/>
      <c r="AZ89" s="70"/>
      <c r="BA89" s="70"/>
      <c r="BB89" s="70"/>
      <c r="BC89" s="70"/>
      <c r="BD89" s="70"/>
      <c r="BE89" s="70"/>
      <c r="BF89" s="71"/>
      <c r="BG89" s="35"/>
    </row>
    <row r="90" s="2" customFormat="1" ht="25.65" customHeight="1">
      <c r="A90" s="35"/>
      <c r="B90" s="36"/>
      <c r="C90" s="29" t="s">
        <v>29</v>
      </c>
      <c r="D90" s="35"/>
      <c r="E90" s="35"/>
      <c r="F90" s="35"/>
      <c r="G90" s="35"/>
      <c r="H90" s="35"/>
      <c r="I90" s="35"/>
      <c r="J90" s="35"/>
      <c r="K90" s="35"/>
      <c r="L90" s="4" t="str">
        <f>IF(E14= "Vyplň údaj","",E14)</f>
        <v/>
      </c>
      <c r="M90" s="35"/>
      <c r="N90" s="35"/>
      <c r="O90" s="35"/>
      <c r="P90" s="35"/>
      <c r="Q90" s="35"/>
      <c r="R90" s="35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  <c r="AF90" s="35"/>
      <c r="AG90" s="35"/>
      <c r="AH90" s="35"/>
      <c r="AI90" s="29" t="s">
        <v>34</v>
      </c>
      <c r="AJ90" s="35"/>
      <c r="AK90" s="35"/>
      <c r="AL90" s="35"/>
      <c r="AM90" s="67" t="str">
        <f>IF(E20="","",E20)</f>
        <v>Jiří Ostatnický, F. A. Jelínka 1015, Světlá n. S.</v>
      </c>
      <c r="AN90" s="4"/>
      <c r="AO90" s="4"/>
      <c r="AP90" s="4"/>
      <c r="AQ90" s="35"/>
      <c r="AR90" s="36"/>
      <c r="AS90" s="72"/>
      <c r="AT90" s="73"/>
      <c r="AU90" s="74"/>
      <c r="AV90" s="74"/>
      <c r="AW90" s="74"/>
      <c r="AX90" s="74"/>
      <c r="AY90" s="74"/>
      <c r="AZ90" s="74"/>
      <c r="BA90" s="74"/>
      <c r="BB90" s="74"/>
      <c r="BC90" s="74"/>
      <c r="BD90" s="74"/>
      <c r="BE90" s="74"/>
      <c r="BF90" s="75"/>
      <c r="BG90" s="35"/>
    </row>
    <row r="91" s="2" customFormat="1" ht="10.8" customHeight="1">
      <c r="A91" s="35"/>
      <c r="B91" s="36"/>
      <c r="C91" s="35"/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  <c r="AF91" s="35"/>
      <c r="AG91" s="35"/>
      <c r="AH91" s="35"/>
      <c r="AI91" s="35"/>
      <c r="AJ91" s="35"/>
      <c r="AK91" s="35"/>
      <c r="AL91" s="35"/>
      <c r="AM91" s="35"/>
      <c r="AN91" s="35"/>
      <c r="AO91" s="35"/>
      <c r="AP91" s="35"/>
      <c r="AQ91" s="35"/>
      <c r="AR91" s="36"/>
      <c r="AS91" s="72"/>
      <c r="AT91" s="73"/>
      <c r="AU91" s="74"/>
      <c r="AV91" s="74"/>
      <c r="AW91" s="74"/>
      <c r="AX91" s="74"/>
      <c r="AY91" s="74"/>
      <c r="AZ91" s="74"/>
      <c r="BA91" s="74"/>
      <c r="BB91" s="74"/>
      <c r="BC91" s="74"/>
      <c r="BD91" s="74"/>
      <c r="BE91" s="74"/>
      <c r="BF91" s="75"/>
      <c r="BG91" s="35"/>
    </row>
    <row r="92" s="2" customFormat="1" ht="29.28" customHeight="1">
      <c r="A92" s="35"/>
      <c r="B92" s="36"/>
      <c r="C92" s="76" t="s">
        <v>57</v>
      </c>
      <c r="D92" s="77"/>
      <c r="E92" s="77"/>
      <c r="F92" s="77"/>
      <c r="G92" s="77"/>
      <c r="H92" s="78"/>
      <c r="I92" s="79" t="s">
        <v>58</v>
      </c>
      <c r="J92" s="77"/>
      <c r="K92" s="77"/>
      <c r="L92" s="77"/>
      <c r="M92" s="77"/>
      <c r="N92" s="77"/>
      <c r="O92" s="77"/>
      <c r="P92" s="77"/>
      <c r="Q92" s="77"/>
      <c r="R92" s="77"/>
      <c r="S92" s="77"/>
      <c r="T92" s="77"/>
      <c r="U92" s="77"/>
      <c r="V92" s="77"/>
      <c r="W92" s="77"/>
      <c r="X92" s="77"/>
      <c r="Y92" s="77"/>
      <c r="Z92" s="77"/>
      <c r="AA92" s="77"/>
      <c r="AB92" s="77"/>
      <c r="AC92" s="77"/>
      <c r="AD92" s="77"/>
      <c r="AE92" s="77"/>
      <c r="AF92" s="77"/>
      <c r="AG92" s="80" t="s">
        <v>59</v>
      </c>
      <c r="AH92" s="77"/>
      <c r="AI92" s="77"/>
      <c r="AJ92" s="77"/>
      <c r="AK92" s="77"/>
      <c r="AL92" s="77"/>
      <c r="AM92" s="77"/>
      <c r="AN92" s="79" t="s">
        <v>60</v>
      </c>
      <c r="AO92" s="77"/>
      <c r="AP92" s="81"/>
      <c r="AQ92" s="82" t="s">
        <v>61</v>
      </c>
      <c r="AR92" s="36"/>
      <c r="AS92" s="83" t="s">
        <v>62</v>
      </c>
      <c r="AT92" s="84" t="s">
        <v>63</v>
      </c>
      <c r="AU92" s="84" t="s">
        <v>64</v>
      </c>
      <c r="AV92" s="84" t="s">
        <v>65</v>
      </c>
      <c r="AW92" s="84" t="s">
        <v>66</v>
      </c>
      <c r="AX92" s="84" t="s">
        <v>67</v>
      </c>
      <c r="AY92" s="84" t="s">
        <v>68</v>
      </c>
      <c r="AZ92" s="84" t="s">
        <v>69</v>
      </c>
      <c r="BA92" s="84" t="s">
        <v>70</v>
      </c>
      <c r="BB92" s="84" t="s">
        <v>71</v>
      </c>
      <c r="BC92" s="84" t="s">
        <v>72</v>
      </c>
      <c r="BD92" s="84" t="s">
        <v>73</v>
      </c>
      <c r="BE92" s="84" t="s">
        <v>74</v>
      </c>
      <c r="BF92" s="85" t="s">
        <v>75</v>
      </c>
      <c r="BG92" s="35"/>
    </row>
    <row r="93" s="2" customFormat="1" ht="10.8" customHeight="1">
      <c r="A93" s="35"/>
      <c r="B93" s="36"/>
      <c r="C93" s="35"/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  <c r="AF93" s="35"/>
      <c r="AG93" s="35"/>
      <c r="AH93" s="35"/>
      <c r="AI93" s="35"/>
      <c r="AJ93" s="35"/>
      <c r="AK93" s="35"/>
      <c r="AL93" s="35"/>
      <c r="AM93" s="35"/>
      <c r="AN93" s="35"/>
      <c r="AO93" s="35"/>
      <c r="AP93" s="35"/>
      <c r="AQ93" s="35"/>
      <c r="AR93" s="36"/>
      <c r="AS93" s="86"/>
      <c r="AT93" s="87"/>
      <c r="AU93" s="87"/>
      <c r="AV93" s="87"/>
      <c r="AW93" s="87"/>
      <c r="AX93" s="87"/>
      <c r="AY93" s="87"/>
      <c r="AZ93" s="87"/>
      <c r="BA93" s="87"/>
      <c r="BB93" s="87"/>
      <c r="BC93" s="87"/>
      <c r="BD93" s="87"/>
      <c r="BE93" s="87"/>
      <c r="BF93" s="88"/>
      <c r="BG93" s="35"/>
    </row>
    <row r="94" s="6" customFormat="1" ht="32.4" customHeight="1">
      <c r="A94" s="6"/>
      <c r="B94" s="89"/>
      <c r="C94" s="90" t="s">
        <v>76</v>
      </c>
      <c r="D94" s="91"/>
      <c r="E94" s="91"/>
      <c r="F94" s="91"/>
      <c r="G94" s="91"/>
      <c r="H94" s="91"/>
      <c r="I94" s="91"/>
      <c r="J94" s="91"/>
      <c r="K94" s="91"/>
      <c r="L94" s="91"/>
      <c r="M94" s="91"/>
      <c r="N94" s="91"/>
      <c r="O94" s="91"/>
      <c r="P94" s="91"/>
      <c r="Q94" s="91"/>
      <c r="R94" s="91"/>
      <c r="S94" s="91"/>
      <c r="T94" s="91"/>
      <c r="U94" s="91"/>
      <c r="V94" s="91"/>
      <c r="W94" s="91"/>
      <c r="X94" s="91"/>
      <c r="Y94" s="91"/>
      <c r="Z94" s="91"/>
      <c r="AA94" s="91"/>
      <c r="AB94" s="91"/>
      <c r="AC94" s="91"/>
      <c r="AD94" s="91"/>
      <c r="AE94" s="91"/>
      <c r="AF94" s="91"/>
      <c r="AG94" s="92">
        <f>ROUND(AG95,2)</f>
        <v>0</v>
      </c>
      <c r="AH94" s="92"/>
      <c r="AI94" s="92"/>
      <c r="AJ94" s="92"/>
      <c r="AK94" s="92"/>
      <c r="AL94" s="92"/>
      <c r="AM94" s="92"/>
      <c r="AN94" s="93">
        <f>SUM(AG94,AV94)</f>
        <v>0</v>
      </c>
      <c r="AO94" s="93"/>
      <c r="AP94" s="93"/>
      <c r="AQ94" s="94" t="s">
        <v>1</v>
      </c>
      <c r="AR94" s="89"/>
      <c r="AS94" s="95">
        <f>ROUND(AS95,2)</f>
        <v>0</v>
      </c>
      <c r="AT94" s="96">
        <f>ROUND(AT95,2)</f>
        <v>0</v>
      </c>
      <c r="AU94" s="97">
        <f>ROUND(AU95,2)</f>
        <v>0</v>
      </c>
      <c r="AV94" s="97">
        <f>ROUND(SUM(AX94:AY94),2)</f>
        <v>0</v>
      </c>
      <c r="AW94" s="98">
        <f>ROUND(AW95,5)</f>
        <v>0</v>
      </c>
      <c r="AX94" s="97">
        <f>ROUND(BB94*L29,2)</f>
        <v>0</v>
      </c>
      <c r="AY94" s="97">
        <f>ROUND(BC94*L30,2)</f>
        <v>0</v>
      </c>
      <c r="AZ94" s="97">
        <f>ROUND(BD94*L29,2)</f>
        <v>0</v>
      </c>
      <c r="BA94" s="97">
        <f>ROUND(BE94*L30,2)</f>
        <v>0</v>
      </c>
      <c r="BB94" s="97">
        <f>ROUND(BB95,2)</f>
        <v>0</v>
      </c>
      <c r="BC94" s="97">
        <f>ROUND(BC95,2)</f>
        <v>0</v>
      </c>
      <c r="BD94" s="97">
        <f>ROUND(BD95,2)</f>
        <v>0</v>
      </c>
      <c r="BE94" s="97">
        <f>ROUND(BE95,2)</f>
        <v>0</v>
      </c>
      <c r="BF94" s="99">
        <f>ROUND(BF95,2)</f>
        <v>0</v>
      </c>
      <c r="BG94" s="6"/>
      <c r="BS94" s="100" t="s">
        <v>77</v>
      </c>
      <c r="BT94" s="100" t="s">
        <v>78</v>
      </c>
      <c r="BV94" s="100" t="s">
        <v>79</v>
      </c>
      <c r="BW94" s="100" t="s">
        <v>5</v>
      </c>
      <c r="BX94" s="100" t="s">
        <v>80</v>
      </c>
      <c r="CL94" s="100" t="s">
        <v>1</v>
      </c>
    </row>
    <row r="95" s="7" customFormat="1" ht="37.5" customHeight="1">
      <c r="A95" s="101" t="s">
        <v>81</v>
      </c>
      <c r="B95" s="102"/>
      <c r="C95" s="103"/>
      <c r="D95" s="104" t="s">
        <v>15</v>
      </c>
      <c r="E95" s="104"/>
      <c r="F95" s="104"/>
      <c r="G95" s="104"/>
      <c r="H95" s="104"/>
      <c r="I95" s="105"/>
      <c r="J95" s="104" t="s">
        <v>18</v>
      </c>
      <c r="K95" s="104"/>
      <c r="L95" s="104"/>
      <c r="M95" s="104"/>
      <c r="N95" s="104"/>
      <c r="O95" s="104"/>
      <c r="P95" s="104"/>
      <c r="Q95" s="104"/>
      <c r="R95" s="104"/>
      <c r="S95" s="104"/>
      <c r="T95" s="104"/>
      <c r="U95" s="104"/>
      <c r="V95" s="104"/>
      <c r="W95" s="104"/>
      <c r="X95" s="104"/>
      <c r="Y95" s="104"/>
      <c r="Z95" s="104"/>
      <c r="AA95" s="104"/>
      <c r="AB95" s="104"/>
      <c r="AC95" s="104"/>
      <c r="AD95" s="104"/>
      <c r="AE95" s="104"/>
      <c r="AF95" s="104"/>
      <c r="AG95" s="106">
        <f>'Svetla - ZŠ Lánecká, reko...'!K30</f>
        <v>0</v>
      </c>
      <c r="AH95" s="105"/>
      <c r="AI95" s="105"/>
      <c r="AJ95" s="105"/>
      <c r="AK95" s="105"/>
      <c r="AL95" s="105"/>
      <c r="AM95" s="105"/>
      <c r="AN95" s="106">
        <f>SUM(AG95,AV95)</f>
        <v>0</v>
      </c>
      <c r="AO95" s="105"/>
      <c r="AP95" s="105"/>
      <c r="AQ95" s="107" t="s">
        <v>82</v>
      </c>
      <c r="AR95" s="102"/>
      <c r="AS95" s="108">
        <f>'Svetla - ZŠ Lánecká, reko...'!K28</f>
        <v>0</v>
      </c>
      <c r="AT95" s="109">
        <f>'Svetla - ZŠ Lánecká, reko...'!K29</f>
        <v>0</v>
      </c>
      <c r="AU95" s="109">
        <v>0</v>
      </c>
      <c r="AV95" s="109">
        <f>ROUND(SUM(AX95:AY95),2)</f>
        <v>0</v>
      </c>
      <c r="AW95" s="110">
        <f>'Svetla - ZŠ Lánecká, reko...'!T120</f>
        <v>0</v>
      </c>
      <c r="AX95" s="109">
        <f>'Svetla - ZŠ Lánecká, reko...'!K33</f>
        <v>0</v>
      </c>
      <c r="AY95" s="109">
        <f>'Svetla - ZŠ Lánecká, reko...'!K34</f>
        <v>0</v>
      </c>
      <c r="AZ95" s="109">
        <f>'Svetla - ZŠ Lánecká, reko...'!K35</f>
        <v>0</v>
      </c>
      <c r="BA95" s="109">
        <f>'Svetla - ZŠ Lánecká, reko...'!K36</f>
        <v>0</v>
      </c>
      <c r="BB95" s="109">
        <f>'Svetla - ZŠ Lánecká, reko...'!F33</f>
        <v>0</v>
      </c>
      <c r="BC95" s="109">
        <f>'Svetla - ZŠ Lánecká, reko...'!F34</f>
        <v>0</v>
      </c>
      <c r="BD95" s="109">
        <f>'Svetla - ZŠ Lánecká, reko...'!F35</f>
        <v>0</v>
      </c>
      <c r="BE95" s="109">
        <f>'Svetla - ZŠ Lánecká, reko...'!F36</f>
        <v>0</v>
      </c>
      <c r="BF95" s="111">
        <f>'Svetla - ZŠ Lánecká, reko...'!F37</f>
        <v>0</v>
      </c>
      <c r="BG95" s="7"/>
      <c r="BT95" s="112" t="s">
        <v>83</v>
      </c>
      <c r="BU95" s="112" t="s">
        <v>84</v>
      </c>
      <c r="BV95" s="112" t="s">
        <v>79</v>
      </c>
      <c r="BW95" s="112" t="s">
        <v>5</v>
      </c>
      <c r="BX95" s="112" t="s">
        <v>80</v>
      </c>
      <c r="CL95" s="112" t="s">
        <v>1</v>
      </c>
    </row>
    <row r="96" s="2" customFormat="1" ht="30" customHeight="1">
      <c r="A96" s="35"/>
      <c r="B96" s="36"/>
      <c r="C96" s="35"/>
      <c r="D96" s="35"/>
      <c r="E96" s="35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F96" s="35"/>
      <c r="AG96" s="35"/>
      <c r="AH96" s="35"/>
      <c r="AI96" s="35"/>
      <c r="AJ96" s="35"/>
      <c r="AK96" s="35"/>
      <c r="AL96" s="35"/>
      <c r="AM96" s="35"/>
      <c r="AN96" s="35"/>
      <c r="AO96" s="35"/>
      <c r="AP96" s="35"/>
      <c r="AQ96" s="35"/>
      <c r="AR96" s="36"/>
      <c r="AS96" s="35"/>
      <c r="AT96" s="35"/>
      <c r="AU96" s="35"/>
      <c r="AV96" s="35"/>
      <c r="AW96" s="35"/>
      <c r="AX96" s="35"/>
      <c r="AY96" s="35"/>
      <c r="AZ96" s="35"/>
      <c r="BA96" s="35"/>
      <c r="BB96" s="35"/>
      <c r="BC96" s="35"/>
      <c r="BD96" s="35"/>
      <c r="BE96" s="35"/>
      <c r="BF96" s="35"/>
      <c r="BG96" s="35"/>
    </row>
    <row r="97" s="2" customFormat="1" ht="6.96" customHeight="1">
      <c r="A97" s="35"/>
      <c r="B97" s="57"/>
      <c r="C97" s="58"/>
      <c r="D97" s="58"/>
      <c r="E97" s="58"/>
      <c r="F97" s="58"/>
      <c r="G97" s="58"/>
      <c r="H97" s="58"/>
      <c r="I97" s="58"/>
      <c r="J97" s="58"/>
      <c r="K97" s="58"/>
      <c r="L97" s="58"/>
      <c r="M97" s="58"/>
      <c r="N97" s="58"/>
      <c r="O97" s="58"/>
      <c r="P97" s="58"/>
      <c r="Q97" s="58"/>
      <c r="R97" s="58"/>
      <c r="S97" s="58"/>
      <c r="T97" s="58"/>
      <c r="U97" s="58"/>
      <c r="V97" s="58"/>
      <c r="W97" s="58"/>
      <c r="X97" s="58"/>
      <c r="Y97" s="58"/>
      <c r="Z97" s="58"/>
      <c r="AA97" s="58"/>
      <c r="AB97" s="58"/>
      <c r="AC97" s="58"/>
      <c r="AD97" s="58"/>
      <c r="AE97" s="58"/>
      <c r="AF97" s="58"/>
      <c r="AG97" s="58"/>
      <c r="AH97" s="58"/>
      <c r="AI97" s="58"/>
      <c r="AJ97" s="58"/>
      <c r="AK97" s="58"/>
      <c r="AL97" s="58"/>
      <c r="AM97" s="58"/>
      <c r="AN97" s="58"/>
      <c r="AO97" s="58"/>
      <c r="AP97" s="58"/>
      <c r="AQ97" s="58"/>
      <c r="AR97" s="36"/>
      <c r="AS97" s="35"/>
      <c r="AT97" s="35"/>
      <c r="AU97" s="35"/>
      <c r="AV97" s="35"/>
      <c r="AW97" s="35"/>
      <c r="AX97" s="35"/>
      <c r="AY97" s="35"/>
      <c r="AZ97" s="35"/>
      <c r="BA97" s="35"/>
      <c r="BB97" s="35"/>
      <c r="BC97" s="35"/>
      <c r="BD97" s="35"/>
      <c r="BE97" s="35"/>
      <c r="BF97" s="35"/>
      <c r="BG97" s="35"/>
    </row>
  </sheetData>
  <mergeCells count="42">
    <mergeCell ref="BG5:BG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85:AJ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AR2:BG2"/>
  </mergeCells>
  <hyperlinks>
    <hyperlink ref="A95" location="'Svetla - ZŠ Lánecká, reko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15.5" style="1" customWidth="1"/>
    <col min="13" max="13" width="9.332031" style="1" customWidth="1"/>
    <col min="14" max="14" width="10.83203" style="1" hidden="1" customWidth="1"/>
    <col min="15" max="15" width="9.332031" style="1" hidden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4.16016" style="1" hidden="1" customWidth="1"/>
    <col min="22" max="22" width="14.16016" style="1" hidden="1" customWidth="1"/>
    <col min="23" max="23" width="14.16016" style="1" hidden="1" customWidth="1"/>
    <col min="24" max="24" width="14.16016" style="1" hidden="1" customWidth="1"/>
    <col min="25" max="25" width="12.33203" style="1" hidden="1" customWidth="1"/>
    <col min="26" max="26" width="16.33203" style="1" customWidth="1"/>
    <col min="27" max="27" width="12.33203" style="1" customWidth="1"/>
    <col min="28" max="28" width="15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M2" s="15" t="s">
        <v>6</v>
      </c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T2" s="16" t="s">
        <v>5</v>
      </c>
    </row>
    <row r="3" s="1" customFormat="1" ht="6.96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9"/>
      <c r="AT3" s="16" t="s">
        <v>85</v>
      </c>
    </row>
    <row r="4" s="1" customFormat="1" ht="24.96" customHeight="1">
      <c r="B4" s="19"/>
      <c r="D4" s="20" t="s">
        <v>86</v>
      </c>
      <c r="M4" s="19"/>
      <c r="N4" s="113" t="s">
        <v>11</v>
      </c>
      <c r="AT4" s="16" t="s">
        <v>3</v>
      </c>
    </row>
    <row r="5" s="1" customFormat="1" ht="6.96" customHeight="1">
      <c r="B5" s="19"/>
      <c r="M5" s="19"/>
    </row>
    <row r="6" s="2" customFormat="1" ht="12" customHeight="1">
      <c r="A6" s="35"/>
      <c r="B6" s="36"/>
      <c r="C6" s="35"/>
      <c r="D6" s="29" t="s">
        <v>17</v>
      </c>
      <c r="E6" s="35"/>
      <c r="F6" s="35"/>
      <c r="G6" s="35"/>
      <c r="H6" s="35"/>
      <c r="I6" s="35"/>
      <c r="J6" s="35"/>
      <c r="K6" s="35"/>
      <c r="L6" s="35"/>
      <c r="M6" s="52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</row>
    <row r="7" s="2" customFormat="1" ht="30" customHeight="1">
      <c r="A7" s="35"/>
      <c r="B7" s="36"/>
      <c r="C7" s="35"/>
      <c r="D7" s="35"/>
      <c r="E7" s="64" t="s">
        <v>18</v>
      </c>
      <c r="F7" s="35"/>
      <c r="G7" s="35"/>
      <c r="H7" s="35"/>
      <c r="I7" s="35"/>
      <c r="J7" s="35"/>
      <c r="K7" s="35"/>
      <c r="L7" s="35"/>
      <c r="M7" s="52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</row>
    <row r="8" s="2" customFormat="1">
      <c r="A8" s="35"/>
      <c r="B8" s="36"/>
      <c r="C8" s="35"/>
      <c r="D8" s="35"/>
      <c r="E8" s="35"/>
      <c r="F8" s="35"/>
      <c r="G8" s="35"/>
      <c r="H8" s="35"/>
      <c r="I8" s="35"/>
      <c r="J8" s="35"/>
      <c r="K8" s="35"/>
      <c r="L8" s="35"/>
      <c r="M8" s="52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="2" customFormat="1" ht="12" customHeight="1">
      <c r="A9" s="35"/>
      <c r="B9" s="36"/>
      <c r="C9" s="35"/>
      <c r="D9" s="29" t="s">
        <v>19</v>
      </c>
      <c r="E9" s="35"/>
      <c r="F9" s="24" t="s">
        <v>1</v>
      </c>
      <c r="G9" s="35"/>
      <c r="H9" s="35"/>
      <c r="I9" s="29" t="s">
        <v>20</v>
      </c>
      <c r="J9" s="24" t="s">
        <v>1</v>
      </c>
      <c r="K9" s="35"/>
      <c r="L9" s="35"/>
      <c r="M9" s="52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="2" customFormat="1" ht="12" customHeight="1">
      <c r="A10" s="35"/>
      <c r="B10" s="36"/>
      <c r="C10" s="35"/>
      <c r="D10" s="29" t="s">
        <v>21</v>
      </c>
      <c r="E10" s="35"/>
      <c r="F10" s="24" t="s">
        <v>22</v>
      </c>
      <c r="G10" s="35"/>
      <c r="H10" s="35"/>
      <c r="I10" s="29" t="s">
        <v>23</v>
      </c>
      <c r="J10" s="66" t="str">
        <f>'Rekapitulace stavby'!AN8</f>
        <v>26. 2. 2024</v>
      </c>
      <c r="K10" s="35"/>
      <c r="L10" s="35"/>
      <c r="M10" s="52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="2" customFormat="1" ht="10.8" customHeight="1">
      <c r="A11" s="35"/>
      <c r="B11" s="36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52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="2" customFormat="1" ht="12" customHeight="1">
      <c r="A12" s="35"/>
      <c r="B12" s="36"/>
      <c r="C12" s="35"/>
      <c r="D12" s="29" t="s">
        <v>25</v>
      </c>
      <c r="E12" s="35"/>
      <c r="F12" s="35"/>
      <c r="G12" s="35"/>
      <c r="H12" s="35"/>
      <c r="I12" s="29" t="s">
        <v>26</v>
      </c>
      <c r="J12" s="24" t="s">
        <v>1</v>
      </c>
      <c r="K12" s="35"/>
      <c r="L12" s="35"/>
      <c r="M12" s="52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="2" customFormat="1" ht="18" customHeight="1">
      <c r="A13" s="35"/>
      <c r="B13" s="36"/>
      <c r="C13" s="35"/>
      <c r="D13" s="35"/>
      <c r="E13" s="24" t="s">
        <v>27</v>
      </c>
      <c r="F13" s="35"/>
      <c r="G13" s="35"/>
      <c r="H13" s="35"/>
      <c r="I13" s="29" t="s">
        <v>28</v>
      </c>
      <c r="J13" s="24" t="s">
        <v>1</v>
      </c>
      <c r="K13" s="35"/>
      <c r="L13" s="35"/>
      <c r="M13" s="52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="2" customFormat="1" ht="6.96" customHeight="1">
      <c r="A14" s="35"/>
      <c r="B14" s="36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52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="2" customFormat="1" ht="12" customHeight="1">
      <c r="A15" s="35"/>
      <c r="B15" s="36"/>
      <c r="C15" s="35"/>
      <c r="D15" s="29" t="s">
        <v>29</v>
      </c>
      <c r="E15" s="35"/>
      <c r="F15" s="35"/>
      <c r="G15" s="35"/>
      <c r="H15" s="35"/>
      <c r="I15" s="29" t="s">
        <v>26</v>
      </c>
      <c r="J15" s="30" t="str">
        <f>'Rekapitulace stavby'!AN13</f>
        <v>Vyplň údaj</v>
      </c>
      <c r="K15" s="35"/>
      <c r="L15" s="35"/>
      <c r="M15" s="52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="2" customFormat="1" ht="18" customHeight="1">
      <c r="A16" s="35"/>
      <c r="B16" s="36"/>
      <c r="C16" s="35"/>
      <c r="D16" s="35"/>
      <c r="E16" s="30" t="str">
        <f>'Rekapitulace stavby'!E14</f>
        <v>Vyplň údaj</v>
      </c>
      <c r="F16" s="24"/>
      <c r="G16" s="24"/>
      <c r="H16" s="24"/>
      <c r="I16" s="29" t="s">
        <v>28</v>
      </c>
      <c r="J16" s="30" t="str">
        <f>'Rekapitulace stavby'!AN14</f>
        <v>Vyplň údaj</v>
      </c>
      <c r="K16" s="35"/>
      <c r="L16" s="35"/>
      <c r="M16" s="52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="2" customFormat="1" ht="6.96" customHeight="1">
      <c r="A17" s="35"/>
      <c r="B17" s="36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52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="2" customFormat="1" ht="12" customHeight="1">
      <c r="A18" s="35"/>
      <c r="B18" s="36"/>
      <c r="C18" s="35"/>
      <c r="D18" s="29" t="s">
        <v>31</v>
      </c>
      <c r="E18" s="35"/>
      <c r="F18" s="35"/>
      <c r="G18" s="35"/>
      <c r="H18" s="35"/>
      <c r="I18" s="29" t="s">
        <v>26</v>
      </c>
      <c r="J18" s="24" t="s">
        <v>32</v>
      </c>
      <c r="K18" s="35"/>
      <c r="L18" s="35"/>
      <c r="M18" s="52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="2" customFormat="1" ht="18" customHeight="1">
      <c r="A19" s="35"/>
      <c r="B19" s="36"/>
      <c r="C19" s="35"/>
      <c r="D19" s="35"/>
      <c r="E19" s="24" t="s">
        <v>33</v>
      </c>
      <c r="F19" s="35"/>
      <c r="G19" s="35"/>
      <c r="H19" s="35"/>
      <c r="I19" s="29" t="s">
        <v>28</v>
      </c>
      <c r="J19" s="24" t="s">
        <v>1</v>
      </c>
      <c r="K19" s="35"/>
      <c r="L19" s="35"/>
      <c r="M19" s="52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="2" customFormat="1" ht="6.96" customHeight="1">
      <c r="A20" s="35"/>
      <c r="B20" s="36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52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="2" customFormat="1" ht="12" customHeight="1">
      <c r="A21" s="35"/>
      <c r="B21" s="36"/>
      <c r="C21" s="35"/>
      <c r="D21" s="29" t="s">
        <v>34</v>
      </c>
      <c r="E21" s="35"/>
      <c r="F21" s="35"/>
      <c r="G21" s="35"/>
      <c r="H21" s="35"/>
      <c r="I21" s="29" t="s">
        <v>26</v>
      </c>
      <c r="J21" s="24" t="s">
        <v>32</v>
      </c>
      <c r="K21" s="35"/>
      <c r="L21" s="35"/>
      <c r="M21" s="52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="2" customFormat="1" ht="18" customHeight="1">
      <c r="A22" s="35"/>
      <c r="B22" s="36"/>
      <c r="C22" s="35"/>
      <c r="D22" s="35"/>
      <c r="E22" s="24" t="s">
        <v>33</v>
      </c>
      <c r="F22" s="35"/>
      <c r="G22" s="35"/>
      <c r="H22" s="35"/>
      <c r="I22" s="29" t="s">
        <v>28</v>
      </c>
      <c r="J22" s="24" t="s">
        <v>1</v>
      </c>
      <c r="K22" s="35"/>
      <c r="L22" s="35"/>
      <c r="M22" s="52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="2" customFormat="1" ht="6.96" customHeight="1">
      <c r="A23" s="35"/>
      <c r="B23" s="36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52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="2" customFormat="1" ht="12" customHeight="1">
      <c r="A24" s="35"/>
      <c r="B24" s="36"/>
      <c r="C24" s="35"/>
      <c r="D24" s="29" t="s">
        <v>35</v>
      </c>
      <c r="E24" s="35"/>
      <c r="F24" s="35"/>
      <c r="G24" s="35"/>
      <c r="H24" s="35"/>
      <c r="I24" s="35"/>
      <c r="J24" s="35"/>
      <c r="K24" s="35"/>
      <c r="L24" s="35"/>
      <c r="M24" s="52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="8" customFormat="1" ht="16.5" customHeight="1">
      <c r="A25" s="114"/>
      <c r="B25" s="115"/>
      <c r="C25" s="114"/>
      <c r="D25" s="114"/>
      <c r="E25" s="33" t="s">
        <v>1</v>
      </c>
      <c r="F25" s="33"/>
      <c r="G25" s="33"/>
      <c r="H25" s="33"/>
      <c r="I25" s="114"/>
      <c r="J25" s="114"/>
      <c r="K25" s="114"/>
      <c r="L25" s="114"/>
      <c r="M25" s="116"/>
      <c r="S25" s="114"/>
      <c r="T25" s="114"/>
      <c r="U25" s="114"/>
      <c r="V25" s="114"/>
      <c r="W25" s="114"/>
      <c r="X25" s="114"/>
      <c r="Y25" s="114"/>
      <c r="Z25" s="114"/>
      <c r="AA25" s="114"/>
      <c r="AB25" s="114"/>
      <c r="AC25" s="114"/>
      <c r="AD25" s="114"/>
      <c r="AE25" s="114"/>
    </row>
    <row r="26" s="2" customFormat="1" ht="6.96" customHeight="1">
      <c r="A26" s="35"/>
      <c r="B26" s="36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52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="2" customFormat="1" ht="6.96" customHeight="1">
      <c r="A27" s="35"/>
      <c r="B27" s="36"/>
      <c r="C27" s="35"/>
      <c r="D27" s="87"/>
      <c r="E27" s="87"/>
      <c r="F27" s="87"/>
      <c r="G27" s="87"/>
      <c r="H27" s="87"/>
      <c r="I27" s="87"/>
      <c r="J27" s="87"/>
      <c r="K27" s="87"/>
      <c r="L27" s="87"/>
      <c r="M27" s="52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</row>
    <row r="28" s="2" customFormat="1">
      <c r="A28" s="35"/>
      <c r="B28" s="36"/>
      <c r="C28" s="35"/>
      <c r="D28" s="35"/>
      <c r="E28" s="29" t="s">
        <v>87</v>
      </c>
      <c r="F28" s="35"/>
      <c r="G28" s="35"/>
      <c r="H28" s="35"/>
      <c r="I28" s="35"/>
      <c r="J28" s="35"/>
      <c r="K28" s="117">
        <f>I94</f>
        <v>0</v>
      </c>
      <c r="L28" s="35"/>
      <c r="M28" s="52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="2" customFormat="1">
      <c r="A29" s="35"/>
      <c r="B29" s="36"/>
      <c r="C29" s="35"/>
      <c r="D29" s="35"/>
      <c r="E29" s="29" t="s">
        <v>88</v>
      </c>
      <c r="F29" s="35"/>
      <c r="G29" s="35"/>
      <c r="H29" s="35"/>
      <c r="I29" s="35"/>
      <c r="J29" s="35"/>
      <c r="K29" s="117">
        <f>J94</f>
        <v>0</v>
      </c>
      <c r="L29" s="35"/>
      <c r="M29" s="52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="2" customFormat="1" ht="25.44" customHeight="1">
      <c r="A30" s="35"/>
      <c r="B30" s="36"/>
      <c r="C30" s="35"/>
      <c r="D30" s="118" t="s">
        <v>36</v>
      </c>
      <c r="E30" s="35"/>
      <c r="F30" s="35"/>
      <c r="G30" s="35"/>
      <c r="H30" s="35"/>
      <c r="I30" s="35"/>
      <c r="J30" s="35"/>
      <c r="K30" s="93">
        <f>ROUND(K120, 2)</f>
        <v>0</v>
      </c>
      <c r="L30" s="35"/>
      <c r="M30" s="52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="2" customFormat="1" ht="6.96" customHeight="1">
      <c r="A31" s="35"/>
      <c r="B31" s="36"/>
      <c r="C31" s="35"/>
      <c r="D31" s="87"/>
      <c r="E31" s="87"/>
      <c r="F31" s="87"/>
      <c r="G31" s="87"/>
      <c r="H31" s="87"/>
      <c r="I31" s="87"/>
      <c r="J31" s="87"/>
      <c r="K31" s="87"/>
      <c r="L31" s="87"/>
      <c r="M31" s="52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="2" customFormat="1" ht="14.4" customHeight="1">
      <c r="A32" s="35"/>
      <c r="B32" s="36"/>
      <c r="C32" s="35"/>
      <c r="D32" s="35"/>
      <c r="E32" s="35"/>
      <c r="F32" s="40" t="s">
        <v>38</v>
      </c>
      <c r="G32" s="35"/>
      <c r="H32" s="35"/>
      <c r="I32" s="40" t="s">
        <v>37</v>
      </c>
      <c r="J32" s="35"/>
      <c r="K32" s="40" t="s">
        <v>39</v>
      </c>
      <c r="L32" s="35"/>
      <c r="M32" s="52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="2" customFormat="1" ht="14.4" customHeight="1">
      <c r="A33" s="35"/>
      <c r="B33" s="36"/>
      <c r="C33" s="35"/>
      <c r="D33" s="119" t="s">
        <v>40</v>
      </c>
      <c r="E33" s="29" t="s">
        <v>41</v>
      </c>
      <c r="F33" s="117">
        <f>ROUND((SUM(BE120:BE253)),  2)</f>
        <v>0</v>
      </c>
      <c r="G33" s="35"/>
      <c r="H33" s="35"/>
      <c r="I33" s="120">
        <v>0.20999999999999999</v>
      </c>
      <c r="J33" s="35"/>
      <c r="K33" s="117">
        <f>ROUND(((SUM(BE120:BE253))*I33),  2)</f>
        <v>0</v>
      </c>
      <c r="L33" s="35"/>
      <c r="M33" s="52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="2" customFormat="1" ht="14.4" customHeight="1">
      <c r="A34" s="35"/>
      <c r="B34" s="36"/>
      <c r="C34" s="35"/>
      <c r="D34" s="35"/>
      <c r="E34" s="29" t="s">
        <v>42</v>
      </c>
      <c r="F34" s="117">
        <f>ROUND((SUM(BF120:BF253)),  2)</f>
        <v>0</v>
      </c>
      <c r="G34" s="35"/>
      <c r="H34" s="35"/>
      <c r="I34" s="120">
        <v>0.14999999999999999</v>
      </c>
      <c r="J34" s="35"/>
      <c r="K34" s="117">
        <f>ROUND(((SUM(BF120:BF253))*I34),  2)</f>
        <v>0</v>
      </c>
      <c r="L34" s="35"/>
      <c r="M34" s="52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hidden="1" s="2" customFormat="1" ht="14.4" customHeight="1">
      <c r="A35" s="35"/>
      <c r="B35" s="36"/>
      <c r="C35" s="35"/>
      <c r="D35" s="35"/>
      <c r="E35" s="29" t="s">
        <v>43</v>
      </c>
      <c r="F35" s="117">
        <f>ROUND((SUM(BG120:BG253)),  2)</f>
        <v>0</v>
      </c>
      <c r="G35" s="35"/>
      <c r="H35" s="35"/>
      <c r="I35" s="120">
        <v>0.20999999999999999</v>
      </c>
      <c r="J35" s="35"/>
      <c r="K35" s="117">
        <f>0</f>
        <v>0</v>
      </c>
      <c r="L35" s="35"/>
      <c r="M35" s="52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hidden="1" s="2" customFormat="1" ht="14.4" customHeight="1">
      <c r="A36" s="35"/>
      <c r="B36" s="36"/>
      <c r="C36" s="35"/>
      <c r="D36" s="35"/>
      <c r="E36" s="29" t="s">
        <v>44</v>
      </c>
      <c r="F36" s="117">
        <f>ROUND((SUM(BH120:BH253)),  2)</f>
        <v>0</v>
      </c>
      <c r="G36" s="35"/>
      <c r="H36" s="35"/>
      <c r="I36" s="120">
        <v>0.14999999999999999</v>
      </c>
      <c r="J36" s="35"/>
      <c r="K36" s="117">
        <f>0</f>
        <v>0</v>
      </c>
      <c r="L36" s="35"/>
      <c r="M36" s="52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hidden="1" s="2" customFormat="1" ht="14.4" customHeight="1">
      <c r="A37" s="35"/>
      <c r="B37" s="36"/>
      <c r="C37" s="35"/>
      <c r="D37" s="35"/>
      <c r="E37" s="29" t="s">
        <v>45</v>
      </c>
      <c r="F37" s="117">
        <f>ROUND((SUM(BI120:BI253)),  2)</f>
        <v>0</v>
      </c>
      <c r="G37" s="35"/>
      <c r="H37" s="35"/>
      <c r="I37" s="120">
        <v>0</v>
      </c>
      <c r="J37" s="35"/>
      <c r="K37" s="117">
        <f>0</f>
        <v>0</v>
      </c>
      <c r="L37" s="35"/>
      <c r="M37" s="52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="2" customFormat="1" ht="6.96" customHeight="1">
      <c r="A38" s="35"/>
      <c r="B38" s="36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52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="2" customFormat="1" ht="25.44" customHeight="1">
      <c r="A39" s="35"/>
      <c r="B39" s="36"/>
      <c r="C39" s="121"/>
      <c r="D39" s="122" t="s">
        <v>46</v>
      </c>
      <c r="E39" s="78"/>
      <c r="F39" s="78"/>
      <c r="G39" s="123" t="s">
        <v>47</v>
      </c>
      <c r="H39" s="124" t="s">
        <v>48</v>
      </c>
      <c r="I39" s="78"/>
      <c r="J39" s="78"/>
      <c r="K39" s="125">
        <f>SUM(K30:K37)</f>
        <v>0</v>
      </c>
      <c r="L39" s="126"/>
      <c r="M39" s="52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="2" customFormat="1" ht="14.4" customHeight="1">
      <c r="A40" s="35"/>
      <c r="B40" s="36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52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="1" customFormat="1" ht="14.4" customHeight="1">
      <c r="B41" s="19"/>
      <c r="M41" s="19"/>
    </row>
    <row r="42" s="1" customFormat="1" ht="14.4" customHeight="1">
      <c r="B42" s="19"/>
      <c r="M42" s="19"/>
    </row>
    <row r="43" s="1" customFormat="1" ht="14.4" customHeight="1">
      <c r="B43" s="19"/>
      <c r="M43" s="19"/>
    </row>
    <row r="44" s="1" customFormat="1" ht="14.4" customHeight="1">
      <c r="B44" s="19"/>
      <c r="M44" s="19"/>
    </row>
    <row r="45" s="1" customFormat="1" ht="14.4" customHeight="1">
      <c r="B45" s="19"/>
      <c r="M45" s="19"/>
    </row>
    <row r="46" s="1" customFormat="1" ht="14.4" customHeight="1">
      <c r="B46" s="19"/>
      <c r="M46" s="19"/>
    </row>
    <row r="47" s="1" customFormat="1" ht="14.4" customHeight="1">
      <c r="B47" s="19"/>
      <c r="M47" s="19"/>
    </row>
    <row r="48" s="1" customFormat="1" ht="14.4" customHeight="1">
      <c r="B48" s="19"/>
      <c r="M48" s="19"/>
    </row>
    <row r="49" s="1" customFormat="1" ht="14.4" customHeight="1">
      <c r="B49" s="19"/>
      <c r="M49" s="19"/>
    </row>
    <row r="50" s="2" customFormat="1" ht="14.4" customHeight="1">
      <c r="B50" s="52"/>
      <c r="D50" s="53" t="s">
        <v>49</v>
      </c>
      <c r="E50" s="54"/>
      <c r="F50" s="54"/>
      <c r="G50" s="53" t="s">
        <v>50</v>
      </c>
      <c r="H50" s="54"/>
      <c r="I50" s="54"/>
      <c r="J50" s="54"/>
      <c r="K50" s="54"/>
      <c r="L50" s="54"/>
      <c r="M50" s="52"/>
    </row>
    <row r="51">
      <c r="B51" s="19"/>
      <c r="M51" s="19"/>
    </row>
    <row r="52">
      <c r="B52" s="19"/>
      <c r="M52" s="19"/>
    </row>
    <row r="53">
      <c r="B53" s="19"/>
      <c r="M53" s="19"/>
    </row>
    <row r="54">
      <c r="B54" s="19"/>
      <c r="M54" s="19"/>
    </row>
    <row r="55">
      <c r="B55" s="19"/>
      <c r="M55" s="19"/>
    </row>
    <row r="56">
      <c r="B56" s="19"/>
      <c r="M56" s="19"/>
    </row>
    <row r="57">
      <c r="B57" s="19"/>
      <c r="M57" s="19"/>
    </row>
    <row r="58">
      <c r="B58" s="19"/>
      <c r="M58" s="19"/>
    </row>
    <row r="59">
      <c r="B59" s="19"/>
      <c r="M59" s="19"/>
    </row>
    <row r="60">
      <c r="B60" s="19"/>
      <c r="M60" s="19"/>
    </row>
    <row r="61" s="2" customFormat="1">
      <c r="A61" s="35"/>
      <c r="B61" s="36"/>
      <c r="C61" s="35"/>
      <c r="D61" s="55" t="s">
        <v>51</v>
      </c>
      <c r="E61" s="38"/>
      <c r="F61" s="127" t="s">
        <v>52</v>
      </c>
      <c r="G61" s="55" t="s">
        <v>51</v>
      </c>
      <c r="H61" s="38"/>
      <c r="I61" s="38"/>
      <c r="J61" s="128" t="s">
        <v>52</v>
      </c>
      <c r="K61" s="38"/>
      <c r="L61" s="38"/>
      <c r="M61" s="52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>
      <c r="B62" s="19"/>
      <c r="M62" s="19"/>
    </row>
    <row r="63">
      <c r="B63" s="19"/>
      <c r="M63" s="19"/>
    </row>
    <row r="64">
      <c r="B64" s="19"/>
      <c r="M64" s="19"/>
    </row>
    <row r="65" s="2" customFormat="1">
      <c r="A65" s="35"/>
      <c r="B65" s="36"/>
      <c r="C65" s="35"/>
      <c r="D65" s="53" t="s">
        <v>53</v>
      </c>
      <c r="E65" s="56"/>
      <c r="F65" s="56"/>
      <c r="G65" s="53" t="s">
        <v>54</v>
      </c>
      <c r="H65" s="56"/>
      <c r="I65" s="56"/>
      <c r="J65" s="56"/>
      <c r="K65" s="56"/>
      <c r="L65" s="56"/>
      <c r="M65" s="52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>
      <c r="B66" s="19"/>
      <c r="M66" s="19"/>
    </row>
    <row r="67">
      <c r="B67" s="19"/>
      <c r="M67" s="19"/>
    </row>
    <row r="68">
      <c r="B68" s="19"/>
      <c r="M68" s="19"/>
    </row>
    <row r="69">
      <c r="B69" s="19"/>
      <c r="M69" s="19"/>
    </row>
    <row r="70">
      <c r="B70" s="19"/>
      <c r="M70" s="19"/>
    </row>
    <row r="71">
      <c r="B71" s="19"/>
      <c r="M71" s="19"/>
    </row>
    <row r="72">
      <c r="B72" s="19"/>
      <c r="M72" s="19"/>
    </row>
    <row r="73">
      <c r="B73" s="19"/>
      <c r="M73" s="19"/>
    </row>
    <row r="74">
      <c r="B74" s="19"/>
      <c r="M74" s="19"/>
    </row>
    <row r="75">
      <c r="B75" s="19"/>
      <c r="M75" s="19"/>
    </row>
    <row r="76" s="2" customFormat="1">
      <c r="A76" s="35"/>
      <c r="B76" s="36"/>
      <c r="C76" s="35"/>
      <c r="D76" s="55" t="s">
        <v>51</v>
      </c>
      <c r="E76" s="38"/>
      <c r="F76" s="127" t="s">
        <v>52</v>
      </c>
      <c r="G76" s="55" t="s">
        <v>51</v>
      </c>
      <c r="H76" s="38"/>
      <c r="I76" s="38"/>
      <c r="J76" s="128" t="s">
        <v>52</v>
      </c>
      <c r="K76" s="38"/>
      <c r="L76" s="38"/>
      <c r="M76" s="52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="2" customFormat="1" ht="14.4" customHeight="1">
      <c r="A77" s="35"/>
      <c r="B77" s="57"/>
      <c r="C77" s="58"/>
      <c r="D77" s="58"/>
      <c r="E77" s="58"/>
      <c r="F77" s="58"/>
      <c r="G77" s="58"/>
      <c r="H77" s="58"/>
      <c r="I77" s="58"/>
      <c r="J77" s="58"/>
      <c r="K77" s="58"/>
      <c r="L77" s="58"/>
      <c r="M77" s="52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="2" customFormat="1" ht="6.96" customHeight="1">
      <c r="A81" s="35"/>
      <c r="B81" s="59"/>
      <c r="C81" s="60"/>
      <c r="D81" s="60"/>
      <c r="E81" s="60"/>
      <c r="F81" s="60"/>
      <c r="G81" s="60"/>
      <c r="H81" s="60"/>
      <c r="I81" s="60"/>
      <c r="J81" s="60"/>
      <c r="K81" s="60"/>
      <c r="L81" s="60"/>
      <c r="M81" s="52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="2" customFormat="1" ht="24.96" customHeight="1">
      <c r="A82" s="35"/>
      <c r="B82" s="36"/>
      <c r="C82" s="20" t="s">
        <v>89</v>
      </c>
      <c r="D82" s="35"/>
      <c r="E82" s="35"/>
      <c r="F82" s="35"/>
      <c r="G82" s="35"/>
      <c r="H82" s="35"/>
      <c r="I82" s="35"/>
      <c r="J82" s="35"/>
      <c r="K82" s="35"/>
      <c r="L82" s="35"/>
      <c r="M82" s="52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="2" customFormat="1" ht="6.96" customHeight="1">
      <c r="A83" s="35"/>
      <c r="B83" s="36"/>
      <c r="C83" s="35"/>
      <c r="D83" s="35"/>
      <c r="E83" s="35"/>
      <c r="F83" s="35"/>
      <c r="G83" s="35"/>
      <c r="H83" s="35"/>
      <c r="I83" s="35"/>
      <c r="J83" s="35"/>
      <c r="K83" s="35"/>
      <c r="L83" s="35"/>
      <c r="M83" s="52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="2" customFormat="1" ht="12" customHeight="1">
      <c r="A84" s="35"/>
      <c r="B84" s="36"/>
      <c r="C84" s="29" t="s">
        <v>17</v>
      </c>
      <c r="D84" s="35"/>
      <c r="E84" s="35"/>
      <c r="F84" s="35"/>
      <c r="G84" s="35"/>
      <c r="H84" s="35"/>
      <c r="I84" s="35"/>
      <c r="J84" s="35"/>
      <c r="K84" s="35"/>
      <c r="L84" s="35"/>
      <c r="M84" s="52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="2" customFormat="1" ht="30" customHeight="1">
      <c r="A85" s="35"/>
      <c r="B85" s="36"/>
      <c r="C85" s="35"/>
      <c r="D85" s="35"/>
      <c r="E85" s="64" t="str">
        <f>E7</f>
        <v>ZŠ Lánecká, rekonstrukce sociálního zařízení v 1.NP pavilonu 2. stupně - elektroinstalace</v>
      </c>
      <c r="F85" s="35"/>
      <c r="G85" s="35"/>
      <c r="H85" s="35"/>
      <c r="I85" s="35"/>
      <c r="J85" s="35"/>
      <c r="K85" s="35"/>
      <c r="L85" s="35"/>
      <c r="M85" s="52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="2" customFormat="1" ht="6.96" customHeight="1">
      <c r="A86" s="35"/>
      <c r="B86" s="36"/>
      <c r="C86" s="35"/>
      <c r="D86" s="35"/>
      <c r="E86" s="35"/>
      <c r="F86" s="35"/>
      <c r="G86" s="35"/>
      <c r="H86" s="35"/>
      <c r="I86" s="35"/>
      <c r="J86" s="35"/>
      <c r="K86" s="35"/>
      <c r="L86" s="35"/>
      <c r="M86" s="52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="2" customFormat="1" ht="12" customHeight="1">
      <c r="A87" s="35"/>
      <c r="B87" s="36"/>
      <c r="C87" s="29" t="s">
        <v>21</v>
      </c>
      <c r="D87" s="35"/>
      <c r="E87" s="35"/>
      <c r="F87" s="24" t="str">
        <f>F10</f>
        <v>ZŠ Lánecká</v>
      </c>
      <c r="G87" s="35"/>
      <c r="H87" s="35"/>
      <c r="I87" s="29" t="s">
        <v>23</v>
      </c>
      <c r="J87" s="66" t="str">
        <f>IF(J10="","",J10)</f>
        <v>26. 2. 2024</v>
      </c>
      <c r="K87" s="35"/>
      <c r="L87" s="35"/>
      <c r="M87" s="52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="2" customFormat="1" ht="6.96" customHeight="1">
      <c r="A88" s="35"/>
      <c r="B88" s="36"/>
      <c r="C88" s="35"/>
      <c r="D88" s="35"/>
      <c r="E88" s="35"/>
      <c r="F88" s="35"/>
      <c r="G88" s="35"/>
      <c r="H88" s="35"/>
      <c r="I88" s="35"/>
      <c r="J88" s="35"/>
      <c r="K88" s="35"/>
      <c r="L88" s="35"/>
      <c r="M88" s="52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="2" customFormat="1" ht="40.05" customHeight="1">
      <c r="A89" s="35"/>
      <c r="B89" s="36"/>
      <c r="C89" s="29" t="s">
        <v>25</v>
      </c>
      <c r="D89" s="35"/>
      <c r="E89" s="35"/>
      <c r="F89" s="24" t="str">
        <f>E13</f>
        <v>Město Světlá nad Sázavou</v>
      </c>
      <c r="G89" s="35"/>
      <c r="H89" s="35"/>
      <c r="I89" s="29" t="s">
        <v>31</v>
      </c>
      <c r="J89" s="33" t="str">
        <f>E19</f>
        <v>Jiří Ostatnický, F. A. Jelínka 1015, Světlá n. S.</v>
      </c>
      <c r="K89" s="35"/>
      <c r="L89" s="35"/>
      <c r="M89" s="52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="2" customFormat="1" ht="40.05" customHeight="1">
      <c r="A90" s="35"/>
      <c r="B90" s="36"/>
      <c r="C90" s="29" t="s">
        <v>29</v>
      </c>
      <c r="D90" s="35"/>
      <c r="E90" s="35"/>
      <c r="F90" s="24" t="str">
        <f>IF(E16="","",E16)</f>
        <v>Vyplň údaj</v>
      </c>
      <c r="G90" s="35"/>
      <c r="H90" s="35"/>
      <c r="I90" s="29" t="s">
        <v>34</v>
      </c>
      <c r="J90" s="33" t="str">
        <f>E22</f>
        <v>Jiří Ostatnický, F. A. Jelínka 1015, Světlá n. S.</v>
      </c>
      <c r="K90" s="35"/>
      <c r="L90" s="35"/>
      <c r="M90" s="52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="2" customFormat="1" ht="10.32" customHeight="1">
      <c r="A91" s="35"/>
      <c r="B91" s="36"/>
      <c r="C91" s="35"/>
      <c r="D91" s="35"/>
      <c r="E91" s="35"/>
      <c r="F91" s="35"/>
      <c r="G91" s="35"/>
      <c r="H91" s="35"/>
      <c r="I91" s="35"/>
      <c r="J91" s="35"/>
      <c r="K91" s="35"/>
      <c r="L91" s="35"/>
      <c r="M91" s="52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="2" customFormat="1" ht="29.28" customHeight="1">
      <c r="A92" s="35"/>
      <c r="B92" s="36"/>
      <c r="C92" s="129" t="s">
        <v>90</v>
      </c>
      <c r="D92" s="121"/>
      <c r="E92" s="121"/>
      <c r="F92" s="121"/>
      <c r="G92" s="121"/>
      <c r="H92" s="121"/>
      <c r="I92" s="130" t="s">
        <v>91</v>
      </c>
      <c r="J92" s="130" t="s">
        <v>92</v>
      </c>
      <c r="K92" s="130" t="s">
        <v>93</v>
      </c>
      <c r="L92" s="121"/>
      <c r="M92" s="52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="2" customFormat="1" ht="10.32" customHeight="1">
      <c r="A93" s="35"/>
      <c r="B93" s="36"/>
      <c r="C93" s="35"/>
      <c r="D93" s="35"/>
      <c r="E93" s="35"/>
      <c r="F93" s="35"/>
      <c r="G93" s="35"/>
      <c r="H93" s="35"/>
      <c r="I93" s="35"/>
      <c r="J93" s="35"/>
      <c r="K93" s="35"/>
      <c r="L93" s="35"/>
      <c r="M93" s="52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="2" customFormat="1" ht="22.8" customHeight="1">
      <c r="A94" s="35"/>
      <c r="B94" s="36"/>
      <c r="C94" s="131" t="s">
        <v>94</v>
      </c>
      <c r="D94" s="35"/>
      <c r="E94" s="35"/>
      <c r="F94" s="35"/>
      <c r="G94" s="35"/>
      <c r="H94" s="35"/>
      <c r="I94" s="93">
        <f>Q120</f>
        <v>0</v>
      </c>
      <c r="J94" s="93">
        <f>R120</f>
        <v>0</v>
      </c>
      <c r="K94" s="93">
        <f>K120</f>
        <v>0</v>
      </c>
      <c r="L94" s="35"/>
      <c r="M94" s="52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  <c r="AU94" s="16" t="s">
        <v>95</v>
      </c>
    </row>
    <row r="95" s="9" customFormat="1" ht="24.96" customHeight="1">
      <c r="A95" s="9"/>
      <c r="B95" s="132"/>
      <c r="C95" s="9"/>
      <c r="D95" s="133" t="s">
        <v>96</v>
      </c>
      <c r="E95" s="134"/>
      <c r="F95" s="134"/>
      <c r="G95" s="134"/>
      <c r="H95" s="134"/>
      <c r="I95" s="135">
        <f>Q121</f>
        <v>0</v>
      </c>
      <c r="J95" s="135">
        <f>R121</f>
        <v>0</v>
      </c>
      <c r="K95" s="135">
        <f>K121</f>
        <v>0</v>
      </c>
      <c r="L95" s="9"/>
      <c r="M95" s="132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</row>
    <row r="96" s="10" customFormat="1" ht="19.92" customHeight="1">
      <c r="A96" s="10"/>
      <c r="B96" s="136"/>
      <c r="C96" s="10"/>
      <c r="D96" s="137" t="s">
        <v>97</v>
      </c>
      <c r="E96" s="138"/>
      <c r="F96" s="138"/>
      <c r="G96" s="138"/>
      <c r="H96" s="138"/>
      <c r="I96" s="139">
        <f>Q122</f>
        <v>0</v>
      </c>
      <c r="J96" s="139">
        <f>R122</f>
        <v>0</v>
      </c>
      <c r="K96" s="139">
        <f>K122</f>
        <v>0</v>
      </c>
      <c r="L96" s="10"/>
      <c r="M96" s="136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</row>
    <row r="97" s="9" customFormat="1" ht="24.96" customHeight="1">
      <c r="A97" s="9"/>
      <c r="B97" s="132"/>
      <c r="C97" s="9"/>
      <c r="D97" s="133" t="s">
        <v>98</v>
      </c>
      <c r="E97" s="134"/>
      <c r="F97" s="134"/>
      <c r="G97" s="134"/>
      <c r="H97" s="134"/>
      <c r="I97" s="135">
        <f>Q129</f>
        <v>0</v>
      </c>
      <c r="J97" s="135">
        <f>R129</f>
        <v>0</v>
      </c>
      <c r="K97" s="135">
        <f>K129</f>
        <v>0</v>
      </c>
      <c r="L97" s="9"/>
      <c r="M97" s="132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36"/>
      <c r="C98" s="10"/>
      <c r="D98" s="137" t="s">
        <v>99</v>
      </c>
      <c r="E98" s="138"/>
      <c r="F98" s="138"/>
      <c r="G98" s="138"/>
      <c r="H98" s="138"/>
      <c r="I98" s="139">
        <f>Q130</f>
        <v>0</v>
      </c>
      <c r="J98" s="139">
        <f>R130</f>
        <v>0</v>
      </c>
      <c r="K98" s="139">
        <f>K130</f>
        <v>0</v>
      </c>
      <c r="L98" s="10"/>
      <c r="M98" s="136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9" customFormat="1" ht="24.96" customHeight="1">
      <c r="A99" s="9"/>
      <c r="B99" s="132"/>
      <c r="C99" s="9"/>
      <c r="D99" s="133" t="s">
        <v>100</v>
      </c>
      <c r="E99" s="134"/>
      <c r="F99" s="134"/>
      <c r="G99" s="134"/>
      <c r="H99" s="134"/>
      <c r="I99" s="135">
        <f>Q229</f>
        <v>0</v>
      </c>
      <c r="J99" s="135">
        <f>R229</f>
        <v>0</v>
      </c>
      <c r="K99" s="135">
        <f>K229</f>
        <v>0</v>
      </c>
      <c r="L99" s="9"/>
      <c r="M99" s="132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36"/>
      <c r="C100" s="10"/>
      <c r="D100" s="137" t="s">
        <v>101</v>
      </c>
      <c r="E100" s="138"/>
      <c r="F100" s="138"/>
      <c r="G100" s="138"/>
      <c r="H100" s="138"/>
      <c r="I100" s="139">
        <f>Q230</f>
        <v>0</v>
      </c>
      <c r="J100" s="139">
        <f>R230</f>
        <v>0</v>
      </c>
      <c r="K100" s="139">
        <f>K230</f>
        <v>0</v>
      </c>
      <c r="L100" s="10"/>
      <c r="M100" s="136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9" customFormat="1" ht="24.96" customHeight="1">
      <c r="A101" s="9"/>
      <c r="B101" s="132"/>
      <c r="C101" s="9"/>
      <c r="D101" s="133" t="s">
        <v>102</v>
      </c>
      <c r="E101" s="134"/>
      <c r="F101" s="134"/>
      <c r="G101" s="134"/>
      <c r="H101" s="134"/>
      <c r="I101" s="135">
        <f>Q240</f>
        <v>0</v>
      </c>
      <c r="J101" s="135">
        <f>R240</f>
        <v>0</v>
      </c>
      <c r="K101" s="135">
        <f>K240</f>
        <v>0</v>
      </c>
      <c r="L101" s="9"/>
      <c r="M101" s="132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10" customFormat="1" ht="19.92" customHeight="1">
      <c r="A102" s="10"/>
      <c r="B102" s="136"/>
      <c r="C102" s="10"/>
      <c r="D102" s="137" t="s">
        <v>103</v>
      </c>
      <c r="E102" s="138"/>
      <c r="F102" s="138"/>
      <c r="G102" s="138"/>
      <c r="H102" s="138"/>
      <c r="I102" s="139">
        <f>Q241</f>
        <v>0</v>
      </c>
      <c r="J102" s="139">
        <f>R241</f>
        <v>0</v>
      </c>
      <c r="K102" s="139">
        <f>K241</f>
        <v>0</v>
      </c>
      <c r="L102" s="10"/>
      <c r="M102" s="136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2" customFormat="1" ht="21.84" customHeight="1">
      <c r="A103" s="35"/>
      <c r="B103" s="36"/>
      <c r="C103" s="35"/>
      <c r="D103" s="35"/>
      <c r="E103" s="35"/>
      <c r="F103" s="35"/>
      <c r="G103" s="35"/>
      <c r="H103" s="35"/>
      <c r="I103" s="35"/>
      <c r="J103" s="35"/>
      <c r="K103" s="35"/>
      <c r="L103" s="35"/>
      <c r="M103" s="52"/>
      <c r="S103" s="35"/>
      <c r="T103" s="35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</row>
    <row r="104" s="2" customFormat="1" ht="6.96" customHeight="1">
      <c r="A104" s="35"/>
      <c r="B104" s="57"/>
      <c r="C104" s="58"/>
      <c r="D104" s="58"/>
      <c r="E104" s="58"/>
      <c r="F104" s="58"/>
      <c r="G104" s="58"/>
      <c r="H104" s="58"/>
      <c r="I104" s="58"/>
      <c r="J104" s="58"/>
      <c r="K104" s="58"/>
      <c r="L104" s="58"/>
      <c r="M104" s="52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</row>
    <row r="108" s="2" customFormat="1" ht="6.96" customHeight="1">
      <c r="A108" s="35"/>
      <c r="B108" s="59"/>
      <c r="C108" s="60"/>
      <c r="D108" s="60"/>
      <c r="E108" s="60"/>
      <c r="F108" s="60"/>
      <c r="G108" s="60"/>
      <c r="H108" s="60"/>
      <c r="I108" s="60"/>
      <c r="J108" s="60"/>
      <c r="K108" s="60"/>
      <c r="L108" s="60"/>
      <c r="M108" s="52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</row>
    <row r="109" s="2" customFormat="1" ht="24.96" customHeight="1">
      <c r="A109" s="35"/>
      <c r="B109" s="36"/>
      <c r="C109" s="20" t="s">
        <v>104</v>
      </c>
      <c r="D109" s="35"/>
      <c r="E109" s="35"/>
      <c r="F109" s="35"/>
      <c r="G109" s="35"/>
      <c r="H109" s="35"/>
      <c r="I109" s="35"/>
      <c r="J109" s="35"/>
      <c r="K109" s="35"/>
      <c r="L109" s="35"/>
      <c r="M109" s="52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0" s="2" customFormat="1" ht="6.96" customHeight="1">
      <c r="A110" s="35"/>
      <c r="B110" s="36"/>
      <c r="C110" s="35"/>
      <c r="D110" s="35"/>
      <c r="E110" s="35"/>
      <c r="F110" s="35"/>
      <c r="G110" s="35"/>
      <c r="H110" s="35"/>
      <c r="I110" s="35"/>
      <c r="J110" s="35"/>
      <c r="K110" s="35"/>
      <c r="L110" s="35"/>
      <c r="M110" s="52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="2" customFormat="1" ht="12" customHeight="1">
      <c r="A111" s="35"/>
      <c r="B111" s="36"/>
      <c r="C111" s="29" t="s">
        <v>17</v>
      </c>
      <c r="D111" s="35"/>
      <c r="E111" s="35"/>
      <c r="F111" s="35"/>
      <c r="G111" s="35"/>
      <c r="H111" s="35"/>
      <c r="I111" s="35"/>
      <c r="J111" s="35"/>
      <c r="K111" s="35"/>
      <c r="L111" s="35"/>
      <c r="M111" s="52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="2" customFormat="1" ht="30" customHeight="1">
      <c r="A112" s="35"/>
      <c r="B112" s="36"/>
      <c r="C112" s="35"/>
      <c r="D112" s="35"/>
      <c r="E112" s="64" t="str">
        <f>E7</f>
        <v>ZŠ Lánecká, rekonstrukce sociálního zařízení v 1.NP pavilonu 2. stupně - elektroinstalace</v>
      </c>
      <c r="F112" s="35"/>
      <c r="G112" s="35"/>
      <c r="H112" s="35"/>
      <c r="I112" s="35"/>
      <c r="J112" s="35"/>
      <c r="K112" s="35"/>
      <c r="L112" s="35"/>
      <c r="M112" s="52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="2" customFormat="1" ht="6.96" customHeight="1">
      <c r="A113" s="35"/>
      <c r="B113" s="36"/>
      <c r="C113" s="35"/>
      <c r="D113" s="35"/>
      <c r="E113" s="35"/>
      <c r="F113" s="35"/>
      <c r="G113" s="35"/>
      <c r="H113" s="35"/>
      <c r="I113" s="35"/>
      <c r="J113" s="35"/>
      <c r="K113" s="35"/>
      <c r="L113" s="35"/>
      <c r="M113" s="52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="2" customFormat="1" ht="12" customHeight="1">
      <c r="A114" s="35"/>
      <c r="B114" s="36"/>
      <c r="C114" s="29" t="s">
        <v>21</v>
      </c>
      <c r="D114" s="35"/>
      <c r="E114" s="35"/>
      <c r="F114" s="24" t="str">
        <f>F10</f>
        <v>ZŠ Lánecká</v>
      </c>
      <c r="G114" s="35"/>
      <c r="H114" s="35"/>
      <c r="I114" s="29" t="s">
        <v>23</v>
      </c>
      <c r="J114" s="66" t="str">
        <f>IF(J10="","",J10)</f>
        <v>26. 2. 2024</v>
      </c>
      <c r="K114" s="35"/>
      <c r="L114" s="35"/>
      <c r="M114" s="52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="2" customFormat="1" ht="6.96" customHeight="1">
      <c r="A115" s="35"/>
      <c r="B115" s="36"/>
      <c r="C115" s="35"/>
      <c r="D115" s="35"/>
      <c r="E115" s="35"/>
      <c r="F115" s="35"/>
      <c r="G115" s="35"/>
      <c r="H115" s="35"/>
      <c r="I115" s="35"/>
      <c r="J115" s="35"/>
      <c r="K115" s="35"/>
      <c r="L115" s="35"/>
      <c r="M115" s="52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="2" customFormat="1" ht="40.05" customHeight="1">
      <c r="A116" s="35"/>
      <c r="B116" s="36"/>
      <c r="C116" s="29" t="s">
        <v>25</v>
      </c>
      <c r="D116" s="35"/>
      <c r="E116" s="35"/>
      <c r="F116" s="24" t="str">
        <f>E13</f>
        <v>Město Světlá nad Sázavou</v>
      </c>
      <c r="G116" s="35"/>
      <c r="H116" s="35"/>
      <c r="I116" s="29" t="s">
        <v>31</v>
      </c>
      <c r="J116" s="33" t="str">
        <f>E19</f>
        <v>Jiří Ostatnický, F. A. Jelínka 1015, Světlá n. S.</v>
      </c>
      <c r="K116" s="35"/>
      <c r="L116" s="35"/>
      <c r="M116" s="52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="2" customFormat="1" ht="40.05" customHeight="1">
      <c r="A117" s="35"/>
      <c r="B117" s="36"/>
      <c r="C117" s="29" t="s">
        <v>29</v>
      </c>
      <c r="D117" s="35"/>
      <c r="E117" s="35"/>
      <c r="F117" s="24" t="str">
        <f>IF(E16="","",E16)</f>
        <v>Vyplň údaj</v>
      </c>
      <c r="G117" s="35"/>
      <c r="H117" s="35"/>
      <c r="I117" s="29" t="s">
        <v>34</v>
      </c>
      <c r="J117" s="33" t="str">
        <f>E22</f>
        <v>Jiří Ostatnický, F. A. Jelínka 1015, Světlá n. S.</v>
      </c>
      <c r="K117" s="35"/>
      <c r="L117" s="35"/>
      <c r="M117" s="52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="2" customFormat="1" ht="10.32" customHeight="1">
      <c r="A118" s="35"/>
      <c r="B118" s="36"/>
      <c r="C118" s="35"/>
      <c r="D118" s="35"/>
      <c r="E118" s="35"/>
      <c r="F118" s="35"/>
      <c r="G118" s="35"/>
      <c r="H118" s="35"/>
      <c r="I118" s="35"/>
      <c r="J118" s="35"/>
      <c r="K118" s="35"/>
      <c r="L118" s="35"/>
      <c r="M118" s="52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="11" customFormat="1" ht="29.28" customHeight="1">
      <c r="A119" s="140"/>
      <c r="B119" s="141"/>
      <c r="C119" s="142" t="s">
        <v>105</v>
      </c>
      <c r="D119" s="143" t="s">
        <v>61</v>
      </c>
      <c r="E119" s="143" t="s">
        <v>57</v>
      </c>
      <c r="F119" s="143" t="s">
        <v>58</v>
      </c>
      <c r="G119" s="143" t="s">
        <v>106</v>
      </c>
      <c r="H119" s="143" t="s">
        <v>107</v>
      </c>
      <c r="I119" s="143" t="s">
        <v>108</v>
      </c>
      <c r="J119" s="143" t="s">
        <v>109</v>
      </c>
      <c r="K119" s="143" t="s">
        <v>93</v>
      </c>
      <c r="L119" s="144" t="s">
        <v>110</v>
      </c>
      <c r="M119" s="145"/>
      <c r="N119" s="83" t="s">
        <v>1</v>
      </c>
      <c r="O119" s="84" t="s">
        <v>40</v>
      </c>
      <c r="P119" s="84" t="s">
        <v>111</v>
      </c>
      <c r="Q119" s="84" t="s">
        <v>112</v>
      </c>
      <c r="R119" s="84" t="s">
        <v>113</v>
      </c>
      <c r="S119" s="84" t="s">
        <v>114</v>
      </c>
      <c r="T119" s="84" t="s">
        <v>115</v>
      </c>
      <c r="U119" s="84" t="s">
        <v>116</v>
      </c>
      <c r="V119" s="84" t="s">
        <v>117</v>
      </c>
      <c r="W119" s="84" t="s">
        <v>118</v>
      </c>
      <c r="X119" s="85" t="s">
        <v>119</v>
      </c>
      <c r="Y119" s="140"/>
      <c r="Z119" s="140"/>
      <c r="AA119" s="140"/>
      <c r="AB119" s="140"/>
      <c r="AC119" s="140"/>
      <c r="AD119" s="140"/>
      <c r="AE119" s="140"/>
    </row>
    <row r="120" s="2" customFormat="1" ht="22.8" customHeight="1">
      <c r="A120" s="35"/>
      <c r="B120" s="36"/>
      <c r="C120" s="90" t="s">
        <v>120</v>
      </c>
      <c r="D120" s="35"/>
      <c r="E120" s="35"/>
      <c r="F120" s="35"/>
      <c r="G120" s="35"/>
      <c r="H120" s="35"/>
      <c r="I120" s="35"/>
      <c r="J120" s="35"/>
      <c r="K120" s="146">
        <f>BK120</f>
        <v>0</v>
      </c>
      <c r="L120" s="35"/>
      <c r="M120" s="36"/>
      <c r="N120" s="86"/>
      <c r="O120" s="70"/>
      <c r="P120" s="87"/>
      <c r="Q120" s="147">
        <f>Q121+Q129+Q229+Q240</f>
        <v>0</v>
      </c>
      <c r="R120" s="147">
        <f>R121+R129+R229+R240</f>
        <v>0</v>
      </c>
      <c r="S120" s="87"/>
      <c r="T120" s="148">
        <f>T121+T129+T229+T240</f>
        <v>0</v>
      </c>
      <c r="U120" s="87"/>
      <c r="V120" s="148">
        <f>V121+V129+V229+V240</f>
        <v>0.10086100000000002</v>
      </c>
      <c r="W120" s="87"/>
      <c r="X120" s="149">
        <f>X121+X129+X229+X240</f>
        <v>0.13950000000000001</v>
      </c>
      <c r="Y120" s="35"/>
      <c r="Z120" s="35"/>
      <c r="AA120" s="35"/>
      <c r="AB120" s="35"/>
      <c r="AC120" s="35"/>
      <c r="AD120" s="35"/>
      <c r="AE120" s="35"/>
      <c r="AT120" s="16" t="s">
        <v>77</v>
      </c>
      <c r="AU120" s="16" t="s">
        <v>95</v>
      </c>
      <c r="BK120" s="150">
        <f>BK121+BK129+BK229+BK240</f>
        <v>0</v>
      </c>
    </row>
    <row r="121" s="12" customFormat="1" ht="25.92" customHeight="1">
      <c r="A121" s="12"/>
      <c r="B121" s="151"/>
      <c r="C121" s="12"/>
      <c r="D121" s="152" t="s">
        <v>77</v>
      </c>
      <c r="E121" s="153" t="s">
        <v>121</v>
      </c>
      <c r="F121" s="153" t="s">
        <v>122</v>
      </c>
      <c r="G121" s="12"/>
      <c r="H121" s="12"/>
      <c r="I121" s="154"/>
      <c r="J121" s="154"/>
      <c r="K121" s="155">
        <f>BK121</f>
        <v>0</v>
      </c>
      <c r="L121" s="12"/>
      <c r="M121" s="151"/>
      <c r="N121" s="156"/>
      <c r="O121" s="157"/>
      <c r="P121" s="157"/>
      <c r="Q121" s="158">
        <f>Q122</f>
        <v>0</v>
      </c>
      <c r="R121" s="158">
        <f>R122</f>
        <v>0</v>
      </c>
      <c r="S121" s="157"/>
      <c r="T121" s="159">
        <f>T122</f>
        <v>0</v>
      </c>
      <c r="U121" s="157"/>
      <c r="V121" s="159">
        <f>V122</f>
        <v>0.00010000000000000001</v>
      </c>
      <c r="W121" s="157"/>
      <c r="X121" s="160">
        <f>X122</f>
        <v>0</v>
      </c>
      <c r="Y121" s="12"/>
      <c r="Z121" s="12"/>
      <c r="AA121" s="12"/>
      <c r="AB121" s="12"/>
      <c r="AC121" s="12"/>
      <c r="AD121" s="12"/>
      <c r="AE121" s="12"/>
      <c r="AR121" s="152" t="s">
        <v>83</v>
      </c>
      <c r="AT121" s="161" t="s">
        <v>77</v>
      </c>
      <c r="AU121" s="161" t="s">
        <v>78</v>
      </c>
      <c r="AY121" s="152" t="s">
        <v>123</v>
      </c>
      <c r="BK121" s="162">
        <f>BK122</f>
        <v>0</v>
      </c>
    </row>
    <row r="122" s="12" customFormat="1" ht="22.8" customHeight="1">
      <c r="A122" s="12"/>
      <c r="B122" s="151"/>
      <c r="C122" s="12"/>
      <c r="D122" s="152" t="s">
        <v>77</v>
      </c>
      <c r="E122" s="163" t="s">
        <v>124</v>
      </c>
      <c r="F122" s="163" t="s">
        <v>125</v>
      </c>
      <c r="G122" s="12"/>
      <c r="H122" s="12"/>
      <c r="I122" s="154"/>
      <c r="J122" s="154"/>
      <c r="K122" s="164">
        <f>BK122</f>
        <v>0</v>
      </c>
      <c r="L122" s="12"/>
      <c r="M122" s="151"/>
      <c r="N122" s="156"/>
      <c r="O122" s="157"/>
      <c r="P122" s="157"/>
      <c r="Q122" s="158">
        <f>SUM(Q123:Q128)</f>
        <v>0</v>
      </c>
      <c r="R122" s="158">
        <f>SUM(R123:R128)</f>
        <v>0</v>
      </c>
      <c r="S122" s="157"/>
      <c r="T122" s="159">
        <f>SUM(T123:T128)</f>
        <v>0</v>
      </c>
      <c r="U122" s="157"/>
      <c r="V122" s="159">
        <f>SUM(V123:V128)</f>
        <v>0.00010000000000000001</v>
      </c>
      <c r="W122" s="157"/>
      <c r="X122" s="160">
        <f>SUM(X123:X128)</f>
        <v>0</v>
      </c>
      <c r="Y122" s="12"/>
      <c r="Z122" s="12"/>
      <c r="AA122" s="12"/>
      <c r="AB122" s="12"/>
      <c r="AC122" s="12"/>
      <c r="AD122" s="12"/>
      <c r="AE122" s="12"/>
      <c r="AR122" s="152" t="s">
        <v>83</v>
      </c>
      <c r="AT122" s="161" t="s">
        <v>77</v>
      </c>
      <c r="AU122" s="161" t="s">
        <v>83</v>
      </c>
      <c r="AY122" s="152" t="s">
        <v>123</v>
      </c>
      <c r="BK122" s="162">
        <f>SUM(BK123:BK128)</f>
        <v>0</v>
      </c>
    </row>
    <row r="123" s="2" customFormat="1" ht="24.15" customHeight="1">
      <c r="A123" s="35"/>
      <c r="B123" s="165"/>
      <c r="C123" s="166" t="s">
        <v>83</v>
      </c>
      <c r="D123" s="166" t="s">
        <v>126</v>
      </c>
      <c r="E123" s="167" t="s">
        <v>127</v>
      </c>
      <c r="F123" s="168" t="s">
        <v>128</v>
      </c>
      <c r="G123" s="169" t="s">
        <v>129</v>
      </c>
      <c r="H123" s="170">
        <v>60</v>
      </c>
      <c r="I123" s="171"/>
      <c r="J123" s="171"/>
      <c r="K123" s="172">
        <f>ROUND(P123*H123,2)</f>
        <v>0</v>
      </c>
      <c r="L123" s="168" t="s">
        <v>130</v>
      </c>
      <c r="M123" s="36"/>
      <c r="N123" s="173" t="s">
        <v>1</v>
      </c>
      <c r="O123" s="174" t="s">
        <v>41</v>
      </c>
      <c r="P123" s="175">
        <f>I123+J123</f>
        <v>0</v>
      </c>
      <c r="Q123" s="175">
        <f>ROUND(I123*H123,2)</f>
        <v>0</v>
      </c>
      <c r="R123" s="175">
        <f>ROUND(J123*H123,2)</f>
        <v>0</v>
      </c>
      <c r="S123" s="74"/>
      <c r="T123" s="176">
        <f>S123*H123</f>
        <v>0</v>
      </c>
      <c r="U123" s="176">
        <v>0</v>
      </c>
      <c r="V123" s="176">
        <f>U123*H123</f>
        <v>0</v>
      </c>
      <c r="W123" s="176">
        <v>0</v>
      </c>
      <c r="X123" s="177">
        <f>W123*H123</f>
        <v>0</v>
      </c>
      <c r="Y123" s="35"/>
      <c r="Z123" s="35"/>
      <c r="AA123" s="35"/>
      <c r="AB123" s="35"/>
      <c r="AC123" s="35"/>
      <c r="AD123" s="35"/>
      <c r="AE123" s="35"/>
      <c r="AR123" s="178" t="s">
        <v>131</v>
      </c>
      <c r="AT123" s="178" t="s">
        <v>126</v>
      </c>
      <c r="AU123" s="178" t="s">
        <v>85</v>
      </c>
      <c r="AY123" s="16" t="s">
        <v>123</v>
      </c>
      <c r="BE123" s="179">
        <f>IF(O123="základní",K123,0)</f>
        <v>0</v>
      </c>
      <c r="BF123" s="179">
        <f>IF(O123="snížená",K123,0)</f>
        <v>0</v>
      </c>
      <c r="BG123" s="179">
        <f>IF(O123="zákl. přenesená",K123,0)</f>
        <v>0</v>
      </c>
      <c r="BH123" s="179">
        <f>IF(O123="sníž. přenesená",K123,0)</f>
        <v>0</v>
      </c>
      <c r="BI123" s="179">
        <f>IF(O123="nulová",K123,0)</f>
        <v>0</v>
      </c>
      <c r="BJ123" s="16" t="s">
        <v>83</v>
      </c>
      <c r="BK123" s="179">
        <f>ROUND(P123*H123,2)</f>
        <v>0</v>
      </c>
      <c r="BL123" s="16" t="s">
        <v>131</v>
      </c>
      <c r="BM123" s="178" t="s">
        <v>132</v>
      </c>
    </row>
    <row r="124" s="2" customFormat="1">
      <c r="A124" s="35"/>
      <c r="B124" s="36"/>
      <c r="C124" s="35"/>
      <c r="D124" s="180" t="s">
        <v>133</v>
      </c>
      <c r="E124" s="35"/>
      <c r="F124" s="181" t="s">
        <v>134</v>
      </c>
      <c r="G124" s="35"/>
      <c r="H124" s="35"/>
      <c r="I124" s="182"/>
      <c r="J124" s="182"/>
      <c r="K124" s="35"/>
      <c r="L124" s="35"/>
      <c r="M124" s="36"/>
      <c r="N124" s="183"/>
      <c r="O124" s="184"/>
      <c r="P124" s="74"/>
      <c r="Q124" s="74"/>
      <c r="R124" s="74"/>
      <c r="S124" s="74"/>
      <c r="T124" s="74"/>
      <c r="U124" s="74"/>
      <c r="V124" s="74"/>
      <c r="W124" s="74"/>
      <c r="X124" s="75"/>
      <c r="Y124" s="35"/>
      <c r="Z124" s="35"/>
      <c r="AA124" s="35"/>
      <c r="AB124" s="35"/>
      <c r="AC124" s="35"/>
      <c r="AD124" s="35"/>
      <c r="AE124" s="35"/>
      <c r="AT124" s="16" t="s">
        <v>133</v>
      </c>
      <c r="AU124" s="16" t="s">
        <v>85</v>
      </c>
    </row>
    <row r="125" s="2" customFormat="1">
      <c r="A125" s="35"/>
      <c r="B125" s="36"/>
      <c r="C125" s="35"/>
      <c r="D125" s="185" t="s">
        <v>135</v>
      </c>
      <c r="E125" s="35"/>
      <c r="F125" s="186" t="s">
        <v>136</v>
      </c>
      <c r="G125" s="35"/>
      <c r="H125" s="35"/>
      <c r="I125" s="182"/>
      <c r="J125" s="182"/>
      <c r="K125" s="35"/>
      <c r="L125" s="35"/>
      <c r="M125" s="36"/>
      <c r="N125" s="183"/>
      <c r="O125" s="184"/>
      <c r="P125" s="74"/>
      <c r="Q125" s="74"/>
      <c r="R125" s="74"/>
      <c r="S125" s="74"/>
      <c r="T125" s="74"/>
      <c r="U125" s="74"/>
      <c r="V125" s="74"/>
      <c r="W125" s="74"/>
      <c r="X125" s="75"/>
      <c r="Y125" s="35"/>
      <c r="Z125" s="35"/>
      <c r="AA125" s="35"/>
      <c r="AB125" s="35"/>
      <c r="AC125" s="35"/>
      <c r="AD125" s="35"/>
      <c r="AE125" s="35"/>
      <c r="AT125" s="16" t="s">
        <v>135</v>
      </c>
      <c r="AU125" s="16" t="s">
        <v>85</v>
      </c>
    </row>
    <row r="126" s="2" customFormat="1" ht="24.15" customHeight="1">
      <c r="A126" s="35"/>
      <c r="B126" s="165"/>
      <c r="C126" s="166" t="s">
        <v>85</v>
      </c>
      <c r="D126" s="166" t="s">
        <v>126</v>
      </c>
      <c r="E126" s="167" t="s">
        <v>137</v>
      </c>
      <c r="F126" s="168" t="s">
        <v>138</v>
      </c>
      <c r="G126" s="169" t="s">
        <v>129</v>
      </c>
      <c r="H126" s="170">
        <v>10</v>
      </c>
      <c r="I126" s="171"/>
      <c r="J126" s="171"/>
      <c r="K126" s="172">
        <f>ROUND(P126*H126,2)</f>
        <v>0</v>
      </c>
      <c r="L126" s="168" t="s">
        <v>130</v>
      </c>
      <c r="M126" s="36"/>
      <c r="N126" s="173" t="s">
        <v>1</v>
      </c>
      <c r="O126" s="174" t="s">
        <v>41</v>
      </c>
      <c r="P126" s="175">
        <f>I126+J126</f>
        <v>0</v>
      </c>
      <c r="Q126" s="175">
        <f>ROUND(I126*H126,2)</f>
        <v>0</v>
      </c>
      <c r="R126" s="175">
        <f>ROUND(J126*H126,2)</f>
        <v>0</v>
      </c>
      <c r="S126" s="74"/>
      <c r="T126" s="176">
        <f>S126*H126</f>
        <v>0</v>
      </c>
      <c r="U126" s="176">
        <v>1.0000000000000001E-05</v>
      </c>
      <c r="V126" s="176">
        <f>U126*H126</f>
        <v>0.00010000000000000001</v>
      </c>
      <c r="W126" s="176">
        <v>0</v>
      </c>
      <c r="X126" s="177">
        <f>W126*H126</f>
        <v>0</v>
      </c>
      <c r="Y126" s="35"/>
      <c r="Z126" s="35"/>
      <c r="AA126" s="35"/>
      <c r="AB126" s="35"/>
      <c r="AC126" s="35"/>
      <c r="AD126" s="35"/>
      <c r="AE126" s="35"/>
      <c r="AR126" s="178" t="s">
        <v>131</v>
      </c>
      <c r="AT126" s="178" t="s">
        <v>126</v>
      </c>
      <c r="AU126" s="178" t="s">
        <v>85</v>
      </c>
      <c r="AY126" s="16" t="s">
        <v>123</v>
      </c>
      <c r="BE126" s="179">
        <f>IF(O126="základní",K126,0)</f>
        <v>0</v>
      </c>
      <c r="BF126" s="179">
        <f>IF(O126="snížená",K126,0)</f>
        <v>0</v>
      </c>
      <c r="BG126" s="179">
        <f>IF(O126="zákl. přenesená",K126,0)</f>
        <v>0</v>
      </c>
      <c r="BH126" s="179">
        <f>IF(O126="sníž. přenesená",K126,0)</f>
        <v>0</v>
      </c>
      <c r="BI126" s="179">
        <f>IF(O126="nulová",K126,0)</f>
        <v>0</v>
      </c>
      <c r="BJ126" s="16" t="s">
        <v>83</v>
      </c>
      <c r="BK126" s="179">
        <f>ROUND(P126*H126,2)</f>
        <v>0</v>
      </c>
      <c r="BL126" s="16" t="s">
        <v>131</v>
      </c>
      <c r="BM126" s="178" t="s">
        <v>139</v>
      </c>
    </row>
    <row r="127" s="2" customFormat="1">
      <c r="A127" s="35"/>
      <c r="B127" s="36"/>
      <c r="C127" s="35"/>
      <c r="D127" s="180" t="s">
        <v>133</v>
      </c>
      <c r="E127" s="35"/>
      <c r="F127" s="181" t="s">
        <v>140</v>
      </c>
      <c r="G127" s="35"/>
      <c r="H127" s="35"/>
      <c r="I127" s="182"/>
      <c r="J127" s="182"/>
      <c r="K127" s="35"/>
      <c r="L127" s="35"/>
      <c r="M127" s="36"/>
      <c r="N127" s="183"/>
      <c r="O127" s="184"/>
      <c r="P127" s="74"/>
      <c r="Q127" s="74"/>
      <c r="R127" s="74"/>
      <c r="S127" s="74"/>
      <c r="T127" s="74"/>
      <c r="U127" s="74"/>
      <c r="V127" s="74"/>
      <c r="W127" s="74"/>
      <c r="X127" s="75"/>
      <c r="Y127" s="35"/>
      <c r="Z127" s="35"/>
      <c r="AA127" s="35"/>
      <c r="AB127" s="35"/>
      <c r="AC127" s="35"/>
      <c r="AD127" s="35"/>
      <c r="AE127" s="35"/>
      <c r="AT127" s="16" t="s">
        <v>133</v>
      </c>
      <c r="AU127" s="16" t="s">
        <v>85</v>
      </c>
    </row>
    <row r="128" s="2" customFormat="1">
      <c r="A128" s="35"/>
      <c r="B128" s="36"/>
      <c r="C128" s="35"/>
      <c r="D128" s="185" t="s">
        <v>135</v>
      </c>
      <c r="E128" s="35"/>
      <c r="F128" s="186" t="s">
        <v>141</v>
      </c>
      <c r="G128" s="35"/>
      <c r="H128" s="35"/>
      <c r="I128" s="182"/>
      <c r="J128" s="182"/>
      <c r="K128" s="35"/>
      <c r="L128" s="35"/>
      <c r="M128" s="36"/>
      <c r="N128" s="183"/>
      <c r="O128" s="184"/>
      <c r="P128" s="74"/>
      <c r="Q128" s="74"/>
      <c r="R128" s="74"/>
      <c r="S128" s="74"/>
      <c r="T128" s="74"/>
      <c r="U128" s="74"/>
      <c r="V128" s="74"/>
      <c r="W128" s="74"/>
      <c r="X128" s="75"/>
      <c r="Y128" s="35"/>
      <c r="Z128" s="35"/>
      <c r="AA128" s="35"/>
      <c r="AB128" s="35"/>
      <c r="AC128" s="35"/>
      <c r="AD128" s="35"/>
      <c r="AE128" s="35"/>
      <c r="AT128" s="16" t="s">
        <v>135</v>
      </c>
      <c r="AU128" s="16" t="s">
        <v>85</v>
      </c>
    </row>
    <row r="129" s="12" customFormat="1" ht="25.92" customHeight="1">
      <c r="A129" s="12"/>
      <c r="B129" s="151"/>
      <c r="C129" s="12"/>
      <c r="D129" s="152" t="s">
        <v>77</v>
      </c>
      <c r="E129" s="153" t="s">
        <v>142</v>
      </c>
      <c r="F129" s="153" t="s">
        <v>143</v>
      </c>
      <c r="G129" s="12"/>
      <c r="H129" s="12"/>
      <c r="I129" s="154"/>
      <c r="J129" s="154"/>
      <c r="K129" s="155">
        <f>BK129</f>
        <v>0</v>
      </c>
      <c r="L129" s="12"/>
      <c r="M129" s="151"/>
      <c r="N129" s="156"/>
      <c r="O129" s="157"/>
      <c r="P129" s="157"/>
      <c r="Q129" s="158">
        <f>Q130</f>
        <v>0</v>
      </c>
      <c r="R129" s="158">
        <f>R130</f>
        <v>0</v>
      </c>
      <c r="S129" s="157"/>
      <c r="T129" s="159">
        <f>T130</f>
        <v>0</v>
      </c>
      <c r="U129" s="157"/>
      <c r="V129" s="159">
        <f>V130</f>
        <v>0.090411000000000019</v>
      </c>
      <c r="W129" s="157"/>
      <c r="X129" s="160">
        <f>X130</f>
        <v>0</v>
      </c>
      <c r="Y129" s="12"/>
      <c r="Z129" s="12"/>
      <c r="AA129" s="12"/>
      <c r="AB129" s="12"/>
      <c r="AC129" s="12"/>
      <c r="AD129" s="12"/>
      <c r="AE129" s="12"/>
      <c r="AR129" s="152" t="s">
        <v>85</v>
      </c>
      <c r="AT129" s="161" t="s">
        <v>77</v>
      </c>
      <c r="AU129" s="161" t="s">
        <v>78</v>
      </c>
      <c r="AY129" s="152" t="s">
        <v>123</v>
      </c>
      <c r="BK129" s="162">
        <f>BK130</f>
        <v>0</v>
      </c>
    </row>
    <row r="130" s="12" customFormat="1" ht="22.8" customHeight="1">
      <c r="A130" s="12"/>
      <c r="B130" s="151"/>
      <c r="C130" s="12"/>
      <c r="D130" s="152" t="s">
        <v>77</v>
      </c>
      <c r="E130" s="163" t="s">
        <v>144</v>
      </c>
      <c r="F130" s="163" t="s">
        <v>145</v>
      </c>
      <c r="G130" s="12"/>
      <c r="H130" s="12"/>
      <c r="I130" s="154"/>
      <c r="J130" s="154"/>
      <c r="K130" s="164">
        <f>BK130</f>
        <v>0</v>
      </c>
      <c r="L130" s="12"/>
      <c r="M130" s="151"/>
      <c r="N130" s="156"/>
      <c r="O130" s="157"/>
      <c r="P130" s="157"/>
      <c r="Q130" s="158">
        <f>SUM(Q131:Q228)</f>
        <v>0</v>
      </c>
      <c r="R130" s="158">
        <f>SUM(R131:R228)</f>
        <v>0</v>
      </c>
      <c r="S130" s="157"/>
      <c r="T130" s="159">
        <f>SUM(T131:T228)</f>
        <v>0</v>
      </c>
      <c r="U130" s="157"/>
      <c r="V130" s="159">
        <f>SUM(V131:V228)</f>
        <v>0.090411000000000019</v>
      </c>
      <c r="W130" s="157"/>
      <c r="X130" s="160">
        <f>SUM(X131:X228)</f>
        <v>0</v>
      </c>
      <c r="Y130" s="12"/>
      <c r="Z130" s="12"/>
      <c r="AA130" s="12"/>
      <c r="AB130" s="12"/>
      <c r="AC130" s="12"/>
      <c r="AD130" s="12"/>
      <c r="AE130" s="12"/>
      <c r="AR130" s="152" t="s">
        <v>85</v>
      </c>
      <c r="AT130" s="161" t="s">
        <v>77</v>
      </c>
      <c r="AU130" s="161" t="s">
        <v>83</v>
      </c>
      <c r="AY130" s="152" t="s">
        <v>123</v>
      </c>
      <c r="BK130" s="162">
        <f>SUM(BK131:BK228)</f>
        <v>0</v>
      </c>
    </row>
    <row r="131" s="2" customFormat="1">
      <c r="A131" s="35"/>
      <c r="B131" s="165"/>
      <c r="C131" s="166" t="s">
        <v>146</v>
      </c>
      <c r="D131" s="166" t="s">
        <v>126</v>
      </c>
      <c r="E131" s="167" t="s">
        <v>147</v>
      </c>
      <c r="F131" s="168" t="s">
        <v>148</v>
      </c>
      <c r="G131" s="169" t="s">
        <v>149</v>
      </c>
      <c r="H131" s="170">
        <v>18</v>
      </c>
      <c r="I131" s="171"/>
      <c r="J131" s="171"/>
      <c r="K131" s="172">
        <f>ROUND(P131*H131,2)</f>
        <v>0</v>
      </c>
      <c r="L131" s="168" t="s">
        <v>130</v>
      </c>
      <c r="M131" s="36"/>
      <c r="N131" s="173" t="s">
        <v>1</v>
      </c>
      <c r="O131" s="174" t="s">
        <v>41</v>
      </c>
      <c r="P131" s="175">
        <f>I131+J131</f>
        <v>0</v>
      </c>
      <c r="Q131" s="175">
        <f>ROUND(I131*H131,2)</f>
        <v>0</v>
      </c>
      <c r="R131" s="175">
        <f>ROUND(J131*H131,2)</f>
        <v>0</v>
      </c>
      <c r="S131" s="74"/>
      <c r="T131" s="176">
        <f>S131*H131</f>
        <v>0</v>
      </c>
      <c r="U131" s="176">
        <v>0</v>
      </c>
      <c r="V131" s="176">
        <f>U131*H131</f>
        <v>0</v>
      </c>
      <c r="W131" s="176">
        <v>0</v>
      </c>
      <c r="X131" s="177">
        <f>W131*H131</f>
        <v>0</v>
      </c>
      <c r="Y131" s="35"/>
      <c r="Z131" s="35"/>
      <c r="AA131" s="35"/>
      <c r="AB131" s="35"/>
      <c r="AC131" s="35"/>
      <c r="AD131" s="35"/>
      <c r="AE131" s="35"/>
      <c r="AR131" s="178" t="s">
        <v>150</v>
      </c>
      <c r="AT131" s="178" t="s">
        <v>126</v>
      </c>
      <c r="AU131" s="178" t="s">
        <v>85</v>
      </c>
      <c r="AY131" s="16" t="s">
        <v>123</v>
      </c>
      <c r="BE131" s="179">
        <f>IF(O131="základní",K131,0)</f>
        <v>0</v>
      </c>
      <c r="BF131" s="179">
        <f>IF(O131="snížená",K131,0)</f>
        <v>0</v>
      </c>
      <c r="BG131" s="179">
        <f>IF(O131="zákl. přenesená",K131,0)</f>
        <v>0</v>
      </c>
      <c r="BH131" s="179">
        <f>IF(O131="sníž. přenesená",K131,0)</f>
        <v>0</v>
      </c>
      <c r="BI131" s="179">
        <f>IF(O131="nulová",K131,0)</f>
        <v>0</v>
      </c>
      <c r="BJ131" s="16" t="s">
        <v>83</v>
      </c>
      <c r="BK131" s="179">
        <f>ROUND(P131*H131,2)</f>
        <v>0</v>
      </c>
      <c r="BL131" s="16" t="s">
        <v>150</v>
      </c>
      <c r="BM131" s="178" t="s">
        <v>151</v>
      </c>
    </row>
    <row r="132" s="2" customFormat="1">
      <c r="A132" s="35"/>
      <c r="B132" s="36"/>
      <c r="C132" s="35"/>
      <c r="D132" s="180" t="s">
        <v>133</v>
      </c>
      <c r="E132" s="35"/>
      <c r="F132" s="181" t="s">
        <v>152</v>
      </c>
      <c r="G132" s="35"/>
      <c r="H132" s="35"/>
      <c r="I132" s="182"/>
      <c r="J132" s="182"/>
      <c r="K132" s="35"/>
      <c r="L132" s="35"/>
      <c r="M132" s="36"/>
      <c r="N132" s="183"/>
      <c r="O132" s="184"/>
      <c r="P132" s="74"/>
      <c r="Q132" s="74"/>
      <c r="R132" s="74"/>
      <c r="S132" s="74"/>
      <c r="T132" s="74"/>
      <c r="U132" s="74"/>
      <c r="V132" s="74"/>
      <c r="W132" s="74"/>
      <c r="X132" s="75"/>
      <c r="Y132" s="35"/>
      <c r="Z132" s="35"/>
      <c r="AA132" s="35"/>
      <c r="AB132" s="35"/>
      <c r="AC132" s="35"/>
      <c r="AD132" s="35"/>
      <c r="AE132" s="35"/>
      <c r="AT132" s="16" t="s">
        <v>133</v>
      </c>
      <c r="AU132" s="16" t="s">
        <v>85</v>
      </c>
    </row>
    <row r="133" s="2" customFormat="1">
      <c r="A133" s="35"/>
      <c r="B133" s="36"/>
      <c r="C133" s="35"/>
      <c r="D133" s="185" t="s">
        <v>135</v>
      </c>
      <c r="E133" s="35"/>
      <c r="F133" s="186" t="s">
        <v>153</v>
      </c>
      <c r="G133" s="35"/>
      <c r="H133" s="35"/>
      <c r="I133" s="182"/>
      <c r="J133" s="182"/>
      <c r="K133" s="35"/>
      <c r="L133" s="35"/>
      <c r="M133" s="36"/>
      <c r="N133" s="183"/>
      <c r="O133" s="184"/>
      <c r="P133" s="74"/>
      <c r="Q133" s="74"/>
      <c r="R133" s="74"/>
      <c r="S133" s="74"/>
      <c r="T133" s="74"/>
      <c r="U133" s="74"/>
      <c r="V133" s="74"/>
      <c r="W133" s="74"/>
      <c r="X133" s="75"/>
      <c r="Y133" s="35"/>
      <c r="Z133" s="35"/>
      <c r="AA133" s="35"/>
      <c r="AB133" s="35"/>
      <c r="AC133" s="35"/>
      <c r="AD133" s="35"/>
      <c r="AE133" s="35"/>
      <c r="AT133" s="16" t="s">
        <v>135</v>
      </c>
      <c r="AU133" s="16" t="s">
        <v>85</v>
      </c>
    </row>
    <row r="134" s="2" customFormat="1" ht="24.15" customHeight="1">
      <c r="A134" s="35"/>
      <c r="B134" s="165"/>
      <c r="C134" s="187" t="s">
        <v>131</v>
      </c>
      <c r="D134" s="187" t="s">
        <v>154</v>
      </c>
      <c r="E134" s="188" t="s">
        <v>155</v>
      </c>
      <c r="F134" s="189" t="s">
        <v>156</v>
      </c>
      <c r="G134" s="190" t="s">
        <v>149</v>
      </c>
      <c r="H134" s="191">
        <v>18.899999999999999</v>
      </c>
      <c r="I134" s="192"/>
      <c r="J134" s="193"/>
      <c r="K134" s="194">
        <f>ROUND(P134*H134,2)</f>
        <v>0</v>
      </c>
      <c r="L134" s="189" t="s">
        <v>130</v>
      </c>
      <c r="M134" s="195"/>
      <c r="N134" s="196" t="s">
        <v>1</v>
      </c>
      <c r="O134" s="174" t="s">
        <v>41</v>
      </c>
      <c r="P134" s="175">
        <f>I134+J134</f>
        <v>0</v>
      </c>
      <c r="Q134" s="175">
        <f>ROUND(I134*H134,2)</f>
        <v>0</v>
      </c>
      <c r="R134" s="175">
        <f>ROUND(J134*H134,2)</f>
        <v>0</v>
      </c>
      <c r="S134" s="74"/>
      <c r="T134" s="176">
        <f>S134*H134</f>
        <v>0</v>
      </c>
      <c r="U134" s="176">
        <v>0.00038999999999999999</v>
      </c>
      <c r="V134" s="176">
        <f>U134*H134</f>
        <v>0.0073709999999999991</v>
      </c>
      <c r="W134" s="176">
        <v>0</v>
      </c>
      <c r="X134" s="177">
        <f>W134*H134</f>
        <v>0</v>
      </c>
      <c r="Y134" s="35"/>
      <c r="Z134" s="35"/>
      <c r="AA134" s="35"/>
      <c r="AB134" s="35"/>
      <c r="AC134" s="35"/>
      <c r="AD134" s="35"/>
      <c r="AE134" s="35"/>
      <c r="AR134" s="178" t="s">
        <v>157</v>
      </c>
      <c r="AT134" s="178" t="s">
        <v>154</v>
      </c>
      <c r="AU134" s="178" t="s">
        <v>85</v>
      </c>
      <c r="AY134" s="16" t="s">
        <v>123</v>
      </c>
      <c r="BE134" s="179">
        <f>IF(O134="základní",K134,0)</f>
        <v>0</v>
      </c>
      <c r="BF134" s="179">
        <f>IF(O134="snížená",K134,0)</f>
        <v>0</v>
      </c>
      <c r="BG134" s="179">
        <f>IF(O134="zákl. přenesená",K134,0)</f>
        <v>0</v>
      </c>
      <c r="BH134" s="179">
        <f>IF(O134="sníž. přenesená",K134,0)</f>
        <v>0</v>
      </c>
      <c r="BI134" s="179">
        <f>IF(O134="nulová",K134,0)</f>
        <v>0</v>
      </c>
      <c r="BJ134" s="16" t="s">
        <v>83</v>
      </c>
      <c r="BK134" s="179">
        <f>ROUND(P134*H134,2)</f>
        <v>0</v>
      </c>
      <c r="BL134" s="16" t="s">
        <v>150</v>
      </c>
      <c r="BM134" s="178" t="s">
        <v>158</v>
      </c>
    </row>
    <row r="135" s="2" customFormat="1">
      <c r="A135" s="35"/>
      <c r="B135" s="36"/>
      <c r="C135" s="35"/>
      <c r="D135" s="180" t="s">
        <v>133</v>
      </c>
      <c r="E135" s="35"/>
      <c r="F135" s="181" t="s">
        <v>156</v>
      </c>
      <c r="G135" s="35"/>
      <c r="H135" s="35"/>
      <c r="I135" s="182"/>
      <c r="J135" s="182"/>
      <c r="K135" s="35"/>
      <c r="L135" s="35"/>
      <c r="M135" s="36"/>
      <c r="N135" s="183"/>
      <c r="O135" s="184"/>
      <c r="P135" s="74"/>
      <c r="Q135" s="74"/>
      <c r="R135" s="74"/>
      <c r="S135" s="74"/>
      <c r="T135" s="74"/>
      <c r="U135" s="74"/>
      <c r="V135" s="74"/>
      <c r="W135" s="74"/>
      <c r="X135" s="75"/>
      <c r="Y135" s="35"/>
      <c r="Z135" s="35"/>
      <c r="AA135" s="35"/>
      <c r="AB135" s="35"/>
      <c r="AC135" s="35"/>
      <c r="AD135" s="35"/>
      <c r="AE135" s="35"/>
      <c r="AT135" s="16" t="s">
        <v>133</v>
      </c>
      <c r="AU135" s="16" t="s">
        <v>85</v>
      </c>
    </row>
    <row r="136" s="13" customFormat="1">
      <c r="A136" s="13"/>
      <c r="B136" s="197"/>
      <c r="C136" s="13"/>
      <c r="D136" s="180" t="s">
        <v>159</v>
      </c>
      <c r="E136" s="13"/>
      <c r="F136" s="198" t="s">
        <v>160</v>
      </c>
      <c r="G136" s="13"/>
      <c r="H136" s="199">
        <v>18.899999999999999</v>
      </c>
      <c r="I136" s="200"/>
      <c r="J136" s="200"/>
      <c r="K136" s="13"/>
      <c r="L136" s="13"/>
      <c r="M136" s="197"/>
      <c r="N136" s="201"/>
      <c r="O136" s="202"/>
      <c r="P136" s="202"/>
      <c r="Q136" s="202"/>
      <c r="R136" s="202"/>
      <c r="S136" s="202"/>
      <c r="T136" s="202"/>
      <c r="U136" s="202"/>
      <c r="V136" s="202"/>
      <c r="W136" s="202"/>
      <c r="X136" s="203"/>
      <c r="Y136" s="13"/>
      <c r="Z136" s="13"/>
      <c r="AA136" s="13"/>
      <c r="AB136" s="13"/>
      <c r="AC136" s="13"/>
      <c r="AD136" s="13"/>
      <c r="AE136" s="13"/>
      <c r="AT136" s="204" t="s">
        <v>159</v>
      </c>
      <c r="AU136" s="204" t="s">
        <v>85</v>
      </c>
      <c r="AV136" s="13" t="s">
        <v>85</v>
      </c>
      <c r="AW136" s="13" t="s">
        <v>3</v>
      </c>
      <c r="AX136" s="13" t="s">
        <v>83</v>
      </c>
      <c r="AY136" s="204" t="s">
        <v>123</v>
      </c>
    </row>
    <row r="137" s="2" customFormat="1" ht="24.15" customHeight="1">
      <c r="A137" s="35"/>
      <c r="B137" s="165"/>
      <c r="C137" s="166" t="s">
        <v>161</v>
      </c>
      <c r="D137" s="166" t="s">
        <v>126</v>
      </c>
      <c r="E137" s="167" t="s">
        <v>162</v>
      </c>
      <c r="F137" s="168" t="s">
        <v>163</v>
      </c>
      <c r="G137" s="169" t="s">
        <v>129</v>
      </c>
      <c r="H137" s="170">
        <v>30</v>
      </c>
      <c r="I137" s="171"/>
      <c r="J137" s="171"/>
      <c r="K137" s="172">
        <f>ROUND(P137*H137,2)</f>
        <v>0</v>
      </c>
      <c r="L137" s="168" t="s">
        <v>130</v>
      </c>
      <c r="M137" s="36"/>
      <c r="N137" s="173" t="s">
        <v>1</v>
      </c>
      <c r="O137" s="174" t="s">
        <v>41</v>
      </c>
      <c r="P137" s="175">
        <f>I137+J137</f>
        <v>0</v>
      </c>
      <c r="Q137" s="175">
        <f>ROUND(I137*H137,2)</f>
        <v>0</v>
      </c>
      <c r="R137" s="175">
        <f>ROUND(J137*H137,2)</f>
        <v>0</v>
      </c>
      <c r="S137" s="74"/>
      <c r="T137" s="176">
        <f>S137*H137</f>
        <v>0</v>
      </c>
      <c r="U137" s="176">
        <v>0</v>
      </c>
      <c r="V137" s="176">
        <f>U137*H137</f>
        <v>0</v>
      </c>
      <c r="W137" s="176">
        <v>0</v>
      </c>
      <c r="X137" s="177">
        <f>W137*H137</f>
        <v>0</v>
      </c>
      <c r="Y137" s="35"/>
      <c r="Z137" s="35"/>
      <c r="AA137" s="35"/>
      <c r="AB137" s="35"/>
      <c r="AC137" s="35"/>
      <c r="AD137" s="35"/>
      <c r="AE137" s="35"/>
      <c r="AR137" s="178" t="s">
        <v>150</v>
      </c>
      <c r="AT137" s="178" t="s">
        <v>126</v>
      </c>
      <c r="AU137" s="178" t="s">
        <v>85</v>
      </c>
      <c r="AY137" s="16" t="s">
        <v>123</v>
      </c>
      <c r="BE137" s="179">
        <f>IF(O137="základní",K137,0)</f>
        <v>0</v>
      </c>
      <c r="BF137" s="179">
        <f>IF(O137="snížená",K137,0)</f>
        <v>0</v>
      </c>
      <c r="BG137" s="179">
        <f>IF(O137="zákl. přenesená",K137,0)</f>
        <v>0</v>
      </c>
      <c r="BH137" s="179">
        <f>IF(O137="sníž. přenesená",K137,0)</f>
        <v>0</v>
      </c>
      <c r="BI137" s="179">
        <f>IF(O137="nulová",K137,0)</f>
        <v>0</v>
      </c>
      <c r="BJ137" s="16" t="s">
        <v>83</v>
      </c>
      <c r="BK137" s="179">
        <f>ROUND(P137*H137,2)</f>
        <v>0</v>
      </c>
      <c r="BL137" s="16" t="s">
        <v>150</v>
      </c>
      <c r="BM137" s="178" t="s">
        <v>164</v>
      </c>
    </row>
    <row r="138" s="2" customFormat="1">
      <c r="A138" s="35"/>
      <c r="B138" s="36"/>
      <c r="C138" s="35"/>
      <c r="D138" s="180" t="s">
        <v>133</v>
      </c>
      <c r="E138" s="35"/>
      <c r="F138" s="181" t="s">
        <v>165</v>
      </c>
      <c r="G138" s="35"/>
      <c r="H138" s="35"/>
      <c r="I138" s="182"/>
      <c r="J138" s="182"/>
      <c r="K138" s="35"/>
      <c r="L138" s="35"/>
      <c r="M138" s="36"/>
      <c r="N138" s="183"/>
      <c r="O138" s="184"/>
      <c r="P138" s="74"/>
      <c r="Q138" s="74"/>
      <c r="R138" s="74"/>
      <c r="S138" s="74"/>
      <c r="T138" s="74"/>
      <c r="U138" s="74"/>
      <c r="V138" s="74"/>
      <c r="W138" s="74"/>
      <c r="X138" s="75"/>
      <c r="Y138" s="35"/>
      <c r="Z138" s="35"/>
      <c r="AA138" s="35"/>
      <c r="AB138" s="35"/>
      <c r="AC138" s="35"/>
      <c r="AD138" s="35"/>
      <c r="AE138" s="35"/>
      <c r="AT138" s="16" t="s">
        <v>133</v>
      </c>
      <c r="AU138" s="16" t="s">
        <v>85</v>
      </c>
    </row>
    <row r="139" s="2" customFormat="1">
      <c r="A139" s="35"/>
      <c r="B139" s="36"/>
      <c r="C139" s="35"/>
      <c r="D139" s="185" t="s">
        <v>135</v>
      </c>
      <c r="E139" s="35"/>
      <c r="F139" s="186" t="s">
        <v>166</v>
      </c>
      <c r="G139" s="35"/>
      <c r="H139" s="35"/>
      <c r="I139" s="182"/>
      <c r="J139" s="182"/>
      <c r="K139" s="35"/>
      <c r="L139" s="35"/>
      <c r="M139" s="36"/>
      <c r="N139" s="183"/>
      <c r="O139" s="184"/>
      <c r="P139" s="74"/>
      <c r="Q139" s="74"/>
      <c r="R139" s="74"/>
      <c r="S139" s="74"/>
      <c r="T139" s="74"/>
      <c r="U139" s="74"/>
      <c r="V139" s="74"/>
      <c r="W139" s="74"/>
      <c r="X139" s="75"/>
      <c r="Y139" s="35"/>
      <c r="Z139" s="35"/>
      <c r="AA139" s="35"/>
      <c r="AB139" s="35"/>
      <c r="AC139" s="35"/>
      <c r="AD139" s="35"/>
      <c r="AE139" s="35"/>
      <c r="AT139" s="16" t="s">
        <v>135</v>
      </c>
      <c r="AU139" s="16" t="s">
        <v>85</v>
      </c>
    </row>
    <row r="140" s="2" customFormat="1" ht="24.15" customHeight="1">
      <c r="A140" s="35"/>
      <c r="B140" s="165"/>
      <c r="C140" s="187" t="s">
        <v>167</v>
      </c>
      <c r="D140" s="187" t="s">
        <v>154</v>
      </c>
      <c r="E140" s="188" t="s">
        <v>168</v>
      </c>
      <c r="F140" s="189" t="s">
        <v>169</v>
      </c>
      <c r="G140" s="190" t="s">
        <v>129</v>
      </c>
      <c r="H140" s="191">
        <v>20</v>
      </c>
      <c r="I140" s="192"/>
      <c r="J140" s="193"/>
      <c r="K140" s="194">
        <f>ROUND(P140*H140,2)</f>
        <v>0</v>
      </c>
      <c r="L140" s="189" t="s">
        <v>130</v>
      </c>
      <c r="M140" s="195"/>
      <c r="N140" s="196" t="s">
        <v>1</v>
      </c>
      <c r="O140" s="174" t="s">
        <v>41</v>
      </c>
      <c r="P140" s="175">
        <f>I140+J140</f>
        <v>0</v>
      </c>
      <c r="Q140" s="175">
        <f>ROUND(I140*H140,2)</f>
        <v>0</v>
      </c>
      <c r="R140" s="175">
        <f>ROUND(J140*H140,2)</f>
        <v>0</v>
      </c>
      <c r="S140" s="74"/>
      <c r="T140" s="176">
        <f>S140*H140</f>
        <v>0</v>
      </c>
      <c r="U140" s="176">
        <v>5.0000000000000002E-05</v>
      </c>
      <c r="V140" s="176">
        <f>U140*H140</f>
        <v>0.001</v>
      </c>
      <c r="W140" s="176">
        <v>0</v>
      </c>
      <c r="X140" s="177">
        <f>W140*H140</f>
        <v>0</v>
      </c>
      <c r="Y140" s="35"/>
      <c r="Z140" s="35"/>
      <c r="AA140" s="35"/>
      <c r="AB140" s="35"/>
      <c r="AC140" s="35"/>
      <c r="AD140" s="35"/>
      <c r="AE140" s="35"/>
      <c r="AR140" s="178" t="s">
        <v>157</v>
      </c>
      <c r="AT140" s="178" t="s">
        <v>154</v>
      </c>
      <c r="AU140" s="178" t="s">
        <v>85</v>
      </c>
      <c r="AY140" s="16" t="s">
        <v>123</v>
      </c>
      <c r="BE140" s="179">
        <f>IF(O140="základní",K140,0)</f>
        <v>0</v>
      </c>
      <c r="BF140" s="179">
        <f>IF(O140="snížená",K140,0)</f>
        <v>0</v>
      </c>
      <c r="BG140" s="179">
        <f>IF(O140="zákl. přenesená",K140,0)</f>
        <v>0</v>
      </c>
      <c r="BH140" s="179">
        <f>IF(O140="sníž. přenesená",K140,0)</f>
        <v>0</v>
      </c>
      <c r="BI140" s="179">
        <f>IF(O140="nulová",K140,0)</f>
        <v>0</v>
      </c>
      <c r="BJ140" s="16" t="s">
        <v>83</v>
      </c>
      <c r="BK140" s="179">
        <f>ROUND(P140*H140,2)</f>
        <v>0</v>
      </c>
      <c r="BL140" s="16" t="s">
        <v>150</v>
      </c>
      <c r="BM140" s="178" t="s">
        <v>170</v>
      </c>
    </row>
    <row r="141" s="2" customFormat="1">
      <c r="A141" s="35"/>
      <c r="B141" s="36"/>
      <c r="C141" s="35"/>
      <c r="D141" s="180" t="s">
        <v>133</v>
      </c>
      <c r="E141" s="35"/>
      <c r="F141" s="181" t="s">
        <v>169</v>
      </c>
      <c r="G141" s="35"/>
      <c r="H141" s="35"/>
      <c r="I141" s="182"/>
      <c r="J141" s="182"/>
      <c r="K141" s="35"/>
      <c r="L141" s="35"/>
      <c r="M141" s="36"/>
      <c r="N141" s="183"/>
      <c r="O141" s="184"/>
      <c r="P141" s="74"/>
      <c r="Q141" s="74"/>
      <c r="R141" s="74"/>
      <c r="S141" s="74"/>
      <c r="T141" s="74"/>
      <c r="U141" s="74"/>
      <c r="V141" s="74"/>
      <c r="W141" s="74"/>
      <c r="X141" s="75"/>
      <c r="Y141" s="35"/>
      <c r="Z141" s="35"/>
      <c r="AA141" s="35"/>
      <c r="AB141" s="35"/>
      <c r="AC141" s="35"/>
      <c r="AD141" s="35"/>
      <c r="AE141" s="35"/>
      <c r="AT141" s="16" t="s">
        <v>133</v>
      </c>
      <c r="AU141" s="16" t="s">
        <v>85</v>
      </c>
    </row>
    <row r="142" s="2" customFormat="1" ht="24.15" customHeight="1">
      <c r="A142" s="35"/>
      <c r="B142" s="165"/>
      <c r="C142" s="187" t="s">
        <v>171</v>
      </c>
      <c r="D142" s="187" t="s">
        <v>154</v>
      </c>
      <c r="E142" s="188" t="s">
        <v>172</v>
      </c>
      <c r="F142" s="189" t="s">
        <v>173</v>
      </c>
      <c r="G142" s="190" t="s">
        <v>129</v>
      </c>
      <c r="H142" s="191">
        <v>10</v>
      </c>
      <c r="I142" s="192"/>
      <c r="J142" s="193"/>
      <c r="K142" s="194">
        <f>ROUND(P142*H142,2)</f>
        <v>0</v>
      </c>
      <c r="L142" s="189" t="s">
        <v>130</v>
      </c>
      <c r="M142" s="195"/>
      <c r="N142" s="196" t="s">
        <v>1</v>
      </c>
      <c r="O142" s="174" t="s">
        <v>41</v>
      </c>
      <c r="P142" s="175">
        <f>I142+J142</f>
        <v>0</v>
      </c>
      <c r="Q142" s="175">
        <f>ROUND(I142*H142,2)</f>
        <v>0</v>
      </c>
      <c r="R142" s="175">
        <f>ROUND(J142*H142,2)</f>
        <v>0</v>
      </c>
      <c r="S142" s="74"/>
      <c r="T142" s="176">
        <f>S142*H142</f>
        <v>0</v>
      </c>
      <c r="U142" s="176">
        <v>4.0000000000000003E-05</v>
      </c>
      <c r="V142" s="176">
        <f>U142*H142</f>
        <v>0.00040000000000000002</v>
      </c>
      <c r="W142" s="176">
        <v>0</v>
      </c>
      <c r="X142" s="177">
        <f>W142*H142</f>
        <v>0</v>
      </c>
      <c r="Y142" s="35"/>
      <c r="Z142" s="35"/>
      <c r="AA142" s="35"/>
      <c r="AB142" s="35"/>
      <c r="AC142" s="35"/>
      <c r="AD142" s="35"/>
      <c r="AE142" s="35"/>
      <c r="AR142" s="178" t="s">
        <v>157</v>
      </c>
      <c r="AT142" s="178" t="s">
        <v>154</v>
      </c>
      <c r="AU142" s="178" t="s">
        <v>85</v>
      </c>
      <c r="AY142" s="16" t="s">
        <v>123</v>
      </c>
      <c r="BE142" s="179">
        <f>IF(O142="základní",K142,0)</f>
        <v>0</v>
      </c>
      <c r="BF142" s="179">
        <f>IF(O142="snížená",K142,0)</f>
        <v>0</v>
      </c>
      <c r="BG142" s="179">
        <f>IF(O142="zákl. přenesená",K142,0)</f>
        <v>0</v>
      </c>
      <c r="BH142" s="179">
        <f>IF(O142="sníž. přenesená",K142,0)</f>
        <v>0</v>
      </c>
      <c r="BI142" s="179">
        <f>IF(O142="nulová",K142,0)</f>
        <v>0</v>
      </c>
      <c r="BJ142" s="16" t="s">
        <v>83</v>
      </c>
      <c r="BK142" s="179">
        <f>ROUND(P142*H142,2)</f>
        <v>0</v>
      </c>
      <c r="BL142" s="16" t="s">
        <v>150</v>
      </c>
      <c r="BM142" s="178" t="s">
        <v>174</v>
      </c>
    </row>
    <row r="143" s="2" customFormat="1">
      <c r="A143" s="35"/>
      <c r="B143" s="36"/>
      <c r="C143" s="35"/>
      <c r="D143" s="180" t="s">
        <v>133</v>
      </c>
      <c r="E143" s="35"/>
      <c r="F143" s="181" t="s">
        <v>173</v>
      </c>
      <c r="G143" s="35"/>
      <c r="H143" s="35"/>
      <c r="I143" s="182"/>
      <c r="J143" s="182"/>
      <c r="K143" s="35"/>
      <c r="L143" s="35"/>
      <c r="M143" s="36"/>
      <c r="N143" s="183"/>
      <c r="O143" s="184"/>
      <c r="P143" s="74"/>
      <c r="Q143" s="74"/>
      <c r="R143" s="74"/>
      <c r="S143" s="74"/>
      <c r="T143" s="74"/>
      <c r="U143" s="74"/>
      <c r="V143" s="74"/>
      <c r="W143" s="74"/>
      <c r="X143" s="75"/>
      <c r="Y143" s="35"/>
      <c r="Z143" s="35"/>
      <c r="AA143" s="35"/>
      <c r="AB143" s="35"/>
      <c r="AC143" s="35"/>
      <c r="AD143" s="35"/>
      <c r="AE143" s="35"/>
      <c r="AT143" s="16" t="s">
        <v>133</v>
      </c>
      <c r="AU143" s="16" t="s">
        <v>85</v>
      </c>
    </row>
    <row r="144" s="2" customFormat="1" ht="24.15" customHeight="1">
      <c r="A144" s="35"/>
      <c r="B144" s="165"/>
      <c r="C144" s="166" t="s">
        <v>175</v>
      </c>
      <c r="D144" s="166" t="s">
        <v>126</v>
      </c>
      <c r="E144" s="167" t="s">
        <v>176</v>
      </c>
      <c r="F144" s="168" t="s">
        <v>177</v>
      </c>
      <c r="G144" s="169" t="s">
        <v>129</v>
      </c>
      <c r="H144" s="170">
        <v>1</v>
      </c>
      <c r="I144" s="171"/>
      <c r="J144" s="171"/>
      <c r="K144" s="172">
        <f>ROUND(P144*H144,2)</f>
        <v>0</v>
      </c>
      <c r="L144" s="168" t="s">
        <v>130</v>
      </c>
      <c r="M144" s="36"/>
      <c r="N144" s="173" t="s">
        <v>1</v>
      </c>
      <c r="O144" s="174" t="s">
        <v>41</v>
      </c>
      <c r="P144" s="175">
        <f>I144+J144</f>
        <v>0</v>
      </c>
      <c r="Q144" s="175">
        <f>ROUND(I144*H144,2)</f>
        <v>0</v>
      </c>
      <c r="R144" s="175">
        <f>ROUND(J144*H144,2)</f>
        <v>0</v>
      </c>
      <c r="S144" s="74"/>
      <c r="T144" s="176">
        <f>S144*H144</f>
        <v>0</v>
      </c>
      <c r="U144" s="176">
        <v>0</v>
      </c>
      <c r="V144" s="176">
        <f>U144*H144</f>
        <v>0</v>
      </c>
      <c r="W144" s="176">
        <v>0</v>
      </c>
      <c r="X144" s="177">
        <f>W144*H144</f>
        <v>0</v>
      </c>
      <c r="Y144" s="35"/>
      <c r="Z144" s="35"/>
      <c r="AA144" s="35"/>
      <c r="AB144" s="35"/>
      <c r="AC144" s="35"/>
      <c r="AD144" s="35"/>
      <c r="AE144" s="35"/>
      <c r="AR144" s="178" t="s">
        <v>150</v>
      </c>
      <c r="AT144" s="178" t="s">
        <v>126</v>
      </c>
      <c r="AU144" s="178" t="s">
        <v>85</v>
      </c>
      <c r="AY144" s="16" t="s">
        <v>123</v>
      </c>
      <c r="BE144" s="179">
        <f>IF(O144="základní",K144,0)</f>
        <v>0</v>
      </c>
      <c r="BF144" s="179">
        <f>IF(O144="snížená",K144,0)</f>
        <v>0</v>
      </c>
      <c r="BG144" s="179">
        <f>IF(O144="zákl. přenesená",K144,0)</f>
        <v>0</v>
      </c>
      <c r="BH144" s="179">
        <f>IF(O144="sníž. přenesená",K144,0)</f>
        <v>0</v>
      </c>
      <c r="BI144" s="179">
        <f>IF(O144="nulová",K144,0)</f>
        <v>0</v>
      </c>
      <c r="BJ144" s="16" t="s">
        <v>83</v>
      </c>
      <c r="BK144" s="179">
        <f>ROUND(P144*H144,2)</f>
        <v>0</v>
      </c>
      <c r="BL144" s="16" t="s">
        <v>150</v>
      </c>
      <c r="BM144" s="178" t="s">
        <v>178</v>
      </c>
    </row>
    <row r="145" s="2" customFormat="1">
      <c r="A145" s="35"/>
      <c r="B145" s="36"/>
      <c r="C145" s="35"/>
      <c r="D145" s="180" t="s">
        <v>133</v>
      </c>
      <c r="E145" s="35"/>
      <c r="F145" s="181" t="s">
        <v>179</v>
      </c>
      <c r="G145" s="35"/>
      <c r="H145" s="35"/>
      <c r="I145" s="182"/>
      <c r="J145" s="182"/>
      <c r="K145" s="35"/>
      <c r="L145" s="35"/>
      <c r="M145" s="36"/>
      <c r="N145" s="183"/>
      <c r="O145" s="184"/>
      <c r="P145" s="74"/>
      <c r="Q145" s="74"/>
      <c r="R145" s="74"/>
      <c r="S145" s="74"/>
      <c r="T145" s="74"/>
      <c r="U145" s="74"/>
      <c r="V145" s="74"/>
      <c r="W145" s="74"/>
      <c r="X145" s="75"/>
      <c r="Y145" s="35"/>
      <c r="Z145" s="35"/>
      <c r="AA145" s="35"/>
      <c r="AB145" s="35"/>
      <c r="AC145" s="35"/>
      <c r="AD145" s="35"/>
      <c r="AE145" s="35"/>
      <c r="AT145" s="16" t="s">
        <v>133</v>
      </c>
      <c r="AU145" s="16" t="s">
        <v>85</v>
      </c>
    </row>
    <row r="146" s="2" customFormat="1">
      <c r="A146" s="35"/>
      <c r="B146" s="36"/>
      <c r="C146" s="35"/>
      <c r="D146" s="185" t="s">
        <v>135</v>
      </c>
      <c r="E146" s="35"/>
      <c r="F146" s="186" t="s">
        <v>180</v>
      </c>
      <c r="G146" s="35"/>
      <c r="H146" s="35"/>
      <c r="I146" s="182"/>
      <c r="J146" s="182"/>
      <c r="K146" s="35"/>
      <c r="L146" s="35"/>
      <c r="M146" s="36"/>
      <c r="N146" s="183"/>
      <c r="O146" s="184"/>
      <c r="P146" s="74"/>
      <c r="Q146" s="74"/>
      <c r="R146" s="74"/>
      <c r="S146" s="74"/>
      <c r="T146" s="74"/>
      <c r="U146" s="74"/>
      <c r="V146" s="74"/>
      <c r="W146" s="74"/>
      <c r="X146" s="75"/>
      <c r="Y146" s="35"/>
      <c r="Z146" s="35"/>
      <c r="AA146" s="35"/>
      <c r="AB146" s="35"/>
      <c r="AC146" s="35"/>
      <c r="AD146" s="35"/>
      <c r="AE146" s="35"/>
      <c r="AT146" s="16" t="s">
        <v>135</v>
      </c>
      <c r="AU146" s="16" t="s">
        <v>85</v>
      </c>
    </row>
    <row r="147" s="2" customFormat="1" ht="24.15" customHeight="1">
      <c r="A147" s="35"/>
      <c r="B147" s="165"/>
      <c r="C147" s="187" t="s">
        <v>124</v>
      </c>
      <c r="D147" s="187" t="s">
        <v>154</v>
      </c>
      <c r="E147" s="188" t="s">
        <v>181</v>
      </c>
      <c r="F147" s="189" t="s">
        <v>182</v>
      </c>
      <c r="G147" s="190" t="s">
        <v>129</v>
      </c>
      <c r="H147" s="191">
        <v>1</v>
      </c>
      <c r="I147" s="192"/>
      <c r="J147" s="193"/>
      <c r="K147" s="194">
        <f>ROUND(P147*H147,2)</f>
        <v>0</v>
      </c>
      <c r="L147" s="189" t="s">
        <v>1</v>
      </c>
      <c r="M147" s="195"/>
      <c r="N147" s="196" t="s">
        <v>1</v>
      </c>
      <c r="O147" s="174" t="s">
        <v>41</v>
      </c>
      <c r="P147" s="175">
        <f>I147+J147</f>
        <v>0</v>
      </c>
      <c r="Q147" s="175">
        <f>ROUND(I147*H147,2)</f>
        <v>0</v>
      </c>
      <c r="R147" s="175">
        <f>ROUND(J147*H147,2)</f>
        <v>0</v>
      </c>
      <c r="S147" s="74"/>
      <c r="T147" s="176">
        <f>S147*H147</f>
        <v>0</v>
      </c>
      <c r="U147" s="176">
        <v>0</v>
      </c>
      <c r="V147" s="176">
        <f>U147*H147</f>
        <v>0</v>
      </c>
      <c r="W147" s="176">
        <v>0</v>
      </c>
      <c r="X147" s="177">
        <f>W147*H147</f>
        <v>0</v>
      </c>
      <c r="Y147" s="35"/>
      <c r="Z147" s="35"/>
      <c r="AA147" s="35"/>
      <c r="AB147" s="35"/>
      <c r="AC147" s="35"/>
      <c r="AD147" s="35"/>
      <c r="AE147" s="35"/>
      <c r="AR147" s="178" t="s">
        <v>157</v>
      </c>
      <c r="AT147" s="178" t="s">
        <v>154</v>
      </c>
      <c r="AU147" s="178" t="s">
        <v>85</v>
      </c>
      <c r="AY147" s="16" t="s">
        <v>123</v>
      </c>
      <c r="BE147" s="179">
        <f>IF(O147="základní",K147,0)</f>
        <v>0</v>
      </c>
      <c r="BF147" s="179">
        <f>IF(O147="snížená",K147,0)</f>
        <v>0</v>
      </c>
      <c r="BG147" s="179">
        <f>IF(O147="zákl. přenesená",K147,0)</f>
        <v>0</v>
      </c>
      <c r="BH147" s="179">
        <f>IF(O147="sníž. přenesená",K147,0)</f>
        <v>0</v>
      </c>
      <c r="BI147" s="179">
        <f>IF(O147="nulová",K147,0)</f>
        <v>0</v>
      </c>
      <c r="BJ147" s="16" t="s">
        <v>83</v>
      </c>
      <c r="BK147" s="179">
        <f>ROUND(P147*H147,2)</f>
        <v>0</v>
      </c>
      <c r="BL147" s="16" t="s">
        <v>150</v>
      </c>
      <c r="BM147" s="178" t="s">
        <v>183</v>
      </c>
    </row>
    <row r="148" s="2" customFormat="1">
      <c r="A148" s="35"/>
      <c r="B148" s="36"/>
      <c r="C148" s="35"/>
      <c r="D148" s="180" t="s">
        <v>133</v>
      </c>
      <c r="E148" s="35"/>
      <c r="F148" s="181" t="s">
        <v>182</v>
      </c>
      <c r="G148" s="35"/>
      <c r="H148" s="35"/>
      <c r="I148" s="182"/>
      <c r="J148" s="182"/>
      <c r="K148" s="35"/>
      <c r="L148" s="35"/>
      <c r="M148" s="36"/>
      <c r="N148" s="183"/>
      <c r="O148" s="184"/>
      <c r="P148" s="74"/>
      <c r="Q148" s="74"/>
      <c r="R148" s="74"/>
      <c r="S148" s="74"/>
      <c r="T148" s="74"/>
      <c r="U148" s="74"/>
      <c r="V148" s="74"/>
      <c r="W148" s="74"/>
      <c r="X148" s="75"/>
      <c r="Y148" s="35"/>
      <c r="Z148" s="35"/>
      <c r="AA148" s="35"/>
      <c r="AB148" s="35"/>
      <c r="AC148" s="35"/>
      <c r="AD148" s="35"/>
      <c r="AE148" s="35"/>
      <c r="AT148" s="16" t="s">
        <v>133</v>
      </c>
      <c r="AU148" s="16" t="s">
        <v>85</v>
      </c>
    </row>
    <row r="149" s="2" customFormat="1" ht="33" customHeight="1">
      <c r="A149" s="35"/>
      <c r="B149" s="165"/>
      <c r="C149" s="166" t="s">
        <v>184</v>
      </c>
      <c r="D149" s="166" t="s">
        <v>126</v>
      </c>
      <c r="E149" s="167" t="s">
        <v>185</v>
      </c>
      <c r="F149" s="168" t="s">
        <v>186</v>
      </c>
      <c r="G149" s="169" t="s">
        <v>149</v>
      </c>
      <c r="H149" s="170">
        <v>41</v>
      </c>
      <c r="I149" s="171"/>
      <c r="J149" s="171"/>
      <c r="K149" s="172">
        <f>ROUND(P149*H149,2)</f>
        <v>0</v>
      </c>
      <c r="L149" s="168" t="s">
        <v>130</v>
      </c>
      <c r="M149" s="36"/>
      <c r="N149" s="173" t="s">
        <v>1</v>
      </c>
      <c r="O149" s="174" t="s">
        <v>41</v>
      </c>
      <c r="P149" s="175">
        <f>I149+J149</f>
        <v>0</v>
      </c>
      <c r="Q149" s="175">
        <f>ROUND(I149*H149,2)</f>
        <v>0</v>
      </c>
      <c r="R149" s="175">
        <f>ROUND(J149*H149,2)</f>
        <v>0</v>
      </c>
      <c r="S149" s="74"/>
      <c r="T149" s="176">
        <f>S149*H149</f>
        <v>0</v>
      </c>
      <c r="U149" s="176">
        <v>0</v>
      </c>
      <c r="V149" s="176">
        <f>U149*H149</f>
        <v>0</v>
      </c>
      <c r="W149" s="176">
        <v>0</v>
      </c>
      <c r="X149" s="177">
        <f>W149*H149</f>
        <v>0</v>
      </c>
      <c r="Y149" s="35"/>
      <c r="Z149" s="35"/>
      <c r="AA149" s="35"/>
      <c r="AB149" s="35"/>
      <c r="AC149" s="35"/>
      <c r="AD149" s="35"/>
      <c r="AE149" s="35"/>
      <c r="AR149" s="178" t="s">
        <v>150</v>
      </c>
      <c r="AT149" s="178" t="s">
        <v>126</v>
      </c>
      <c r="AU149" s="178" t="s">
        <v>85</v>
      </c>
      <c r="AY149" s="16" t="s">
        <v>123</v>
      </c>
      <c r="BE149" s="179">
        <f>IF(O149="základní",K149,0)</f>
        <v>0</v>
      </c>
      <c r="BF149" s="179">
        <f>IF(O149="snížená",K149,0)</f>
        <v>0</v>
      </c>
      <c r="BG149" s="179">
        <f>IF(O149="zákl. přenesená",K149,0)</f>
        <v>0</v>
      </c>
      <c r="BH149" s="179">
        <f>IF(O149="sníž. přenesená",K149,0)</f>
        <v>0</v>
      </c>
      <c r="BI149" s="179">
        <f>IF(O149="nulová",K149,0)</f>
        <v>0</v>
      </c>
      <c r="BJ149" s="16" t="s">
        <v>83</v>
      </c>
      <c r="BK149" s="179">
        <f>ROUND(P149*H149,2)</f>
        <v>0</v>
      </c>
      <c r="BL149" s="16" t="s">
        <v>150</v>
      </c>
      <c r="BM149" s="178" t="s">
        <v>187</v>
      </c>
    </row>
    <row r="150" s="2" customFormat="1">
      <c r="A150" s="35"/>
      <c r="B150" s="36"/>
      <c r="C150" s="35"/>
      <c r="D150" s="180" t="s">
        <v>133</v>
      </c>
      <c r="E150" s="35"/>
      <c r="F150" s="181" t="s">
        <v>188</v>
      </c>
      <c r="G150" s="35"/>
      <c r="H150" s="35"/>
      <c r="I150" s="182"/>
      <c r="J150" s="182"/>
      <c r="K150" s="35"/>
      <c r="L150" s="35"/>
      <c r="M150" s="36"/>
      <c r="N150" s="183"/>
      <c r="O150" s="184"/>
      <c r="P150" s="74"/>
      <c r="Q150" s="74"/>
      <c r="R150" s="74"/>
      <c r="S150" s="74"/>
      <c r="T150" s="74"/>
      <c r="U150" s="74"/>
      <c r="V150" s="74"/>
      <c r="W150" s="74"/>
      <c r="X150" s="75"/>
      <c r="Y150" s="35"/>
      <c r="Z150" s="35"/>
      <c r="AA150" s="35"/>
      <c r="AB150" s="35"/>
      <c r="AC150" s="35"/>
      <c r="AD150" s="35"/>
      <c r="AE150" s="35"/>
      <c r="AT150" s="16" t="s">
        <v>133</v>
      </c>
      <c r="AU150" s="16" t="s">
        <v>85</v>
      </c>
    </row>
    <row r="151" s="2" customFormat="1">
      <c r="A151" s="35"/>
      <c r="B151" s="36"/>
      <c r="C151" s="35"/>
      <c r="D151" s="185" t="s">
        <v>135</v>
      </c>
      <c r="E151" s="35"/>
      <c r="F151" s="186" t="s">
        <v>189</v>
      </c>
      <c r="G151" s="35"/>
      <c r="H151" s="35"/>
      <c r="I151" s="182"/>
      <c r="J151" s="182"/>
      <c r="K151" s="35"/>
      <c r="L151" s="35"/>
      <c r="M151" s="36"/>
      <c r="N151" s="183"/>
      <c r="O151" s="184"/>
      <c r="P151" s="74"/>
      <c r="Q151" s="74"/>
      <c r="R151" s="74"/>
      <c r="S151" s="74"/>
      <c r="T151" s="74"/>
      <c r="U151" s="74"/>
      <c r="V151" s="74"/>
      <c r="W151" s="74"/>
      <c r="X151" s="75"/>
      <c r="Y151" s="35"/>
      <c r="Z151" s="35"/>
      <c r="AA151" s="35"/>
      <c r="AB151" s="35"/>
      <c r="AC151" s="35"/>
      <c r="AD151" s="35"/>
      <c r="AE151" s="35"/>
      <c r="AT151" s="16" t="s">
        <v>135</v>
      </c>
      <c r="AU151" s="16" t="s">
        <v>85</v>
      </c>
    </row>
    <row r="152" s="2" customFormat="1" ht="16.5" customHeight="1">
      <c r="A152" s="35"/>
      <c r="B152" s="165"/>
      <c r="C152" s="187" t="s">
        <v>190</v>
      </c>
      <c r="D152" s="187" t="s">
        <v>154</v>
      </c>
      <c r="E152" s="188" t="s">
        <v>191</v>
      </c>
      <c r="F152" s="189" t="s">
        <v>192</v>
      </c>
      <c r="G152" s="190" t="s">
        <v>193</v>
      </c>
      <c r="H152" s="191">
        <v>0.041000000000000002</v>
      </c>
      <c r="I152" s="192"/>
      <c r="J152" s="193"/>
      <c r="K152" s="194">
        <f>ROUND(P152*H152,2)</f>
        <v>0</v>
      </c>
      <c r="L152" s="189" t="s">
        <v>1</v>
      </c>
      <c r="M152" s="195"/>
      <c r="N152" s="196" t="s">
        <v>1</v>
      </c>
      <c r="O152" s="174" t="s">
        <v>41</v>
      </c>
      <c r="P152" s="175">
        <f>I152+J152</f>
        <v>0</v>
      </c>
      <c r="Q152" s="175">
        <f>ROUND(I152*H152,2)</f>
        <v>0</v>
      </c>
      <c r="R152" s="175">
        <f>ROUND(J152*H152,2)</f>
        <v>0</v>
      </c>
      <c r="S152" s="74"/>
      <c r="T152" s="176">
        <f>S152*H152</f>
        <v>0</v>
      </c>
      <c r="U152" s="176">
        <v>0.070000000000000007</v>
      </c>
      <c r="V152" s="176">
        <f>U152*H152</f>
        <v>0.0028700000000000006</v>
      </c>
      <c r="W152" s="176">
        <v>0</v>
      </c>
      <c r="X152" s="177">
        <f>W152*H152</f>
        <v>0</v>
      </c>
      <c r="Y152" s="35"/>
      <c r="Z152" s="35"/>
      <c r="AA152" s="35"/>
      <c r="AB152" s="35"/>
      <c r="AC152" s="35"/>
      <c r="AD152" s="35"/>
      <c r="AE152" s="35"/>
      <c r="AR152" s="178" t="s">
        <v>157</v>
      </c>
      <c r="AT152" s="178" t="s">
        <v>154</v>
      </c>
      <c r="AU152" s="178" t="s">
        <v>85</v>
      </c>
      <c r="AY152" s="16" t="s">
        <v>123</v>
      </c>
      <c r="BE152" s="179">
        <f>IF(O152="základní",K152,0)</f>
        <v>0</v>
      </c>
      <c r="BF152" s="179">
        <f>IF(O152="snížená",K152,0)</f>
        <v>0</v>
      </c>
      <c r="BG152" s="179">
        <f>IF(O152="zákl. přenesená",K152,0)</f>
        <v>0</v>
      </c>
      <c r="BH152" s="179">
        <f>IF(O152="sníž. přenesená",K152,0)</f>
        <v>0</v>
      </c>
      <c r="BI152" s="179">
        <f>IF(O152="nulová",K152,0)</f>
        <v>0</v>
      </c>
      <c r="BJ152" s="16" t="s">
        <v>83</v>
      </c>
      <c r="BK152" s="179">
        <f>ROUND(P152*H152,2)</f>
        <v>0</v>
      </c>
      <c r="BL152" s="16" t="s">
        <v>150</v>
      </c>
      <c r="BM152" s="178" t="s">
        <v>194</v>
      </c>
    </row>
    <row r="153" s="2" customFormat="1">
      <c r="A153" s="35"/>
      <c r="B153" s="36"/>
      <c r="C153" s="35"/>
      <c r="D153" s="180" t="s">
        <v>133</v>
      </c>
      <c r="E153" s="35"/>
      <c r="F153" s="181" t="s">
        <v>192</v>
      </c>
      <c r="G153" s="35"/>
      <c r="H153" s="35"/>
      <c r="I153" s="182"/>
      <c r="J153" s="182"/>
      <c r="K153" s="35"/>
      <c r="L153" s="35"/>
      <c r="M153" s="36"/>
      <c r="N153" s="183"/>
      <c r="O153" s="184"/>
      <c r="P153" s="74"/>
      <c r="Q153" s="74"/>
      <c r="R153" s="74"/>
      <c r="S153" s="74"/>
      <c r="T153" s="74"/>
      <c r="U153" s="74"/>
      <c r="V153" s="74"/>
      <c r="W153" s="74"/>
      <c r="X153" s="75"/>
      <c r="Y153" s="35"/>
      <c r="Z153" s="35"/>
      <c r="AA153" s="35"/>
      <c r="AB153" s="35"/>
      <c r="AC153" s="35"/>
      <c r="AD153" s="35"/>
      <c r="AE153" s="35"/>
      <c r="AT153" s="16" t="s">
        <v>133</v>
      </c>
      <c r="AU153" s="16" t="s">
        <v>85</v>
      </c>
    </row>
    <row r="154" s="2" customFormat="1" ht="33" customHeight="1">
      <c r="A154" s="35"/>
      <c r="B154" s="165"/>
      <c r="C154" s="166" t="s">
        <v>195</v>
      </c>
      <c r="D154" s="166" t="s">
        <v>126</v>
      </c>
      <c r="E154" s="167" t="s">
        <v>185</v>
      </c>
      <c r="F154" s="168" t="s">
        <v>186</v>
      </c>
      <c r="G154" s="169" t="s">
        <v>149</v>
      </c>
      <c r="H154" s="170">
        <v>22</v>
      </c>
      <c r="I154" s="171"/>
      <c r="J154" s="171"/>
      <c r="K154" s="172">
        <f>ROUND(P154*H154,2)</f>
        <v>0</v>
      </c>
      <c r="L154" s="168" t="s">
        <v>130</v>
      </c>
      <c r="M154" s="36"/>
      <c r="N154" s="173" t="s">
        <v>1</v>
      </c>
      <c r="O154" s="174" t="s">
        <v>41</v>
      </c>
      <c r="P154" s="175">
        <f>I154+J154</f>
        <v>0</v>
      </c>
      <c r="Q154" s="175">
        <f>ROUND(I154*H154,2)</f>
        <v>0</v>
      </c>
      <c r="R154" s="175">
        <f>ROUND(J154*H154,2)</f>
        <v>0</v>
      </c>
      <c r="S154" s="74"/>
      <c r="T154" s="176">
        <f>S154*H154</f>
        <v>0</v>
      </c>
      <c r="U154" s="176">
        <v>0</v>
      </c>
      <c r="V154" s="176">
        <f>U154*H154</f>
        <v>0</v>
      </c>
      <c r="W154" s="176">
        <v>0</v>
      </c>
      <c r="X154" s="177">
        <f>W154*H154</f>
        <v>0</v>
      </c>
      <c r="Y154" s="35"/>
      <c r="Z154" s="35"/>
      <c r="AA154" s="35"/>
      <c r="AB154" s="35"/>
      <c r="AC154" s="35"/>
      <c r="AD154" s="35"/>
      <c r="AE154" s="35"/>
      <c r="AR154" s="178" t="s">
        <v>150</v>
      </c>
      <c r="AT154" s="178" t="s">
        <v>126</v>
      </c>
      <c r="AU154" s="178" t="s">
        <v>85</v>
      </c>
      <c r="AY154" s="16" t="s">
        <v>123</v>
      </c>
      <c r="BE154" s="179">
        <f>IF(O154="základní",K154,0)</f>
        <v>0</v>
      </c>
      <c r="BF154" s="179">
        <f>IF(O154="snížená",K154,0)</f>
        <v>0</v>
      </c>
      <c r="BG154" s="179">
        <f>IF(O154="zákl. přenesená",K154,0)</f>
        <v>0</v>
      </c>
      <c r="BH154" s="179">
        <f>IF(O154="sníž. přenesená",K154,0)</f>
        <v>0</v>
      </c>
      <c r="BI154" s="179">
        <f>IF(O154="nulová",K154,0)</f>
        <v>0</v>
      </c>
      <c r="BJ154" s="16" t="s">
        <v>83</v>
      </c>
      <c r="BK154" s="179">
        <f>ROUND(P154*H154,2)</f>
        <v>0</v>
      </c>
      <c r="BL154" s="16" t="s">
        <v>150</v>
      </c>
      <c r="BM154" s="178" t="s">
        <v>196</v>
      </c>
    </row>
    <row r="155" s="2" customFormat="1">
      <c r="A155" s="35"/>
      <c r="B155" s="36"/>
      <c r="C155" s="35"/>
      <c r="D155" s="180" t="s">
        <v>133</v>
      </c>
      <c r="E155" s="35"/>
      <c r="F155" s="181" t="s">
        <v>188</v>
      </c>
      <c r="G155" s="35"/>
      <c r="H155" s="35"/>
      <c r="I155" s="182"/>
      <c r="J155" s="182"/>
      <c r="K155" s="35"/>
      <c r="L155" s="35"/>
      <c r="M155" s="36"/>
      <c r="N155" s="183"/>
      <c r="O155" s="184"/>
      <c r="P155" s="74"/>
      <c r="Q155" s="74"/>
      <c r="R155" s="74"/>
      <c r="S155" s="74"/>
      <c r="T155" s="74"/>
      <c r="U155" s="74"/>
      <c r="V155" s="74"/>
      <c r="W155" s="74"/>
      <c r="X155" s="75"/>
      <c r="Y155" s="35"/>
      <c r="Z155" s="35"/>
      <c r="AA155" s="35"/>
      <c r="AB155" s="35"/>
      <c r="AC155" s="35"/>
      <c r="AD155" s="35"/>
      <c r="AE155" s="35"/>
      <c r="AT155" s="16" t="s">
        <v>133</v>
      </c>
      <c r="AU155" s="16" t="s">
        <v>85</v>
      </c>
    </row>
    <row r="156" s="2" customFormat="1">
      <c r="A156" s="35"/>
      <c r="B156" s="36"/>
      <c r="C156" s="35"/>
      <c r="D156" s="185" t="s">
        <v>135</v>
      </c>
      <c r="E156" s="35"/>
      <c r="F156" s="186" t="s">
        <v>189</v>
      </c>
      <c r="G156" s="35"/>
      <c r="H156" s="35"/>
      <c r="I156" s="182"/>
      <c r="J156" s="182"/>
      <c r="K156" s="35"/>
      <c r="L156" s="35"/>
      <c r="M156" s="36"/>
      <c r="N156" s="183"/>
      <c r="O156" s="184"/>
      <c r="P156" s="74"/>
      <c r="Q156" s="74"/>
      <c r="R156" s="74"/>
      <c r="S156" s="74"/>
      <c r="T156" s="74"/>
      <c r="U156" s="74"/>
      <c r="V156" s="74"/>
      <c r="W156" s="74"/>
      <c r="X156" s="75"/>
      <c r="Y156" s="35"/>
      <c r="Z156" s="35"/>
      <c r="AA156" s="35"/>
      <c r="AB156" s="35"/>
      <c r="AC156" s="35"/>
      <c r="AD156" s="35"/>
      <c r="AE156" s="35"/>
      <c r="AT156" s="16" t="s">
        <v>135</v>
      </c>
      <c r="AU156" s="16" t="s">
        <v>85</v>
      </c>
    </row>
    <row r="157" s="2" customFormat="1" ht="16.5" customHeight="1">
      <c r="A157" s="35"/>
      <c r="B157" s="165"/>
      <c r="C157" s="187" t="s">
        <v>197</v>
      </c>
      <c r="D157" s="187" t="s">
        <v>154</v>
      </c>
      <c r="E157" s="188" t="s">
        <v>198</v>
      </c>
      <c r="F157" s="189" t="s">
        <v>199</v>
      </c>
      <c r="G157" s="190" t="s">
        <v>193</v>
      </c>
      <c r="H157" s="191">
        <v>0.021999999999999999</v>
      </c>
      <c r="I157" s="192"/>
      <c r="J157" s="193"/>
      <c r="K157" s="194">
        <f>ROUND(P157*H157,2)</f>
        <v>0</v>
      </c>
      <c r="L157" s="189" t="s">
        <v>1</v>
      </c>
      <c r="M157" s="195"/>
      <c r="N157" s="196" t="s">
        <v>1</v>
      </c>
      <c r="O157" s="174" t="s">
        <v>41</v>
      </c>
      <c r="P157" s="175">
        <f>I157+J157</f>
        <v>0</v>
      </c>
      <c r="Q157" s="175">
        <f>ROUND(I157*H157,2)</f>
        <v>0</v>
      </c>
      <c r="R157" s="175">
        <f>ROUND(J157*H157,2)</f>
        <v>0</v>
      </c>
      <c r="S157" s="74"/>
      <c r="T157" s="176">
        <f>S157*H157</f>
        <v>0</v>
      </c>
      <c r="U157" s="176">
        <v>0.050000000000000003</v>
      </c>
      <c r="V157" s="176">
        <f>U157*H157</f>
        <v>0.0011000000000000001</v>
      </c>
      <c r="W157" s="176">
        <v>0</v>
      </c>
      <c r="X157" s="177">
        <f>W157*H157</f>
        <v>0</v>
      </c>
      <c r="Y157" s="35"/>
      <c r="Z157" s="35"/>
      <c r="AA157" s="35"/>
      <c r="AB157" s="35"/>
      <c r="AC157" s="35"/>
      <c r="AD157" s="35"/>
      <c r="AE157" s="35"/>
      <c r="AR157" s="178" t="s">
        <v>157</v>
      </c>
      <c r="AT157" s="178" t="s">
        <v>154</v>
      </c>
      <c r="AU157" s="178" t="s">
        <v>85</v>
      </c>
      <c r="AY157" s="16" t="s">
        <v>123</v>
      </c>
      <c r="BE157" s="179">
        <f>IF(O157="základní",K157,0)</f>
        <v>0</v>
      </c>
      <c r="BF157" s="179">
        <f>IF(O157="snížená",K157,0)</f>
        <v>0</v>
      </c>
      <c r="BG157" s="179">
        <f>IF(O157="zákl. přenesená",K157,0)</f>
        <v>0</v>
      </c>
      <c r="BH157" s="179">
        <f>IF(O157="sníž. přenesená",K157,0)</f>
        <v>0</v>
      </c>
      <c r="BI157" s="179">
        <f>IF(O157="nulová",K157,0)</f>
        <v>0</v>
      </c>
      <c r="BJ157" s="16" t="s">
        <v>83</v>
      </c>
      <c r="BK157" s="179">
        <f>ROUND(P157*H157,2)</f>
        <v>0</v>
      </c>
      <c r="BL157" s="16" t="s">
        <v>150</v>
      </c>
      <c r="BM157" s="178" t="s">
        <v>200</v>
      </c>
    </row>
    <row r="158" s="2" customFormat="1">
      <c r="A158" s="35"/>
      <c r="B158" s="36"/>
      <c r="C158" s="35"/>
      <c r="D158" s="180" t="s">
        <v>133</v>
      </c>
      <c r="E158" s="35"/>
      <c r="F158" s="181" t="s">
        <v>199</v>
      </c>
      <c r="G158" s="35"/>
      <c r="H158" s="35"/>
      <c r="I158" s="182"/>
      <c r="J158" s="182"/>
      <c r="K158" s="35"/>
      <c r="L158" s="35"/>
      <c r="M158" s="36"/>
      <c r="N158" s="183"/>
      <c r="O158" s="184"/>
      <c r="P158" s="74"/>
      <c r="Q158" s="74"/>
      <c r="R158" s="74"/>
      <c r="S158" s="74"/>
      <c r="T158" s="74"/>
      <c r="U158" s="74"/>
      <c r="V158" s="74"/>
      <c r="W158" s="74"/>
      <c r="X158" s="75"/>
      <c r="Y158" s="35"/>
      <c r="Z158" s="35"/>
      <c r="AA158" s="35"/>
      <c r="AB158" s="35"/>
      <c r="AC158" s="35"/>
      <c r="AD158" s="35"/>
      <c r="AE158" s="35"/>
      <c r="AT158" s="16" t="s">
        <v>133</v>
      </c>
      <c r="AU158" s="16" t="s">
        <v>85</v>
      </c>
    </row>
    <row r="159" s="2" customFormat="1" ht="24.15" customHeight="1">
      <c r="A159" s="35"/>
      <c r="B159" s="165"/>
      <c r="C159" s="166" t="s">
        <v>201</v>
      </c>
      <c r="D159" s="166" t="s">
        <v>126</v>
      </c>
      <c r="E159" s="167" t="s">
        <v>202</v>
      </c>
      <c r="F159" s="168" t="s">
        <v>203</v>
      </c>
      <c r="G159" s="169" t="s">
        <v>149</v>
      </c>
      <c r="H159" s="170">
        <v>331</v>
      </c>
      <c r="I159" s="171"/>
      <c r="J159" s="171"/>
      <c r="K159" s="172">
        <f>ROUND(P159*H159,2)</f>
        <v>0</v>
      </c>
      <c r="L159" s="168" t="s">
        <v>130</v>
      </c>
      <c r="M159" s="36"/>
      <c r="N159" s="173" t="s">
        <v>1</v>
      </c>
      <c r="O159" s="174" t="s">
        <v>41</v>
      </c>
      <c r="P159" s="175">
        <f>I159+J159</f>
        <v>0</v>
      </c>
      <c r="Q159" s="175">
        <f>ROUND(I159*H159,2)</f>
        <v>0</v>
      </c>
      <c r="R159" s="175">
        <f>ROUND(J159*H159,2)</f>
        <v>0</v>
      </c>
      <c r="S159" s="74"/>
      <c r="T159" s="176">
        <f>S159*H159</f>
        <v>0</v>
      </c>
      <c r="U159" s="176">
        <v>0</v>
      </c>
      <c r="V159" s="176">
        <f>U159*H159</f>
        <v>0</v>
      </c>
      <c r="W159" s="176">
        <v>0</v>
      </c>
      <c r="X159" s="177">
        <f>W159*H159</f>
        <v>0</v>
      </c>
      <c r="Y159" s="35"/>
      <c r="Z159" s="35"/>
      <c r="AA159" s="35"/>
      <c r="AB159" s="35"/>
      <c r="AC159" s="35"/>
      <c r="AD159" s="35"/>
      <c r="AE159" s="35"/>
      <c r="AR159" s="178" t="s">
        <v>150</v>
      </c>
      <c r="AT159" s="178" t="s">
        <v>126</v>
      </c>
      <c r="AU159" s="178" t="s">
        <v>85</v>
      </c>
      <c r="AY159" s="16" t="s">
        <v>123</v>
      </c>
      <c r="BE159" s="179">
        <f>IF(O159="základní",K159,0)</f>
        <v>0</v>
      </c>
      <c r="BF159" s="179">
        <f>IF(O159="snížená",K159,0)</f>
        <v>0</v>
      </c>
      <c r="BG159" s="179">
        <f>IF(O159="zákl. přenesená",K159,0)</f>
        <v>0</v>
      </c>
      <c r="BH159" s="179">
        <f>IF(O159="sníž. přenesená",K159,0)</f>
        <v>0</v>
      </c>
      <c r="BI159" s="179">
        <f>IF(O159="nulová",K159,0)</f>
        <v>0</v>
      </c>
      <c r="BJ159" s="16" t="s">
        <v>83</v>
      </c>
      <c r="BK159" s="179">
        <f>ROUND(P159*H159,2)</f>
        <v>0</v>
      </c>
      <c r="BL159" s="16" t="s">
        <v>150</v>
      </c>
      <c r="BM159" s="178" t="s">
        <v>204</v>
      </c>
    </row>
    <row r="160" s="2" customFormat="1">
      <c r="A160" s="35"/>
      <c r="B160" s="36"/>
      <c r="C160" s="35"/>
      <c r="D160" s="180" t="s">
        <v>133</v>
      </c>
      <c r="E160" s="35"/>
      <c r="F160" s="181" t="s">
        <v>205</v>
      </c>
      <c r="G160" s="35"/>
      <c r="H160" s="35"/>
      <c r="I160" s="182"/>
      <c r="J160" s="182"/>
      <c r="K160" s="35"/>
      <c r="L160" s="35"/>
      <c r="M160" s="36"/>
      <c r="N160" s="183"/>
      <c r="O160" s="184"/>
      <c r="P160" s="74"/>
      <c r="Q160" s="74"/>
      <c r="R160" s="74"/>
      <c r="S160" s="74"/>
      <c r="T160" s="74"/>
      <c r="U160" s="74"/>
      <c r="V160" s="74"/>
      <c r="W160" s="74"/>
      <c r="X160" s="75"/>
      <c r="Y160" s="35"/>
      <c r="Z160" s="35"/>
      <c r="AA160" s="35"/>
      <c r="AB160" s="35"/>
      <c r="AC160" s="35"/>
      <c r="AD160" s="35"/>
      <c r="AE160" s="35"/>
      <c r="AT160" s="16" t="s">
        <v>133</v>
      </c>
      <c r="AU160" s="16" t="s">
        <v>85</v>
      </c>
    </row>
    <row r="161" s="2" customFormat="1">
      <c r="A161" s="35"/>
      <c r="B161" s="36"/>
      <c r="C161" s="35"/>
      <c r="D161" s="185" t="s">
        <v>135</v>
      </c>
      <c r="E161" s="35"/>
      <c r="F161" s="186" t="s">
        <v>206</v>
      </c>
      <c r="G161" s="35"/>
      <c r="H161" s="35"/>
      <c r="I161" s="182"/>
      <c r="J161" s="182"/>
      <c r="K161" s="35"/>
      <c r="L161" s="35"/>
      <c r="M161" s="36"/>
      <c r="N161" s="183"/>
      <c r="O161" s="184"/>
      <c r="P161" s="74"/>
      <c r="Q161" s="74"/>
      <c r="R161" s="74"/>
      <c r="S161" s="74"/>
      <c r="T161" s="74"/>
      <c r="U161" s="74"/>
      <c r="V161" s="74"/>
      <c r="W161" s="74"/>
      <c r="X161" s="75"/>
      <c r="Y161" s="35"/>
      <c r="Z161" s="35"/>
      <c r="AA161" s="35"/>
      <c r="AB161" s="35"/>
      <c r="AC161" s="35"/>
      <c r="AD161" s="35"/>
      <c r="AE161" s="35"/>
      <c r="AT161" s="16" t="s">
        <v>135</v>
      </c>
      <c r="AU161" s="16" t="s">
        <v>85</v>
      </c>
    </row>
    <row r="162" s="2" customFormat="1" ht="24.15" customHeight="1">
      <c r="A162" s="35"/>
      <c r="B162" s="165"/>
      <c r="C162" s="187" t="s">
        <v>9</v>
      </c>
      <c r="D162" s="187" t="s">
        <v>154</v>
      </c>
      <c r="E162" s="188" t="s">
        <v>207</v>
      </c>
      <c r="F162" s="189" t="s">
        <v>208</v>
      </c>
      <c r="G162" s="190" t="s">
        <v>149</v>
      </c>
      <c r="H162" s="191">
        <v>243</v>
      </c>
      <c r="I162" s="192"/>
      <c r="J162" s="193"/>
      <c r="K162" s="194">
        <f>ROUND(P162*H162,2)</f>
        <v>0</v>
      </c>
      <c r="L162" s="189" t="s">
        <v>130</v>
      </c>
      <c r="M162" s="195"/>
      <c r="N162" s="196" t="s">
        <v>1</v>
      </c>
      <c r="O162" s="174" t="s">
        <v>41</v>
      </c>
      <c r="P162" s="175">
        <f>I162+J162</f>
        <v>0</v>
      </c>
      <c r="Q162" s="175">
        <f>ROUND(I162*H162,2)</f>
        <v>0</v>
      </c>
      <c r="R162" s="175">
        <f>ROUND(J162*H162,2)</f>
        <v>0</v>
      </c>
      <c r="S162" s="74"/>
      <c r="T162" s="176">
        <f>S162*H162</f>
        <v>0</v>
      </c>
      <c r="U162" s="176">
        <v>0.00012</v>
      </c>
      <c r="V162" s="176">
        <f>U162*H162</f>
        <v>0.029160000000000002</v>
      </c>
      <c r="W162" s="176">
        <v>0</v>
      </c>
      <c r="X162" s="177">
        <f>W162*H162</f>
        <v>0</v>
      </c>
      <c r="Y162" s="35"/>
      <c r="Z162" s="35"/>
      <c r="AA162" s="35"/>
      <c r="AB162" s="35"/>
      <c r="AC162" s="35"/>
      <c r="AD162" s="35"/>
      <c r="AE162" s="35"/>
      <c r="AR162" s="178" t="s">
        <v>157</v>
      </c>
      <c r="AT162" s="178" t="s">
        <v>154</v>
      </c>
      <c r="AU162" s="178" t="s">
        <v>85</v>
      </c>
      <c r="AY162" s="16" t="s">
        <v>123</v>
      </c>
      <c r="BE162" s="179">
        <f>IF(O162="základní",K162,0)</f>
        <v>0</v>
      </c>
      <c r="BF162" s="179">
        <f>IF(O162="snížená",K162,0)</f>
        <v>0</v>
      </c>
      <c r="BG162" s="179">
        <f>IF(O162="zákl. přenesená",K162,0)</f>
        <v>0</v>
      </c>
      <c r="BH162" s="179">
        <f>IF(O162="sníž. přenesená",K162,0)</f>
        <v>0</v>
      </c>
      <c r="BI162" s="179">
        <f>IF(O162="nulová",K162,0)</f>
        <v>0</v>
      </c>
      <c r="BJ162" s="16" t="s">
        <v>83</v>
      </c>
      <c r="BK162" s="179">
        <f>ROUND(P162*H162,2)</f>
        <v>0</v>
      </c>
      <c r="BL162" s="16" t="s">
        <v>150</v>
      </c>
      <c r="BM162" s="178" t="s">
        <v>209</v>
      </c>
    </row>
    <row r="163" s="2" customFormat="1">
      <c r="A163" s="35"/>
      <c r="B163" s="36"/>
      <c r="C163" s="35"/>
      <c r="D163" s="180" t="s">
        <v>133</v>
      </c>
      <c r="E163" s="35"/>
      <c r="F163" s="181" t="s">
        <v>208</v>
      </c>
      <c r="G163" s="35"/>
      <c r="H163" s="35"/>
      <c r="I163" s="182"/>
      <c r="J163" s="182"/>
      <c r="K163" s="35"/>
      <c r="L163" s="35"/>
      <c r="M163" s="36"/>
      <c r="N163" s="183"/>
      <c r="O163" s="184"/>
      <c r="P163" s="74"/>
      <c r="Q163" s="74"/>
      <c r="R163" s="74"/>
      <c r="S163" s="74"/>
      <c r="T163" s="74"/>
      <c r="U163" s="74"/>
      <c r="V163" s="74"/>
      <c r="W163" s="74"/>
      <c r="X163" s="75"/>
      <c r="Y163" s="35"/>
      <c r="Z163" s="35"/>
      <c r="AA163" s="35"/>
      <c r="AB163" s="35"/>
      <c r="AC163" s="35"/>
      <c r="AD163" s="35"/>
      <c r="AE163" s="35"/>
      <c r="AT163" s="16" t="s">
        <v>133</v>
      </c>
      <c r="AU163" s="16" t="s">
        <v>85</v>
      </c>
    </row>
    <row r="164" s="2" customFormat="1">
      <c r="A164" s="35"/>
      <c r="B164" s="36"/>
      <c r="C164" s="35"/>
      <c r="D164" s="180" t="s">
        <v>210</v>
      </c>
      <c r="E164" s="35"/>
      <c r="F164" s="205" t="s">
        <v>211</v>
      </c>
      <c r="G164" s="35"/>
      <c r="H164" s="35"/>
      <c r="I164" s="182"/>
      <c r="J164" s="182"/>
      <c r="K164" s="35"/>
      <c r="L164" s="35"/>
      <c r="M164" s="36"/>
      <c r="N164" s="183"/>
      <c r="O164" s="184"/>
      <c r="P164" s="74"/>
      <c r="Q164" s="74"/>
      <c r="R164" s="74"/>
      <c r="S164" s="74"/>
      <c r="T164" s="74"/>
      <c r="U164" s="74"/>
      <c r="V164" s="74"/>
      <c r="W164" s="74"/>
      <c r="X164" s="75"/>
      <c r="Y164" s="35"/>
      <c r="Z164" s="35"/>
      <c r="AA164" s="35"/>
      <c r="AB164" s="35"/>
      <c r="AC164" s="35"/>
      <c r="AD164" s="35"/>
      <c r="AE164" s="35"/>
      <c r="AT164" s="16" t="s">
        <v>210</v>
      </c>
      <c r="AU164" s="16" t="s">
        <v>85</v>
      </c>
    </row>
    <row r="165" s="13" customFormat="1">
      <c r="A165" s="13"/>
      <c r="B165" s="197"/>
      <c r="C165" s="13"/>
      <c r="D165" s="180" t="s">
        <v>159</v>
      </c>
      <c r="E165" s="13"/>
      <c r="F165" s="198" t="s">
        <v>212</v>
      </c>
      <c r="G165" s="13"/>
      <c r="H165" s="199">
        <v>243</v>
      </c>
      <c r="I165" s="200"/>
      <c r="J165" s="200"/>
      <c r="K165" s="13"/>
      <c r="L165" s="13"/>
      <c r="M165" s="197"/>
      <c r="N165" s="201"/>
      <c r="O165" s="202"/>
      <c r="P165" s="202"/>
      <c r="Q165" s="202"/>
      <c r="R165" s="202"/>
      <c r="S165" s="202"/>
      <c r="T165" s="202"/>
      <c r="U165" s="202"/>
      <c r="V165" s="202"/>
      <c r="W165" s="202"/>
      <c r="X165" s="203"/>
      <c r="Y165" s="13"/>
      <c r="Z165" s="13"/>
      <c r="AA165" s="13"/>
      <c r="AB165" s="13"/>
      <c r="AC165" s="13"/>
      <c r="AD165" s="13"/>
      <c r="AE165" s="13"/>
      <c r="AT165" s="204" t="s">
        <v>159</v>
      </c>
      <c r="AU165" s="204" t="s">
        <v>85</v>
      </c>
      <c r="AV165" s="13" t="s">
        <v>85</v>
      </c>
      <c r="AW165" s="13" t="s">
        <v>3</v>
      </c>
      <c r="AX165" s="13" t="s">
        <v>83</v>
      </c>
      <c r="AY165" s="204" t="s">
        <v>123</v>
      </c>
    </row>
    <row r="166" s="2" customFormat="1" ht="16.5" customHeight="1">
      <c r="A166" s="35"/>
      <c r="B166" s="165"/>
      <c r="C166" s="187" t="s">
        <v>150</v>
      </c>
      <c r="D166" s="187" t="s">
        <v>154</v>
      </c>
      <c r="E166" s="188" t="s">
        <v>213</v>
      </c>
      <c r="F166" s="189" t="s">
        <v>214</v>
      </c>
      <c r="G166" s="190" t="s">
        <v>193</v>
      </c>
      <c r="H166" s="191">
        <v>0.087999999999999995</v>
      </c>
      <c r="I166" s="192"/>
      <c r="J166" s="193"/>
      <c r="K166" s="194">
        <f>ROUND(P166*H166,2)</f>
        <v>0</v>
      </c>
      <c r="L166" s="189" t="s">
        <v>1</v>
      </c>
      <c r="M166" s="195"/>
      <c r="N166" s="196" t="s">
        <v>1</v>
      </c>
      <c r="O166" s="174" t="s">
        <v>41</v>
      </c>
      <c r="P166" s="175">
        <f>I166+J166</f>
        <v>0</v>
      </c>
      <c r="Q166" s="175">
        <f>ROUND(I166*H166,2)</f>
        <v>0</v>
      </c>
      <c r="R166" s="175">
        <f>ROUND(J166*H166,2)</f>
        <v>0</v>
      </c>
      <c r="S166" s="74"/>
      <c r="T166" s="176">
        <f>S166*H166</f>
        <v>0</v>
      </c>
      <c r="U166" s="176">
        <v>0.17000000000000001</v>
      </c>
      <c r="V166" s="176">
        <f>U166*H166</f>
        <v>0.014959999999999999</v>
      </c>
      <c r="W166" s="176">
        <v>0</v>
      </c>
      <c r="X166" s="177">
        <f>W166*H166</f>
        <v>0</v>
      </c>
      <c r="Y166" s="35"/>
      <c r="Z166" s="35"/>
      <c r="AA166" s="35"/>
      <c r="AB166" s="35"/>
      <c r="AC166" s="35"/>
      <c r="AD166" s="35"/>
      <c r="AE166" s="35"/>
      <c r="AR166" s="178" t="s">
        <v>157</v>
      </c>
      <c r="AT166" s="178" t="s">
        <v>154</v>
      </c>
      <c r="AU166" s="178" t="s">
        <v>85</v>
      </c>
      <c r="AY166" s="16" t="s">
        <v>123</v>
      </c>
      <c r="BE166" s="179">
        <f>IF(O166="základní",K166,0)</f>
        <v>0</v>
      </c>
      <c r="BF166" s="179">
        <f>IF(O166="snížená",K166,0)</f>
        <v>0</v>
      </c>
      <c r="BG166" s="179">
        <f>IF(O166="zákl. přenesená",K166,0)</f>
        <v>0</v>
      </c>
      <c r="BH166" s="179">
        <f>IF(O166="sníž. přenesená",K166,0)</f>
        <v>0</v>
      </c>
      <c r="BI166" s="179">
        <f>IF(O166="nulová",K166,0)</f>
        <v>0</v>
      </c>
      <c r="BJ166" s="16" t="s">
        <v>83</v>
      </c>
      <c r="BK166" s="179">
        <f>ROUND(P166*H166,2)</f>
        <v>0</v>
      </c>
      <c r="BL166" s="16" t="s">
        <v>150</v>
      </c>
      <c r="BM166" s="178" t="s">
        <v>215</v>
      </c>
    </row>
    <row r="167" s="2" customFormat="1">
      <c r="A167" s="35"/>
      <c r="B167" s="36"/>
      <c r="C167" s="35"/>
      <c r="D167" s="180" t="s">
        <v>133</v>
      </c>
      <c r="E167" s="35"/>
      <c r="F167" s="181" t="s">
        <v>214</v>
      </c>
      <c r="G167" s="35"/>
      <c r="H167" s="35"/>
      <c r="I167" s="182"/>
      <c r="J167" s="182"/>
      <c r="K167" s="35"/>
      <c r="L167" s="35"/>
      <c r="M167" s="36"/>
      <c r="N167" s="183"/>
      <c r="O167" s="184"/>
      <c r="P167" s="74"/>
      <c r="Q167" s="74"/>
      <c r="R167" s="74"/>
      <c r="S167" s="74"/>
      <c r="T167" s="74"/>
      <c r="U167" s="74"/>
      <c r="V167" s="74"/>
      <c r="W167" s="74"/>
      <c r="X167" s="75"/>
      <c r="Y167" s="35"/>
      <c r="Z167" s="35"/>
      <c r="AA167" s="35"/>
      <c r="AB167" s="35"/>
      <c r="AC167" s="35"/>
      <c r="AD167" s="35"/>
      <c r="AE167" s="35"/>
      <c r="AT167" s="16" t="s">
        <v>133</v>
      </c>
      <c r="AU167" s="16" t="s">
        <v>85</v>
      </c>
    </row>
    <row r="168" s="2" customFormat="1" ht="24.15" customHeight="1">
      <c r="A168" s="35"/>
      <c r="B168" s="165"/>
      <c r="C168" s="166" t="s">
        <v>216</v>
      </c>
      <c r="D168" s="166" t="s">
        <v>126</v>
      </c>
      <c r="E168" s="167" t="s">
        <v>217</v>
      </c>
      <c r="F168" s="168" t="s">
        <v>218</v>
      </c>
      <c r="G168" s="169" t="s">
        <v>149</v>
      </c>
      <c r="H168" s="170">
        <v>145</v>
      </c>
      <c r="I168" s="171"/>
      <c r="J168" s="171"/>
      <c r="K168" s="172">
        <f>ROUND(P168*H168,2)</f>
        <v>0</v>
      </c>
      <c r="L168" s="168" t="s">
        <v>130</v>
      </c>
      <c r="M168" s="36"/>
      <c r="N168" s="173" t="s">
        <v>1</v>
      </c>
      <c r="O168" s="174" t="s">
        <v>41</v>
      </c>
      <c r="P168" s="175">
        <f>I168+J168</f>
        <v>0</v>
      </c>
      <c r="Q168" s="175">
        <f>ROUND(I168*H168,2)</f>
        <v>0</v>
      </c>
      <c r="R168" s="175">
        <f>ROUND(J168*H168,2)</f>
        <v>0</v>
      </c>
      <c r="S168" s="74"/>
      <c r="T168" s="176">
        <f>S168*H168</f>
        <v>0</v>
      </c>
      <c r="U168" s="176">
        <v>0</v>
      </c>
      <c r="V168" s="176">
        <f>U168*H168</f>
        <v>0</v>
      </c>
      <c r="W168" s="176">
        <v>0</v>
      </c>
      <c r="X168" s="177">
        <f>W168*H168</f>
        <v>0</v>
      </c>
      <c r="Y168" s="35"/>
      <c r="Z168" s="35"/>
      <c r="AA168" s="35"/>
      <c r="AB168" s="35"/>
      <c r="AC168" s="35"/>
      <c r="AD168" s="35"/>
      <c r="AE168" s="35"/>
      <c r="AR168" s="178" t="s">
        <v>150</v>
      </c>
      <c r="AT168" s="178" t="s">
        <v>126</v>
      </c>
      <c r="AU168" s="178" t="s">
        <v>85</v>
      </c>
      <c r="AY168" s="16" t="s">
        <v>123</v>
      </c>
      <c r="BE168" s="179">
        <f>IF(O168="základní",K168,0)</f>
        <v>0</v>
      </c>
      <c r="BF168" s="179">
        <f>IF(O168="snížená",K168,0)</f>
        <v>0</v>
      </c>
      <c r="BG168" s="179">
        <f>IF(O168="zákl. přenesená",K168,0)</f>
        <v>0</v>
      </c>
      <c r="BH168" s="179">
        <f>IF(O168="sníž. přenesená",K168,0)</f>
        <v>0</v>
      </c>
      <c r="BI168" s="179">
        <f>IF(O168="nulová",K168,0)</f>
        <v>0</v>
      </c>
      <c r="BJ168" s="16" t="s">
        <v>83</v>
      </c>
      <c r="BK168" s="179">
        <f>ROUND(P168*H168,2)</f>
        <v>0</v>
      </c>
      <c r="BL168" s="16" t="s">
        <v>150</v>
      </c>
      <c r="BM168" s="178" t="s">
        <v>219</v>
      </c>
    </row>
    <row r="169" s="2" customFormat="1">
      <c r="A169" s="35"/>
      <c r="B169" s="36"/>
      <c r="C169" s="35"/>
      <c r="D169" s="180" t="s">
        <v>133</v>
      </c>
      <c r="E169" s="35"/>
      <c r="F169" s="181" t="s">
        <v>220</v>
      </c>
      <c r="G169" s="35"/>
      <c r="H169" s="35"/>
      <c r="I169" s="182"/>
      <c r="J169" s="182"/>
      <c r="K169" s="35"/>
      <c r="L169" s="35"/>
      <c r="M169" s="36"/>
      <c r="N169" s="183"/>
      <c r="O169" s="184"/>
      <c r="P169" s="74"/>
      <c r="Q169" s="74"/>
      <c r="R169" s="74"/>
      <c r="S169" s="74"/>
      <c r="T169" s="74"/>
      <c r="U169" s="74"/>
      <c r="V169" s="74"/>
      <c r="W169" s="74"/>
      <c r="X169" s="75"/>
      <c r="Y169" s="35"/>
      <c r="Z169" s="35"/>
      <c r="AA169" s="35"/>
      <c r="AB169" s="35"/>
      <c r="AC169" s="35"/>
      <c r="AD169" s="35"/>
      <c r="AE169" s="35"/>
      <c r="AT169" s="16" t="s">
        <v>133</v>
      </c>
      <c r="AU169" s="16" t="s">
        <v>85</v>
      </c>
    </row>
    <row r="170" s="2" customFormat="1">
      <c r="A170" s="35"/>
      <c r="B170" s="36"/>
      <c r="C170" s="35"/>
      <c r="D170" s="185" t="s">
        <v>135</v>
      </c>
      <c r="E170" s="35"/>
      <c r="F170" s="186" t="s">
        <v>221</v>
      </c>
      <c r="G170" s="35"/>
      <c r="H170" s="35"/>
      <c r="I170" s="182"/>
      <c r="J170" s="182"/>
      <c r="K170" s="35"/>
      <c r="L170" s="35"/>
      <c r="M170" s="36"/>
      <c r="N170" s="183"/>
      <c r="O170" s="184"/>
      <c r="P170" s="74"/>
      <c r="Q170" s="74"/>
      <c r="R170" s="74"/>
      <c r="S170" s="74"/>
      <c r="T170" s="74"/>
      <c r="U170" s="74"/>
      <c r="V170" s="74"/>
      <c r="W170" s="74"/>
      <c r="X170" s="75"/>
      <c r="Y170" s="35"/>
      <c r="Z170" s="35"/>
      <c r="AA170" s="35"/>
      <c r="AB170" s="35"/>
      <c r="AC170" s="35"/>
      <c r="AD170" s="35"/>
      <c r="AE170" s="35"/>
      <c r="AT170" s="16" t="s">
        <v>135</v>
      </c>
      <c r="AU170" s="16" t="s">
        <v>85</v>
      </c>
    </row>
    <row r="171" s="2" customFormat="1" ht="24.15" customHeight="1">
      <c r="A171" s="35"/>
      <c r="B171" s="165"/>
      <c r="C171" s="187" t="s">
        <v>222</v>
      </c>
      <c r="D171" s="187" t="s">
        <v>154</v>
      </c>
      <c r="E171" s="188" t="s">
        <v>223</v>
      </c>
      <c r="F171" s="189" t="s">
        <v>224</v>
      </c>
      <c r="G171" s="190" t="s">
        <v>149</v>
      </c>
      <c r="H171" s="191">
        <v>145</v>
      </c>
      <c r="I171" s="192"/>
      <c r="J171" s="193"/>
      <c r="K171" s="194">
        <f>ROUND(P171*H171,2)</f>
        <v>0</v>
      </c>
      <c r="L171" s="189" t="s">
        <v>130</v>
      </c>
      <c r="M171" s="195"/>
      <c r="N171" s="196" t="s">
        <v>1</v>
      </c>
      <c r="O171" s="174" t="s">
        <v>41</v>
      </c>
      <c r="P171" s="175">
        <f>I171+J171</f>
        <v>0</v>
      </c>
      <c r="Q171" s="175">
        <f>ROUND(I171*H171,2)</f>
        <v>0</v>
      </c>
      <c r="R171" s="175">
        <f>ROUND(J171*H171,2)</f>
        <v>0</v>
      </c>
      <c r="S171" s="74"/>
      <c r="T171" s="176">
        <f>S171*H171</f>
        <v>0</v>
      </c>
      <c r="U171" s="176">
        <v>0.00016000000000000001</v>
      </c>
      <c r="V171" s="176">
        <f>U171*H171</f>
        <v>0.023200000000000002</v>
      </c>
      <c r="W171" s="176">
        <v>0</v>
      </c>
      <c r="X171" s="177">
        <f>W171*H171</f>
        <v>0</v>
      </c>
      <c r="Y171" s="35"/>
      <c r="Z171" s="35"/>
      <c r="AA171" s="35"/>
      <c r="AB171" s="35"/>
      <c r="AC171" s="35"/>
      <c r="AD171" s="35"/>
      <c r="AE171" s="35"/>
      <c r="AR171" s="178" t="s">
        <v>157</v>
      </c>
      <c r="AT171" s="178" t="s">
        <v>154</v>
      </c>
      <c r="AU171" s="178" t="s">
        <v>85</v>
      </c>
      <c r="AY171" s="16" t="s">
        <v>123</v>
      </c>
      <c r="BE171" s="179">
        <f>IF(O171="základní",K171,0)</f>
        <v>0</v>
      </c>
      <c r="BF171" s="179">
        <f>IF(O171="snížená",K171,0)</f>
        <v>0</v>
      </c>
      <c r="BG171" s="179">
        <f>IF(O171="zákl. přenesená",K171,0)</f>
        <v>0</v>
      </c>
      <c r="BH171" s="179">
        <f>IF(O171="sníž. přenesená",K171,0)</f>
        <v>0</v>
      </c>
      <c r="BI171" s="179">
        <f>IF(O171="nulová",K171,0)</f>
        <v>0</v>
      </c>
      <c r="BJ171" s="16" t="s">
        <v>83</v>
      </c>
      <c r="BK171" s="179">
        <f>ROUND(P171*H171,2)</f>
        <v>0</v>
      </c>
      <c r="BL171" s="16" t="s">
        <v>150</v>
      </c>
      <c r="BM171" s="178" t="s">
        <v>225</v>
      </c>
    </row>
    <row r="172" s="2" customFormat="1">
      <c r="A172" s="35"/>
      <c r="B172" s="36"/>
      <c r="C172" s="35"/>
      <c r="D172" s="180" t="s">
        <v>133</v>
      </c>
      <c r="E172" s="35"/>
      <c r="F172" s="181" t="s">
        <v>224</v>
      </c>
      <c r="G172" s="35"/>
      <c r="H172" s="35"/>
      <c r="I172" s="182"/>
      <c r="J172" s="182"/>
      <c r="K172" s="35"/>
      <c r="L172" s="35"/>
      <c r="M172" s="36"/>
      <c r="N172" s="183"/>
      <c r="O172" s="184"/>
      <c r="P172" s="74"/>
      <c r="Q172" s="74"/>
      <c r="R172" s="74"/>
      <c r="S172" s="74"/>
      <c r="T172" s="74"/>
      <c r="U172" s="74"/>
      <c r="V172" s="74"/>
      <c r="W172" s="74"/>
      <c r="X172" s="75"/>
      <c r="Y172" s="35"/>
      <c r="Z172" s="35"/>
      <c r="AA172" s="35"/>
      <c r="AB172" s="35"/>
      <c r="AC172" s="35"/>
      <c r="AD172" s="35"/>
      <c r="AE172" s="35"/>
      <c r="AT172" s="16" t="s">
        <v>133</v>
      </c>
      <c r="AU172" s="16" t="s">
        <v>85</v>
      </c>
    </row>
    <row r="173" s="2" customFormat="1">
      <c r="A173" s="35"/>
      <c r="B173" s="36"/>
      <c r="C173" s="35"/>
      <c r="D173" s="180" t="s">
        <v>210</v>
      </c>
      <c r="E173" s="35"/>
      <c r="F173" s="205" t="s">
        <v>226</v>
      </c>
      <c r="G173" s="35"/>
      <c r="H173" s="35"/>
      <c r="I173" s="182"/>
      <c r="J173" s="182"/>
      <c r="K173" s="35"/>
      <c r="L173" s="35"/>
      <c r="M173" s="36"/>
      <c r="N173" s="183"/>
      <c r="O173" s="184"/>
      <c r="P173" s="74"/>
      <c r="Q173" s="74"/>
      <c r="R173" s="74"/>
      <c r="S173" s="74"/>
      <c r="T173" s="74"/>
      <c r="U173" s="74"/>
      <c r="V173" s="74"/>
      <c r="W173" s="74"/>
      <c r="X173" s="75"/>
      <c r="Y173" s="35"/>
      <c r="Z173" s="35"/>
      <c r="AA173" s="35"/>
      <c r="AB173" s="35"/>
      <c r="AC173" s="35"/>
      <c r="AD173" s="35"/>
      <c r="AE173" s="35"/>
      <c r="AT173" s="16" t="s">
        <v>210</v>
      </c>
      <c r="AU173" s="16" t="s">
        <v>85</v>
      </c>
    </row>
    <row r="174" s="13" customFormat="1">
      <c r="A174" s="13"/>
      <c r="B174" s="197"/>
      <c r="C174" s="13"/>
      <c r="D174" s="180" t="s">
        <v>159</v>
      </c>
      <c r="E174" s="13"/>
      <c r="F174" s="198" t="s">
        <v>227</v>
      </c>
      <c r="G174" s="13"/>
      <c r="H174" s="199">
        <v>145</v>
      </c>
      <c r="I174" s="200"/>
      <c r="J174" s="200"/>
      <c r="K174" s="13"/>
      <c r="L174" s="13"/>
      <c r="M174" s="197"/>
      <c r="N174" s="201"/>
      <c r="O174" s="202"/>
      <c r="P174" s="202"/>
      <c r="Q174" s="202"/>
      <c r="R174" s="202"/>
      <c r="S174" s="202"/>
      <c r="T174" s="202"/>
      <c r="U174" s="202"/>
      <c r="V174" s="202"/>
      <c r="W174" s="202"/>
      <c r="X174" s="203"/>
      <c r="Y174" s="13"/>
      <c r="Z174" s="13"/>
      <c r="AA174" s="13"/>
      <c r="AB174" s="13"/>
      <c r="AC174" s="13"/>
      <c r="AD174" s="13"/>
      <c r="AE174" s="13"/>
      <c r="AT174" s="204" t="s">
        <v>159</v>
      </c>
      <c r="AU174" s="204" t="s">
        <v>85</v>
      </c>
      <c r="AV174" s="13" t="s">
        <v>85</v>
      </c>
      <c r="AW174" s="13" t="s">
        <v>3</v>
      </c>
      <c r="AX174" s="13" t="s">
        <v>83</v>
      </c>
      <c r="AY174" s="204" t="s">
        <v>123</v>
      </c>
    </row>
    <row r="175" s="2" customFormat="1" ht="24.15" customHeight="1">
      <c r="A175" s="35"/>
      <c r="B175" s="165"/>
      <c r="C175" s="166" t="s">
        <v>228</v>
      </c>
      <c r="D175" s="166" t="s">
        <v>126</v>
      </c>
      <c r="E175" s="167" t="s">
        <v>229</v>
      </c>
      <c r="F175" s="168" t="s">
        <v>230</v>
      </c>
      <c r="G175" s="169" t="s">
        <v>149</v>
      </c>
      <c r="H175" s="170">
        <v>25</v>
      </c>
      <c r="I175" s="171"/>
      <c r="J175" s="171"/>
      <c r="K175" s="172">
        <f>ROUND(P175*H175,2)</f>
        <v>0</v>
      </c>
      <c r="L175" s="168" t="s">
        <v>130</v>
      </c>
      <c r="M175" s="36"/>
      <c r="N175" s="173" t="s">
        <v>1</v>
      </c>
      <c r="O175" s="174" t="s">
        <v>41</v>
      </c>
      <c r="P175" s="175">
        <f>I175+J175</f>
        <v>0</v>
      </c>
      <c r="Q175" s="175">
        <f>ROUND(I175*H175,2)</f>
        <v>0</v>
      </c>
      <c r="R175" s="175">
        <f>ROUND(J175*H175,2)</f>
        <v>0</v>
      </c>
      <c r="S175" s="74"/>
      <c r="T175" s="176">
        <f>S175*H175</f>
        <v>0</v>
      </c>
      <c r="U175" s="176">
        <v>0</v>
      </c>
      <c r="V175" s="176">
        <f>U175*H175</f>
        <v>0</v>
      </c>
      <c r="W175" s="176">
        <v>0</v>
      </c>
      <c r="X175" s="177">
        <f>W175*H175</f>
        <v>0</v>
      </c>
      <c r="Y175" s="35"/>
      <c r="Z175" s="35"/>
      <c r="AA175" s="35"/>
      <c r="AB175" s="35"/>
      <c r="AC175" s="35"/>
      <c r="AD175" s="35"/>
      <c r="AE175" s="35"/>
      <c r="AR175" s="178" t="s">
        <v>150</v>
      </c>
      <c r="AT175" s="178" t="s">
        <v>126</v>
      </c>
      <c r="AU175" s="178" t="s">
        <v>85</v>
      </c>
      <c r="AY175" s="16" t="s">
        <v>123</v>
      </c>
      <c r="BE175" s="179">
        <f>IF(O175="základní",K175,0)</f>
        <v>0</v>
      </c>
      <c r="BF175" s="179">
        <f>IF(O175="snížená",K175,0)</f>
        <v>0</v>
      </c>
      <c r="BG175" s="179">
        <f>IF(O175="zákl. přenesená",K175,0)</f>
        <v>0</v>
      </c>
      <c r="BH175" s="179">
        <f>IF(O175="sníž. přenesená",K175,0)</f>
        <v>0</v>
      </c>
      <c r="BI175" s="179">
        <f>IF(O175="nulová",K175,0)</f>
        <v>0</v>
      </c>
      <c r="BJ175" s="16" t="s">
        <v>83</v>
      </c>
      <c r="BK175" s="179">
        <f>ROUND(P175*H175,2)</f>
        <v>0</v>
      </c>
      <c r="BL175" s="16" t="s">
        <v>150</v>
      </c>
      <c r="BM175" s="178" t="s">
        <v>231</v>
      </c>
    </row>
    <row r="176" s="2" customFormat="1">
      <c r="A176" s="35"/>
      <c r="B176" s="36"/>
      <c r="C176" s="35"/>
      <c r="D176" s="180" t="s">
        <v>133</v>
      </c>
      <c r="E176" s="35"/>
      <c r="F176" s="181" t="s">
        <v>232</v>
      </c>
      <c r="G176" s="35"/>
      <c r="H176" s="35"/>
      <c r="I176" s="182"/>
      <c r="J176" s="182"/>
      <c r="K176" s="35"/>
      <c r="L176" s="35"/>
      <c r="M176" s="36"/>
      <c r="N176" s="183"/>
      <c r="O176" s="184"/>
      <c r="P176" s="74"/>
      <c r="Q176" s="74"/>
      <c r="R176" s="74"/>
      <c r="S176" s="74"/>
      <c r="T176" s="74"/>
      <c r="U176" s="74"/>
      <c r="V176" s="74"/>
      <c r="W176" s="74"/>
      <c r="X176" s="75"/>
      <c r="Y176" s="35"/>
      <c r="Z176" s="35"/>
      <c r="AA176" s="35"/>
      <c r="AB176" s="35"/>
      <c r="AC176" s="35"/>
      <c r="AD176" s="35"/>
      <c r="AE176" s="35"/>
      <c r="AT176" s="16" t="s">
        <v>133</v>
      </c>
      <c r="AU176" s="16" t="s">
        <v>85</v>
      </c>
    </row>
    <row r="177" s="2" customFormat="1">
      <c r="A177" s="35"/>
      <c r="B177" s="36"/>
      <c r="C177" s="35"/>
      <c r="D177" s="185" t="s">
        <v>135</v>
      </c>
      <c r="E177" s="35"/>
      <c r="F177" s="186" t="s">
        <v>233</v>
      </c>
      <c r="G177" s="35"/>
      <c r="H177" s="35"/>
      <c r="I177" s="182"/>
      <c r="J177" s="182"/>
      <c r="K177" s="35"/>
      <c r="L177" s="35"/>
      <c r="M177" s="36"/>
      <c r="N177" s="183"/>
      <c r="O177" s="184"/>
      <c r="P177" s="74"/>
      <c r="Q177" s="74"/>
      <c r="R177" s="74"/>
      <c r="S177" s="74"/>
      <c r="T177" s="74"/>
      <c r="U177" s="74"/>
      <c r="V177" s="74"/>
      <c r="W177" s="74"/>
      <c r="X177" s="75"/>
      <c r="Y177" s="35"/>
      <c r="Z177" s="35"/>
      <c r="AA177" s="35"/>
      <c r="AB177" s="35"/>
      <c r="AC177" s="35"/>
      <c r="AD177" s="35"/>
      <c r="AE177" s="35"/>
      <c r="AT177" s="16" t="s">
        <v>135</v>
      </c>
      <c r="AU177" s="16" t="s">
        <v>85</v>
      </c>
    </row>
    <row r="178" s="2" customFormat="1" ht="16.5" customHeight="1">
      <c r="A178" s="35"/>
      <c r="B178" s="165"/>
      <c r="C178" s="187" t="s">
        <v>234</v>
      </c>
      <c r="D178" s="187" t="s">
        <v>154</v>
      </c>
      <c r="E178" s="188" t="s">
        <v>235</v>
      </c>
      <c r="F178" s="189" t="s">
        <v>236</v>
      </c>
      <c r="G178" s="190" t="s">
        <v>193</v>
      </c>
      <c r="H178" s="191">
        <v>0.025000000000000001</v>
      </c>
      <c r="I178" s="192"/>
      <c r="J178" s="193"/>
      <c r="K178" s="194">
        <f>ROUND(P178*H178,2)</f>
        <v>0</v>
      </c>
      <c r="L178" s="189" t="s">
        <v>1</v>
      </c>
      <c r="M178" s="195"/>
      <c r="N178" s="196" t="s">
        <v>1</v>
      </c>
      <c r="O178" s="174" t="s">
        <v>41</v>
      </c>
      <c r="P178" s="175">
        <f>I178+J178</f>
        <v>0</v>
      </c>
      <c r="Q178" s="175">
        <f>ROUND(I178*H178,2)</f>
        <v>0</v>
      </c>
      <c r="R178" s="175">
        <f>ROUND(J178*H178,2)</f>
        <v>0</v>
      </c>
      <c r="S178" s="74"/>
      <c r="T178" s="176">
        <f>S178*H178</f>
        <v>0</v>
      </c>
      <c r="U178" s="176">
        <v>0.34000000000000002</v>
      </c>
      <c r="V178" s="176">
        <f>U178*H178</f>
        <v>0.0085000000000000006</v>
      </c>
      <c r="W178" s="176">
        <v>0</v>
      </c>
      <c r="X178" s="177">
        <f>W178*H178</f>
        <v>0</v>
      </c>
      <c r="Y178" s="35"/>
      <c r="Z178" s="35"/>
      <c r="AA178" s="35"/>
      <c r="AB178" s="35"/>
      <c r="AC178" s="35"/>
      <c r="AD178" s="35"/>
      <c r="AE178" s="35"/>
      <c r="AR178" s="178" t="s">
        <v>157</v>
      </c>
      <c r="AT178" s="178" t="s">
        <v>154</v>
      </c>
      <c r="AU178" s="178" t="s">
        <v>85</v>
      </c>
      <c r="AY178" s="16" t="s">
        <v>123</v>
      </c>
      <c r="BE178" s="179">
        <f>IF(O178="základní",K178,0)</f>
        <v>0</v>
      </c>
      <c r="BF178" s="179">
        <f>IF(O178="snížená",K178,0)</f>
        <v>0</v>
      </c>
      <c r="BG178" s="179">
        <f>IF(O178="zákl. přenesená",K178,0)</f>
        <v>0</v>
      </c>
      <c r="BH178" s="179">
        <f>IF(O178="sníž. přenesená",K178,0)</f>
        <v>0</v>
      </c>
      <c r="BI178" s="179">
        <f>IF(O178="nulová",K178,0)</f>
        <v>0</v>
      </c>
      <c r="BJ178" s="16" t="s">
        <v>83</v>
      </c>
      <c r="BK178" s="179">
        <f>ROUND(P178*H178,2)</f>
        <v>0</v>
      </c>
      <c r="BL178" s="16" t="s">
        <v>150</v>
      </c>
      <c r="BM178" s="178" t="s">
        <v>237</v>
      </c>
    </row>
    <row r="179" s="2" customFormat="1">
      <c r="A179" s="35"/>
      <c r="B179" s="36"/>
      <c r="C179" s="35"/>
      <c r="D179" s="180" t="s">
        <v>133</v>
      </c>
      <c r="E179" s="35"/>
      <c r="F179" s="181" t="s">
        <v>236</v>
      </c>
      <c r="G179" s="35"/>
      <c r="H179" s="35"/>
      <c r="I179" s="182"/>
      <c r="J179" s="182"/>
      <c r="K179" s="35"/>
      <c r="L179" s="35"/>
      <c r="M179" s="36"/>
      <c r="N179" s="183"/>
      <c r="O179" s="184"/>
      <c r="P179" s="74"/>
      <c r="Q179" s="74"/>
      <c r="R179" s="74"/>
      <c r="S179" s="74"/>
      <c r="T179" s="74"/>
      <c r="U179" s="74"/>
      <c r="V179" s="74"/>
      <c r="W179" s="74"/>
      <c r="X179" s="75"/>
      <c r="Y179" s="35"/>
      <c r="Z179" s="35"/>
      <c r="AA179" s="35"/>
      <c r="AB179" s="35"/>
      <c r="AC179" s="35"/>
      <c r="AD179" s="35"/>
      <c r="AE179" s="35"/>
      <c r="AT179" s="16" t="s">
        <v>133</v>
      </c>
      <c r="AU179" s="16" t="s">
        <v>85</v>
      </c>
    </row>
    <row r="180" s="2" customFormat="1" ht="24.15" customHeight="1">
      <c r="A180" s="35"/>
      <c r="B180" s="165"/>
      <c r="C180" s="166" t="s">
        <v>8</v>
      </c>
      <c r="D180" s="166" t="s">
        <v>126</v>
      </c>
      <c r="E180" s="167" t="s">
        <v>238</v>
      </c>
      <c r="F180" s="168" t="s">
        <v>239</v>
      </c>
      <c r="G180" s="169" t="s">
        <v>129</v>
      </c>
      <c r="H180" s="170">
        <v>300</v>
      </c>
      <c r="I180" s="171"/>
      <c r="J180" s="171"/>
      <c r="K180" s="172">
        <f>ROUND(P180*H180,2)</f>
        <v>0</v>
      </c>
      <c r="L180" s="168" t="s">
        <v>130</v>
      </c>
      <c r="M180" s="36"/>
      <c r="N180" s="173" t="s">
        <v>1</v>
      </c>
      <c r="O180" s="174" t="s">
        <v>41</v>
      </c>
      <c r="P180" s="175">
        <f>I180+J180</f>
        <v>0</v>
      </c>
      <c r="Q180" s="175">
        <f>ROUND(I180*H180,2)</f>
        <v>0</v>
      </c>
      <c r="R180" s="175">
        <f>ROUND(J180*H180,2)</f>
        <v>0</v>
      </c>
      <c r="S180" s="74"/>
      <c r="T180" s="176">
        <f>S180*H180</f>
        <v>0</v>
      </c>
      <c r="U180" s="176">
        <v>0</v>
      </c>
      <c r="V180" s="176">
        <f>U180*H180</f>
        <v>0</v>
      </c>
      <c r="W180" s="176">
        <v>0</v>
      </c>
      <c r="X180" s="177">
        <f>W180*H180</f>
        <v>0</v>
      </c>
      <c r="Y180" s="35"/>
      <c r="Z180" s="35"/>
      <c r="AA180" s="35"/>
      <c r="AB180" s="35"/>
      <c r="AC180" s="35"/>
      <c r="AD180" s="35"/>
      <c r="AE180" s="35"/>
      <c r="AR180" s="178" t="s">
        <v>150</v>
      </c>
      <c r="AT180" s="178" t="s">
        <v>126</v>
      </c>
      <c r="AU180" s="178" t="s">
        <v>85</v>
      </c>
      <c r="AY180" s="16" t="s">
        <v>123</v>
      </c>
      <c r="BE180" s="179">
        <f>IF(O180="základní",K180,0)</f>
        <v>0</v>
      </c>
      <c r="BF180" s="179">
        <f>IF(O180="snížená",K180,0)</f>
        <v>0</v>
      </c>
      <c r="BG180" s="179">
        <f>IF(O180="zákl. přenesená",K180,0)</f>
        <v>0</v>
      </c>
      <c r="BH180" s="179">
        <f>IF(O180="sníž. přenesená",K180,0)</f>
        <v>0</v>
      </c>
      <c r="BI180" s="179">
        <f>IF(O180="nulová",K180,0)</f>
        <v>0</v>
      </c>
      <c r="BJ180" s="16" t="s">
        <v>83</v>
      </c>
      <c r="BK180" s="179">
        <f>ROUND(P180*H180,2)</f>
        <v>0</v>
      </c>
      <c r="BL180" s="16" t="s">
        <v>150</v>
      </c>
      <c r="BM180" s="178" t="s">
        <v>240</v>
      </c>
    </row>
    <row r="181" s="2" customFormat="1">
      <c r="A181" s="35"/>
      <c r="B181" s="36"/>
      <c r="C181" s="35"/>
      <c r="D181" s="180" t="s">
        <v>133</v>
      </c>
      <c r="E181" s="35"/>
      <c r="F181" s="181" t="s">
        <v>241</v>
      </c>
      <c r="G181" s="35"/>
      <c r="H181" s="35"/>
      <c r="I181" s="182"/>
      <c r="J181" s="182"/>
      <c r="K181" s="35"/>
      <c r="L181" s="35"/>
      <c r="M181" s="36"/>
      <c r="N181" s="183"/>
      <c r="O181" s="184"/>
      <c r="P181" s="74"/>
      <c r="Q181" s="74"/>
      <c r="R181" s="74"/>
      <c r="S181" s="74"/>
      <c r="T181" s="74"/>
      <c r="U181" s="74"/>
      <c r="V181" s="74"/>
      <c r="W181" s="74"/>
      <c r="X181" s="75"/>
      <c r="Y181" s="35"/>
      <c r="Z181" s="35"/>
      <c r="AA181" s="35"/>
      <c r="AB181" s="35"/>
      <c r="AC181" s="35"/>
      <c r="AD181" s="35"/>
      <c r="AE181" s="35"/>
      <c r="AT181" s="16" t="s">
        <v>133</v>
      </c>
      <c r="AU181" s="16" t="s">
        <v>85</v>
      </c>
    </row>
    <row r="182" s="2" customFormat="1">
      <c r="A182" s="35"/>
      <c r="B182" s="36"/>
      <c r="C182" s="35"/>
      <c r="D182" s="185" t="s">
        <v>135</v>
      </c>
      <c r="E182" s="35"/>
      <c r="F182" s="186" t="s">
        <v>242</v>
      </c>
      <c r="G182" s="35"/>
      <c r="H182" s="35"/>
      <c r="I182" s="182"/>
      <c r="J182" s="182"/>
      <c r="K182" s="35"/>
      <c r="L182" s="35"/>
      <c r="M182" s="36"/>
      <c r="N182" s="183"/>
      <c r="O182" s="184"/>
      <c r="P182" s="74"/>
      <c r="Q182" s="74"/>
      <c r="R182" s="74"/>
      <c r="S182" s="74"/>
      <c r="T182" s="74"/>
      <c r="U182" s="74"/>
      <c r="V182" s="74"/>
      <c r="W182" s="74"/>
      <c r="X182" s="75"/>
      <c r="Y182" s="35"/>
      <c r="Z182" s="35"/>
      <c r="AA182" s="35"/>
      <c r="AB182" s="35"/>
      <c r="AC182" s="35"/>
      <c r="AD182" s="35"/>
      <c r="AE182" s="35"/>
      <c r="AT182" s="16" t="s">
        <v>135</v>
      </c>
      <c r="AU182" s="16" t="s">
        <v>85</v>
      </c>
    </row>
    <row r="183" s="2" customFormat="1" ht="24.15" customHeight="1">
      <c r="A183" s="35"/>
      <c r="B183" s="165"/>
      <c r="C183" s="166" t="s">
        <v>243</v>
      </c>
      <c r="D183" s="166" t="s">
        <v>126</v>
      </c>
      <c r="E183" s="167" t="s">
        <v>244</v>
      </c>
      <c r="F183" s="168" t="s">
        <v>245</v>
      </c>
      <c r="G183" s="169" t="s">
        <v>129</v>
      </c>
      <c r="H183" s="170">
        <v>10</v>
      </c>
      <c r="I183" s="171"/>
      <c r="J183" s="171"/>
      <c r="K183" s="172">
        <f>ROUND(P183*H183,2)</f>
        <v>0</v>
      </c>
      <c r="L183" s="168" t="s">
        <v>130</v>
      </c>
      <c r="M183" s="36"/>
      <c r="N183" s="173" t="s">
        <v>1</v>
      </c>
      <c r="O183" s="174" t="s">
        <v>41</v>
      </c>
      <c r="P183" s="175">
        <f>I183+J183</f>
        <v>0</v>
      </c>
      <c r="Q183" s="175">
        <f>ROUND(I183*H183,2)</f>
        <v>0</v>
      </c>
      <c r="R183" s="175">
        <f>ROUND(J183*H183,2)</f>
        <v>0</v>
      </c>
      <c r="S183" s="74"/>
      <c r="T183" s="176">
        <f>S183*H183</f>
        <v>0</v>
      </c>
      <c r="U183" s="176">
        <v>0</v>
      </c>
      <c r="V183" s="176">
        <f>U183*H183</f>
        <v>0</v>
      </c>
      <c r="W183" s="176">
        <v>0</v>
      </c>
      <c r="X183" s="177">
        <f>W183*H183</f>
        <v>0</v>
      </c>
      <c r="Y183" s="35"/>
      <c r="Z183" s="35"/>
      <c r="AA183" s="35"/>
      <c r="AB183" s="35"/>
      <c r="AC183" s="35"/>
      <c r="AD183" s="35"/>
      <c r="AE183" s="35"/>
      <c r="AR183" s="178" t="s">
        <v>150</v>
      </c>
      <c r="AT183" s="178" t="s">
        <v>126</v>
      </c>
      <c r="AU183" s="178" t="s">
        <v>85</v>
      </c>
      <c r="AY183" s="16" t="s">
        <v>123</v>
      </c>
      <c r="BE183" s="179">
        <f>IF(O183="základní",K183,0)</f>
        <v>0</v>
      </c>
      <c r="BF183" s="179">
        <f>IF(O183="snížená",K183,0)</f>
        <v>0</v>
      </c>
      <c r="BG183" s="179">
        <f>IF(O183="zákl. přenesená",K183,0)</f>
        <v>0</v>
      </c>
      <c r="BH183" s="179">
        <f>IF(O183="sníž. přenesená",K183,0)</f>
        <v>0</v>
      </c>
      <c r="BI183" s="179">
        <f>IF(O183="nulová",K183,0)</f>
        <v>0</v>
      </c>
      <c r="BJ183" s="16" t="s">
        <v>83</v>
      </c>
      <c r="BK183" s="179">
        <f>ROUND(P183*H183,2)</f>
        <v>0</v>
      </c>
      <c r="BL183" s="16" t="s">
        <v>150</v>
      </c>
      <c r="BM183" s="178" t="s">
        <v>246</v>
      </c>
    </row>
    <row r="184" s="2" customFormat="1">
      <c r="A184" s="35"/>
      <c r="B184" s="36"/>
      <c r="C184" s="35"/>
      <c r="D184" s="180" t="s">
        <v>133</v>
      </c>
      <c r="E184" s="35"/>
      <c r="F184" s="181" t="s">
        <v>247</v>
      </c>
      <c r="G184" s="35"/>
      <c r="H184" s="35"/>
      <c r="I184" s="182"/>
      <c r="J184" s="182"/>
      <c r="K184" s="35"/>
      <c r="L184" s="35"/>
      <c r="M184" s="36"/>
      <c r="N184" s="183"/>
      <c r="O184" s="184"/>
      <c r="P184" s="74"/>
      <c r="Q184" s="74"/>
      <c r="R184" s="74"/>
      <c r="S184" s="74"/>
      <c r="T184" s="74"/>
      <c r="U184" s="74"/>
      <c r="V184" s="74"/>
      <c r="W184" s="74"/>
      <c r="X184" s="75"/>
      <c r="Y184" s="35"/>
      <c r="Z184" s="35"/>
      <c r="AA184" s="35"/>
      <c r="AB184" s="35"/>
      <c r="AC184" s="35"/>
      <c r="AD184" s="35"/>
      <c r="AE184" s="35"/>
      <c r="AT184" s="16" t="s">
        <v>133</v>
      </c>
      <c r="AU184" s="16" t="s">
        <v>85</v>
      </c>
    </row>
    <row r="185" s="2" customFormat="1">
      <c r="A185" s="35"/>
      <c r="B185" s="36"/>
      <c r="C185" s="35"/>
      <c r="D185" s="185" t="s">
        <v>135</v>
      </c>
      <c r="E185" s="35"/>
      <c r="F185" s="186" t="s">
        <v>248</v>
      </c>
      <c r="G185" s="35"/>
      <c r="H185" s="35"/>
      <c r="I185" s="182"/>
      <c r="J185" s="182"/>
      <c r="K185" s="35"/>
      <c r="L185" s="35"/>
      <c r="M185" s="36"/>
      <c r="N185" s="183"/>
      <c r="O185" s="184"/>
      <c r="P185" s="74"/>
      <c r="Q185" s="74"/>
      <c r="R185" s="74"/>
      <c r="S185" s="74"/>
      <c r="T185" s="74"/>
      <c r="U185" s="74"/>
      <c r="V185" s="74"/>
      <c r="W185" s="74"/>
      <c r="X185" s="75"/>
      <c r="Y185" s="35"/>
      <c r="Z185" s="35"/>
      <c r="AA185" s="35"/>
      <c r="AB185" s="35"/>
      <c r="AC185" s="35"/>
      <c r="AD185" s="35"/>
      <c r="AE185" s="35"/>
      <c r="AT185" s="16" t="s">
        <v>135</v>
      </c>
      <c r="AU185" s="16" t="s">
        <v>85</v>
      </c>
    </row>
    <row r="186" s="2" customFormat="1" ht="24.15" customHeight="1">
      <c r="A186" s="35"/>
      <c r="B186" s="165"/>
      <c r="C186" s="166" t="s">
        <v>249</v>
      </c>
      <c r="D186" s="166" t="s">
        <v>126</v>
      </c>
      <c r="E186" s="167" t="s">
        <v>250</v>
      </c>
      <c r="F186" s="168" t="s">
        <v>251</v>
      </c>
      <c r="G186" s="169" t="s">
        <v>129</v>
      </c>
      <c r="H186" s="170">
        <v>12</v>
      </c>
      <c r="I186" s="171"/>
      <c r="J186" s="171"/>
      <c r="K186" s="172">
        <f>ROUND(P186*H186,2)</f>
        <v>0</v>
      </c>
      <c r="L186" s="168" t="s">
        <v>130</v>
      </c>
      <c r="M186" s="36"/>
      <c r="N186" s="173" t="s">
        <v>1</v>
      </c>
      <c r="O186" s="174" t="s">
        <v>41</v>
      </c>
      <c r="P186" s="175">
        <f>I186+J186</f>
        <v>0</v>
      </c>
      <c r="Q186" s="175">
        <f>ROUND(I186*H186,2)</f>
        <v>0</v>
      </c>
      <c r="R186" s="175">
        <f>ROUND(J186*H186,2)</f>
        <v>0</v>
      </c>
      <c r="S186" s="74"/>
      <c r="T186" s="176">
        <f>S186*H186</f>
        <v>0</v>
      </c>
      <c r="U186" s="176">
        <v>0</v>
      </c>
      <c r="V186" s="176">
        <f>U186*H186</f>
        <v>0</v>
      </c>
      <c r="W186" s="176">
        <v>0</v>
      </c>
      <c r="X186" s="177">
        <f>W186*H186</f>
        <v>0</v>
      </c>
      <c r="Y186" s="35"/>
      <c r="Z186" s="35"/>
      <c r="AA186" s="35"/>
      <c r="AB186" s="35"/>
      <c r="AC186" s="35"/>
      <c r="AD186" s="35"/>
      <c r="AE186" s="35"/>
      <c r="AR186" s="178" t="s">
        <v>150</v>
      </c>
      <c r="AT186" s="178" t="s">
        <v>126</v>
      </c>
      <c r="AU186" s="178" t="s">
        <v>85</v>
      </c>
      <c r="AY186" s="16" t="s">
        <v>123</v>
      </c>
      <c r="BE186" s="179">
        <f>IF(O186="základní",K186,0)</f>
        <v>0</v>
      </c>
      <c r="BF186" s="179">
        <f>IF(O186="snížená",K186,0)</f>
        <v>0</v>
      </c>
      <c r="BG186" s="179">
        <f>IF(O186="zákl. přenesená",K186,0)</f>
        <v>0</v>
      </c>
      <c r="BH186" s="179">
        <f>IF(O186="sníž. přenesená",K186,0)</f>
        <v>0</v>
      </c>
      <c r="BI186" s="179">
        <f>IF(O186="nulová",K186,0)</f>
        <v>0</v>
      </c>
      <c r="BJ186" s="16" t="s">
        <v>83</v>
      </c>
      <c r="BK186" s="179">
        <f>ROUND(P186*H186,2)</f>
        <v>0</v>
      </c>
      <c r="BL186" s="16" t="s">
        <v>150</v>
      </c>
      <c r="BM186" s="178" t="s">
        <v>252</v>
      </c>
    </row>
    <row r="187" s="2" customFormat="1">
      <c r="A187" s="35"/>
      <c r="B187" s="36"/>
      <c r="C187" s="35"/>
      <c r="D187" s="180" t="s">
        <v>133</v>
      </c>
      <c r="E187" s="35"/>
      <c r="F187" s="181" t="s">
        <v>253</v>
      </c>
      <c r="G187" s="35"/>
      <c r="H187" s="35"/>
      <c r="I187" s="182"/>
      <c r="J187" s="182"/>
      <c r="K187" s="35"/>
      <c r="L187" s="35"/>
      <c r="M187" s="36"/>
      <c r="N187" s="183"/>
      <c r="O187" s="184"/>
      <c r="P187" s="74"/>
      <c r="Q187" s="74"/>
      <c r="R187" s="74"/>
      <c r="S187" s="74"/>
      <c r="T187" s="74"/>
      <c r="U187" s="74"/>
      <c r="V187" s="74"/>
      <c r="W187" s="74"/>
      <c r="X187" s="75"/>
      <c r="Y187" s="35"/>
      <c r="Z187" s="35"/>
      <c r="AA187" s="35"/>
      <c r="AB187" s="35"/>
      <c r="AC187" s="35"/>
      <c r="AD187" s="35"/>
      <c r="AE187" s="35"/>
      <c r="AT187" s="16" t="s">
        <v>133</v>
      </c>
      <c r="AU187" s="16" t="s">
        <v>85</v>
      </c>
    </row>
    <row r="188" s="2" customFormat="1">
      <c r="A188" s="35"/>
      <c r="B188" s="36"/>
      <c r="C188" s="35"/>
      <c r="D188" s="185" t="s">
        <v>135</v>
      </c>
      <c r="E188" s="35"/>
      <c r="F188" s="186" t="s">
        <v>254</v>
      </c>
      <c r="G188" s="35"/>
      <c r="H188" s="35"/>
      <c r="I188" s="182"/>
      <c r="J188" s="182"/>
      <c r="K188" s="35"/>
      <c r="L188" s="35"/>
      <c r="M188" s="36"/>
      <c r="N188" s="183"/>
      <c r="O188" s="184"/>
      <c r="P188" s="74"/>
      <c r="Q188" s="74"/>
      <c r="R188" s="74"/>
      <c r="S188" s="74"/>
      <c r="T188" s="74"/>
      <c r="U188" s="74"/>
      <c r="V188" s="74"/>
      <c r="W188" s="74"/>
      <c r="X188" s="75"/>
      <c r="Y188" s="35"/>
      <c r="Z188" s="35"/>
      <c r="AA188" s="35"/>
      <c r="AB188" s="35"/>
      <c r="AC188" s="35"/>
      <c r="AD188" s="35"/>
      <c r="AE188" s="35"/>
      <c r="AT188" s="16" t="s">
        <v>135</v>
      </c>
      <c r="AU188" s="16" t="s">
        <v>85</v>
      </c>
    </row>
    <row r="189" s="2" customFormat="1" ht="24.15" customHeight="1">
      <c r="A189" s="35"/>
      <c r="B189" s="165"/>
      <c r="C189" s="166" t="s">
        <v>255</v>
      </c>
      <c r="D189" s="166" t="s">
        <v>126</v>
      </c>
      <c r="E189" s="167" t="s">
        <v>256</v>
      </c>
      <c r="F189" s="168" t="s">
        <v>257</v>
      </c>
      <c r="G189" s="169" t="s">
        <v>129</v>
      </c>
      <c r="H189" s="170">
        <v>1</v>
      </c>
      <c r="I189" s="171"/>
      <c r="J189" s="171"/>
      <c r="K189" s="172">
        <f>ROUND(P189*H189,2)</f>
        <v>0</v>
      </c>
      <c r="L189" s="168" t="s">
        <v>130</v>
      </c>
      <c r="M189" s="36"/>
      <c r="N189" s="173" t="s">
        <v>1</v>
      </c>
      <c r="O189" s="174" t="s">
        <v>41</v>
      </c>
      <c r="P189" s="175">
        <f>I189+J189</f>
        <v>0</v>
      </c>
      <c r="Q189" s="175">
        <f>ROUND(I189*H189,2)</f>
        <v>0</v>
      </c>
      <c r="R189" s="175">
        <f>ROUND(J189*H189,2)</f>
        <v>0</v>
      </c>
      <c r="S189" s="74"/>
      <c r="T189" s="176">
        <f>S189*H189</f>
        <v>0</v>
      </c>
      <c r="U189" s="176">
        <v>0</v>
      </c>
      <c r="V189" s="176">
        <f>U189*H189</f>
        <v>0</v>
      </c>
      <c r="W189" s="176">
        <v>0</v>
      </c>
      <c r="X189" s="177">
        <f>W189*H189</f>
        <v>0</v>
      </c>
      <c r="Y189" s="35"/>
      <c r="Z189" s="35"/>
      <c r="AA189" s="35"/>
      <c r="AB189" s="35"/>
      <c r="AC189" s="35"/>
      <c r="AD189" s="35"/>
      <c r="AE189" s="35"/>
      <c r="AR189" s="178" t="s">
        <v>150</v>
      </c>
      <c r="AT189" s="178" t="s">
        <v>126</v>
      </c>
      <c r="AU189" s="178" t="s">
        <v>85</v>
      </c>
      <c r="AY189" s="16" t="s">
        <v>123</v>
      </c>
      <c r="BE189" s="179">
        <f>IF(O189="základní",K189,0)</f>
        <v>0</v>
      </c>
      <c r="BF189" s="179">
        <f>IF(O189="snížená",K189,0)</f>
        <v>0</v>
      </c>
      <c r="BG189" s="179">
        <f>IF(O189="zákl. přenesená",K189,0)</f>
        <v>0</v>
      </c>
      <c r="BH189" s="179">
        <f>IF(O189="sníž. přenesená",K189,0)</f>
        <v>0</v>
      </c>
      <c r="BI189" s="179">
        <f>IF(O189="nulová",K189,0)</f>
        <v>0</v>
      </c>
      <c r="BJ189" s="16" t="s">
        <v>83</v>
      </c>
      <c r="BK189" s="179">
        <f>ROUND(P189*H189,2)</f>
        <v>0</v>
      </c>
      <c r="BL189" s="16" t="s">
        <v>150</v>
      </c>
      <c r="BM189" s="178" t="s">
        <v>258</v>
      </c>
    </row>
    <row r="190" s="2" customFormat="1">
      <c r="A190" s="35"/>
      <c r="B190" s="36"/>
      <c r="C190" s="35"/>
      <c r="D190" s="180" t="s">
        <v>133</v>
      </c>
      <c r="E190" s="35"/>
      <c r="F190" s="181" t="s">
        <v>259</v>
      </c>
      <c r="G190" s="35"/>
      <c r="H190" s="35"/>
      <c r="I190" s="182"/>
      <c r="J190" s="182"/>
      <c r="K190" s="35"/>
      <c r="L190" s="35"/>
      <c r="M190" s="36"/>
      <c r="N190" s="183"/>
      <c r="O190" s="184"/>
      <c r="P190" s="74"/>
      <c r="Q190" s="74"/>
      <c r="R190" s="74"/>
      <c r="S190" s="74"/>
      <c r="T190" s="74"/>
      <c r="U190" s="74"/>
      <c r="V190" s="74"/>
      <c r="W190" s="74"/>
      <c r="X190" s="75"/>
      <c r="Y190" s="35"/>
      <c r="Z190" s="35"/>
      <c r="AA190" s="35"/>
      <c r="AB190" s="35"/>
      <c r="AC190" s="35"/>
      <c r="AD190" s="35"/>
      <c r="AE190" s="35"/>
      <c r="AT190" s="16" t="s">
        <v>133</v>
      </c>
      <c r="AU190" s="16" t="s">
        <v>85</v>
      </c>
    </row>
    <row r="191" s="2" customFormat="1">
      <c r="A191" s="35"/>
      <c r="B191" s="36"/>
      <c r="C191" s="35"/>
      <c r="D191" s="185" t="s">
        <v>135</v>
      </c>
      <c r="E191" s="35"/>
      <c r="F191" s="186" t="s">
        <v>260</v>
      </c>
      <c r="G191" s="35"/>
      <c r="H191" s="35"/>
      <c r="I191" s="182"/>
      <c r="J191" s="182"/>
      <c r="K191" s="35"/>
      <c r="L191" s="35"/>
      <c r="M191" s="36"/>
      <c r="N191" s="183"/>
      <c r="O191" s="184"/>
      <c r="P191" s="74"/>
      <c r="Q191" s="74"/>
      <c r="R191" s="74"/>
      <c r="S191" s="74"/>
      <c r="T191" s="74"/>
      <c r="U191" s="74"/>
      <c r="V191" s="74"/>
      <c r="W191" s="74"/>
      <c r="X191" s="75"/>
      <c r="Y191" s="35"/>
      <c r="Z191" s="35"/>
      <c r="AA191" s="35"/>
      <c r="AB191" s="35"/>
      <c r="AC191" s="35"/>
      <c r="AD191" s="35"/>
      <c r="AE191" s="35"/>
      <c r="AT191" s="16" t="s">
        <v>135</v>
      </c>
      <c r="AU191" s="16" t="s">
        <v>85</v>
      </c>
    </row>
    <row r="192" s="2" customFormat="1" ht="16.5" customHeight="1">
      <c r="A192" s="35"/>
      <c r="B192" s="165"/>
      <c r="C192" s="187" t="s">
        <v>261</v>
      </c>
      <c r="D192" s="187" t="s">
        <v>154</v>
      </c>
      <c r="E192" s="188" t="s">
        <v>262</v>
      </c>
      <c r="F192" s="189" t="s">
        <v>263</v>
      </c>
      <c r="G192" s="190" t="s">
        <v>129</v>
      </c>
      <c r="H192" s="191">
        <v>1</v>
      </c>
      <c r="I192" s="192"/>
      <c r="J192" s="193"/>
      <c r="K192" s="194">
        <f>ROUND(P192*H192,2)</f>
        <v>0</v>
      </c>
      <c r="L192" s="189" t="s">
        <v>1</v>
      </c>
      <c r="M192" s="195"/>
      <c r="N192" s="196" t="s">
        <v>1</v>
      </c>
      <c r="O192" s="174" t="s">
        <v>41</v>
      </c>
      <c r="P192" s="175">
        <f>I192+J192</f>
        <v>0</v>
      </c>
      <c r="Q192" s="175">
        <f>ROUND(I192*H192,2)</f>
        <v>0</v>
      </c>
      <c r="R192" s="175">
        <f>ROUND(J192*H192,2)</f>
        <v>0</v>
      </c>
      <c r="S192" s="74"/>
      <c r="T192" s="176">
        <f>S192*H192</f>
        <v>0</v>
      </c>
      <c r="U192" s="176">
        <v>0</v>
      </c>
      <c r="V192" s="176">
        <f>U192*H192</f>
        <v>0</v>
      </c>
      <c r="W192" s="176">
        <v>0</v>
      </c>
      <c r="X192" s="177">
        <f>W192*H192</f>
        <v>0</v>
      </c>
      <c r="Y192" s="35"/>
      <c r="Z192" s="35"/>
      <c r="AA192" s="35"/>
      <c r="AB192" s="35"/>
      <c r="AC192" s="35"/>
      <c r="AD192" s="35"/>
      <c r="AE192" s="35"/>
      <c r="AR192" s="178" t="s">
        <v>157</v>
      </c>
      <c r="AT192" s="178" t="s">
        <v>154</v>
      </c>
      <c r="AU192" s="178" t="s">
        <v>85</v>
      </c>
      <c r="AY192" s="16" t="s">
        <v>123</v>
      </c>
      <c r="BE192" s="179">
        <f>IF(O192="základní",K192,0)</f>
        <v>0</v>
      </c>
      <c r="BF192" s="179">
        <f>IF(O192="snížená",K192,0)</f>
        <v>0</v>
      </c>
      <c r="BG192" s="179">
        <f>IF(O192="zákl. přenesená",K192,0)</f>
        <v>0</v>
      </c>
      <c r="BH192" s="179">
        <f>IF(O192="sníž. přenesená",K192,0)</f>
        <v>0</v>
      </c>
      <c r="BI192" s="179">
        <f>IF(O192="nulová",K192,0)</f>
        <v>0</v>
      </c>
      <c r="BJ192" s="16" t="s">
        <v>83</v>
      </c>
      <c r="BK192" s="179">
        <f>ROUND(P192*H192,2)</f>
        <v>0</v>
      </c>
      <c r="BL192" s="16" t="s">
        <v>150</v>
      </c>
      <c r="BM192" s="178" t="s">
        <v>264</v>
      </c>
    </row>
    <row r="193" s="2" customFormat="1">
      <c r="A193" s="35"/>
      <c r="B193" s="36"/>
      <c r="C193" s="35"/>
      <c r="D193" s="180" t="s">
        <v>133</v>
      </c>
      <c r="E193" s="35"/>
      <c r="F193" s="181" t="s">
        <v>263</v>
      </c>
      <c r="G193" s="35"/>
      <c r="H193" s="35"/>
      <c r="I193" s="182"/>
      <c r="J193" s="182"/>
      <c r="K193" s="35"/>
      <c r="L193" s="35"/>
      <c r="M193" s="36"/>
      <c r="N193" s="183"/>
      <c r="O193" s="184"/>
      <c r="P193" s="74"/>
      <c r="Q193" s="74"/>
      <c r="R193" s="74"/>
      <c r="S193" s="74"/>
      <c r="T193" s="74"/>
      <c r="U193" s="74"/>
      <c r="V193" s="74"/>
      <c r="W193" s="74"/>
      <c r="X193" s="75"/>
      <c r="Y193" s="35"/>
      <c r="Z193" s="35"/>
      <c r="AA193" s="35"/>
      <c r="AB193" s="35"/>
      <c r="AC193" s="35"/>
      <c r="AD193" s="35"/>
      <c r="AE193" s="35"/>
      <c r="AT193" s="16" t="s">
        <v>133</v>
      </c>
      <c r="AU193" s="16" t="s">
        <v>85</v>
      </c>
    </row>
    <row r="194" s="2" customFormat="1" ht="33" customHeight="1">
      <c r="A194" s="35"/>
      <c r="B194" s="165"/>
      <c r="C194" s="166" t="s">
        <v>265</v>
      </c>
      <c r="D194" s="166" t="s">
        <v>126</v>
      </c>
      <c r="E194" s="167" t="s">
        <v>266</v>
      </c>
      <c r="F194" s="168" t="s">
        <v>267</v>
      </c>
      <c r="G194" s="169" t="s">
        <v>129</v>
      </c>
      <c r="H194" s="170">
        <v>14</v>
      </c>
      <c r="I194" s="171"/>
      <c r="J194" s="171"/>
      <c r="K194" s="172">
        <f>ROUND(P194*H194,2)</f>
        <v>0</v>
      </c>
      <c r="L194" s="168" t="s">
        <v>130</v>
      </c>
      <c r="M194" s="36"/>
      <c r="N194" s="173" t="s">
        <v>1</v>
      </c>
      <c r="O194" s="174" t="s">
        <v>41</v>
      </c>
      <c r="P194" s="175">
        <f>I194+J194</f>
        <v>0</v>
      </c>
      <c r="Q194" s="175">
        <f>ROUND(I194*H194,2)</f>
        <v>0</v>
      </c>
      <c r="R194" s="175">
        <f>ROUND(J194*H194,2)</f>
        <v>0</v>
      </c>
      <c r="S194" s="74"/>
      <c r="T194" s="176">
        <f>S194*H194</f>
        <v>0</v>
      </c>
      <c r="U194" s="176">
        <v>0</v>
      </c>
      <c r="V194" s="176">
        <f>U194*H194</f>
        <v>0</v>
      </c>
      <c r="W194" s="176">
        <v>0</v>
      </c>
      <c r="X194" s="177">
        <f>W194*H194</f>
        <v>0</v>
      </c>
      <c r="Y194" s="35"/>
      <c r="Z194" s="35"/>
      <c r="AA194" s="35"/>
      <c r="AB194" s="35"/>
      <c r="AC194" s="35"/>
      <c r="AD194" s="35"/>
      <c r="AE194" s="35"/>
      <c r="AR194" s="178" t="s">
        <v>150</v>
      </c>
      <c r="AT194" s="178" t="s">
        <v>126</v>
      </c>
      <c r="AU194" s="178" t="s">
        <v>85</v>
      </c>
      <c r="AY194" s="16" t="s">
        <v>123</v>
      </c>
      <c r="BE194" s="179">
        <f>IF(O194="základní",K194,0)</f>
        <v>0</v>
      </c>
      <c r="BF194" s="179">
        <f>IF(O194="snížená",K194,0)</f>
        <v>0</v>
      </c>
      <c r="BG194" s="179">
        <f>IF(O194="zákl. přenesená",K194,0)</f>
        <v>0</v>
      </c>
      <c r="BH194" s="179">
        <f>IF(O194="sníž. přenesená",K194,0)</f>
        <v>0</v>
      </c>
      <c r="BI194" s="179">
        <f>IF(O194="nulová",K194,0)</f>
        <v>0</v>
      </c>
      <c r="BJ194" s="16" t="s">
        <v>83</v>
      </c>
      <c r="BK194" s="179">
        <f>ROUND(P194*H194,2)</f>
        <v>0</v>
      </c>
      <c r="BL194" s="16" t="s">
        <v>150</v>
      </c>
      <c r="BM194" s="178" t="s">
        <v>268</v>
      </c>
    </row>
    <row r="195" s="2" customFormat="1">
      <c r="A195" s="35"/>
      <c r="B195" s="36"/>
      <c r="C195" s="35"/>
      <c r="D195" s="180" t="s">
        <v>133</v>
      </c>
      <c r="E195" s="35"/>
      <c r="F195" s="181" t="s">
        <v>269</v>
      </c>
      <c r="G195" s="35"/>
      <c r="H195" s="35"/>
      <c r="I195" s="182"/>
      <c r="J195" s="182"/>
      <c r="K195" s="35"/>
      <c r="L195" s="35"/>
      <c r="M195" s="36"/>
      <c r="N195" s="183"/>
      <c r="O195" s="184"/>
      <c r="P195" s="74"/>
      <c r="Q195" s="74"/>
      <c r="R195" s="74"/>
      <c r="S195" s="74"/>
      <c r="T195" s="74"/>
      <c r="U195" s="74"/>
      <c r="V195" s="74"/>
      <c r="W195" s="74"/>
      <c r="X195" s="75"/>
      <c r="Y195" s="35"/>
      <c r="Z195" s="35"/>
      <c r="AA195" s="35"/>
      <c r="AB195" s="35"/>
      <c r="AC195" s="35"/>
      <c r="AD195" s="35"/>
      <c r="AE195" s="35"/>
      <c r="AT195" s="16" t="s">
        <v>133</v>
      </c>
      <c r="AU195" s="16" t="s">
        <v>85</v>
      </c>
    </row>
    <row r="196" s="2" customFormat="1">
      <c r="A196" s="35"/>
      <c r="B196" s="36"/>
      <c r="C196" s="35"/>
      <c r="D196" s="185" t="s">
        <v>135</v>
      </c>
      <c r="E196" s="35"/>
      <c r="F196" s="186" t="s">
        <v>270</v>
      </c>
      <c r="G196" s="35"/>
      <c r="H196" s="35"/>
      <c r="I196" s="182"/>
      <c r="J196" s="182"/>
      <c r="K196" s="35"/>
      <c r="L196" s="35"/>
      <c r="M196" s="36"/>
      <c r="N196" s="183"/>
      <c r="O196" s="184"/>
      <c r="P196" s="74"/>
      <c r="Q196" s="74"/>
      <c r="R196" s="74"/>
      <c r="S196" s="74"/>
      <c r="T196" s="74"/>
      <c r="U196" s="74"/>
      <c r="V196" s="74"/>
      <c r="W196" s="74"/>
      <c r="X196" s="75"/>
      <c r="Y196" s="35"/>
      <c r="Z196" s="35"/>
      <c r="AA196" s="35"/>
      <c r="AB196" s="35"/>
      <c r="AC196" s="35"/>
      <c r="AD196" s="35"/>
      <c r="AE196" s="35"/>
      <c r="AT196" s="16" t="s">
        <v>135</v>
      </c>
      <c r="AU196" s="16" t="s">
        <v>85</v>
      </c>
    </row>
    <row r="197" s="2" customFormat="1" ht="37.8" customHeight="1">
      <c r="A197" s="35"/>
      <c r="B197" s="165"/>
      <c r="C197" s="187" t="s">
        <v>271</v>
      </c>
      <c r="D197" s="187" t="s">
        <v>154</v>
      </c>
      <c r="E197" s="188" t="s">
        <v>272</v>
      </c>
      <c r="F197" s="189" t="s">
        <v>273</v>
      </c>
      <c r="G197" s="190" t="s">
        <v>129</v>
      </c>
      <c r="H197" s="191">
        <v>14</v>
      </c>
      <c r="I197" s="192"/>
      <c r="J197" s="193"/>
      <c r="K197" s="194">
        <f>ROUND(P197*H197,2)</f>
        <v>0</v>
      </c>
      <c r="L197" s="189" t="s">
        <v>130</v>
      </c>
      <c r="M197" s="195"/>
      <c r="N197" s="196" t="s">
        <v>1</v>
      </c>
      <c r="O197" s="174" t="s">
        <v>41</v>
      </c>
      <c r="P197" s="175">
        <f>I197+J197</f>
        <v>0</v>
      </c>
      <c r="Q197" s="175">
        <f>ROUND(I197*H197,2)</f>
        <v>0</v>
      </c>
      <c r="R197" s="175">
        <f>ROUND(J197*H197,2)</f>
        <v>0</v>
      </c>
      <c r="S197" s="74"/>
      <c r="T197" s="176">
        <f>S197*H197</f>
        <v>0</v>
      </c>
      <c r="U197" s="176">
        <v>4.0000000000000003E-05</v>
      </c>
      <c r="V197" s="176">
        <f>U197*H197</f>
        <v>0.00056000000000000006</v>
      </c>
      <c r="W197" s="176">
        <v>0</v>
      </c>
      <c r="X197" s="177">
        <f>W197*H197</f>
        <v>0</v>
      </c>
      <c r="Y197" s="35"/>
      <c r="Z197" s="35"/>
      <c r="AA197" s="35"/>
      <c r="AB197" s="35"/>
      <c r="AC197" s="35"/>
      <c r="AD197" s="35"/>
      <c r="AE197" s="35"/>
      <c r="AR197" s="178" t="s">
        <v>157</v>
      </c>
      <c r="AT197" s="178" t="s">
        <v>154</v>
      </c>
      <c r="AU197" s="178" t="s">
        <v>85</v>
      </c>
      <c r="AY197" s="16" t="s">
        <v>123</v>
      </c>
      <c r="BE197" s="179">
        <f>IF(O197="základní",K197,0)</f>
        <v>0</v>
      </c>
      <c r="BF197" s="179">
        <f>IF(O197="snížená",K197,0)</f>
        <v>0</v>
      </c>
      <c r="BG197" s="179">
        <f>IF(O197="zákl. přenesená",K197,0)</f>
        <v>0</v>
      </c>
      <c r="BH197" s="179">
        <f>IF(O197="sníž. přenesená",K197,0)</f>
        <v>0</v>
      </c>
      <c r="BI197" s="179">
        <f>IF(O197="nulová",K197,0)</f>
        <v>0</v>
      </c>
      <c r="BJ197" s="16" t="s">
        <v>83</v>
      </c>
      <c r="BK197" s="179">
        <f>ROUND(P197*H197,2)</f>
        <v>0</v>
      </c>
      <c r="BL197" s="16" t="s">
        <v>150</v>
      </c>
      <c r="BM197" s="178" t="s">
        <v>274</v>
      </c>
    </row>
    <row r="198" s="2" customFormat="1">
      <c r="A198" s="35"/>
      <c r="B198" s="36"/>
      <c r="C198" s="35"/>
      <c r="D198" s="180" t="s">
        <v>133</v>
      </c>
      <c r="E198" s="35"/>
      <c r="F198" s="181" t="s">
        <v>275</v>
      </c>
      <c r="G198" s="35"/>
      <c r="H198" s="35"/>
      <c r="I198" s="182"/>
      <c r="J198" s="182"/>
      <c r="K198" s="35"/>
      <c r="L198" s="35"/>
      <c r="M198" s="36"/>
      <c r="N198" s="183"/>
      <c r="O198" s="184"/>
      <c r="P198" s="74"/>
      <c r="Q198" s="74"/>
      <c r="R198" s="74"/>
      <c r="S198" s="74"/>
      <c r="T198" s="74"/>
      <c r="U198" s="74"/>
      <c r="V198" s="74"/>
      <c r="W198" s="74"/>
      <c r="X198" s="75"/>
      <c r="Y198" s="35"/>
      <c r="Z198" s="35"/>
      <c r="AA198" s="35"/>
      <c r="AB198" s="35"/>
      <c r="AC198" s="35"/>
      <c r="AD198" s="35"/>
      <c r="AE198" s="35"/>
      <c r="AT198" s="16" t="s">
        <v>133</v>
      </c>
      <c r="AU198" s="16" t="s">
        <v>85</v>
      </c>
    </row>
    <row r="199" s="2" customFormat="1" ht="33" customHeight="1">
      <c r="A199" s="35"/>
      <c r="B199" s="165"/>
      <c r="C199" s="166" t="s">
        <v>276</v>
      </c>
      <c r="D199" s="166" t="s">
        <v>126</v>
      </c>
      <c r="E199" s="167" t="s">
        <v>277</v>
      </c>
      <c r="F199" s="168" t="s">
        <v>278</v>
      </c>
      <c r="G199" s="169" t="s">
        <v>129</v>
      </c>
      <c r="H199" s="170">
        <v>4</v>
      </c>
      <c r="I199" s="171"/>
      <c r="J199" s="171"/>
      <c r="K199" s="172">
        <f>ROUND(P199*H199,2)</f>
        <v>0</v>
      </c>
      <c r="L199" s="168" t="s">
        <v>130</v>
      </c>
      <c r="M199" s="36"/>
      <c r="N199" s="173" t="s">
        <v>1</v>
      </c>
      <c r="O199" s="174" t="s">
        <v>41</v>
      </c>
      <c r="P199" s="175">
        <f>I199+J199</f>
        <v>0</v>
      </c>
      <c r="Q199" s="175">
        <f>ROUND(I199*H199,2)</f>
        <v>0</v>
      </c>
      <c r="R199" s="175">
        <f>ROUND(J199*H199,2)</f>
        <v>0</v>
      </c>
      <c r="S199" s="74"/>
      <c r="T199" s="176">
        <f>S199*H199</f>
        <v>0</v>
      </c>
      <c r="U199" s="176">
        <v>0</v>
      </c>
      <c r="V199" s="176">
        <f>U199*H199</f>
        <v>0</v>
      </c>
      <c r="W199" s="176">
        <v>0</v>
      </c>
      <c r="X199" s="177">
        <f>W199*H199</f>
        <v>0</v>
      </c>
      <c r="Y199" s="35"/>
      <c r="Z199" s="35"/>
      <c r="AA199" s="35"/>
      <c r="AB199" s="35"/>
      <c r="AC199" s="35"/>
      <c r="AD199" s="35"/>
      <c r="AE199" s="35"/>
      <c r="AR199" s="178" t="s">
        <v>150</v>
      </c>
      <c r="AT199" s="178" t="s">
        <v>126</v>
      </c>
      <c r="AU199" s="178" t="s">
        <v>85</v>
      </c>
      <c r="AY199" s="16" t="s">
        <v>123</v>
      </c>
      <c r="BE199" s="179">
        <f>IF(O199="základní",K199,0)</f>
        <v>0</v>
      </c>
      <c r="BF199" s="179">
        <f>IF(O199="snížená",K199,0)</f>
        <v>0</v>
      </c>
      <c r="BG199" s="179">
        <f>IF(O199="zákl. přenesená",K199,0)</f>
        <v>0</v>
      </c>
      <c r="BH199" s="179">
        <f>IF(O199="sníž. přenesená",K199,0)</f>
        <v>0</v>
      </c>
      <c r="BI199" s="179">
        <f>IF(O199="nulová",K199,0)</f>
        <v>0</v>
      </c>
      <c r="BJ199" s="16" t="s">
        <v>83</v>
      </c>
      <c r="BK199" s="179">
        <f>ROUND(P199*H199,2)</f>
        <v>0</v>
      </c>
      <c r="BL199" s="16" t="s">
        <v>150</v>
      </c>
      <c r="BM199" s="178" t="s">
        <v>279</v>
      </c>
    </row>
    <row r="200" s="2" customFormat="1">
      <c r="A200" s="35"/>
      <c r="B200" s="36"/>
      <c r="C200" s="35"/>
      <c r="D200" s="180" t="s">
        <v>133</v>
      </c>
      <c r="E200" s="35"/>
      <c r="F200" s="181" t="s">
        <v>280</v>
      </c>
      <c r="G200" s="35"/>
      <c r="H200" s="35"/>
      <c r="I200" s="182"/>
      <c r="J200" s="182"/>
      <c r="K200" s="35"/>
      <c r="L200" s="35"/>
      <c r="M200" s="36"/>
      <c r="N200" s="183"/>
      <c r="O200" s="184"/>
      <c r="P200" s="74"/>
      <c r="Q200" s="74"/>
      <c r="R200" s="74"/>
      <c r="S200" s="74"/>
      <c r="T200" s="74"/>
      <c r="U200" s="74"/>
      <c r="V200" s="74"/>
      <c r="W200" s="74"/>
      <c r="X200" s="75"/>
      <c r="Y200" s="35"/>
      <c r="Z200" s="35"/>
      <c r="AA200" s="35"/>
      <c r="AB200" s="35"/>
      <c r="AC200" s="35"/>
      <c r="AD200" s="35"/>
      <c r="AE200" s="35"/>
      <c r="AT200" s="16" t="s">
        <v>133</v>
      </c>
      <c r="AU200" s="16" t="s">
        <v>85</v>
      </c>
    </row>
    <row r="201" s="2" customFormat="1">
      <c r="A201" s="35"/>
      <c r="B201" s="36"/>
      <c r="C201" s="35"/>
      <c r="D201" s="185" t="s">
        <v>135</v>
      </c>
      <c r="E201" s="35"/>
      <c r="F201" s="186" t="s">
        <v>281</v>
      </c>
      <c r="G201" s="35"/>
      <c r="H201" s="35"/>
      <c r="I201" s="182"/>
      <c r="J201" s="182"/>
      <c r="K201" s="35"/>
      <c r="L201" s="35"/>
      <c r="M201" s="36"/>
      <c r="N201" s="183"/>
      <c r="O201" s="184"/>
      <c r="P201" s="74"/>
      <c r="Q201" s="74"/>
      <c r="R201" s="74"/>
      <c r="S201" s="74"/>
      <c r="T201" s="74"/>
      <c r="U201" s="74"/>
      <c r="V201" s="74"/>
      <c r="W201" s="74"/>
      <c r="X201" s="75"/>
      <c r="Y201" s="35"/>
      <c r="Z201" s="35"/>
      <c r="AA201" s="35"/>
      <c r="AB201" s="35"/>
      <c r="AC201" s="35"/>
      <c r="AD201" s="35"/>
      <c r="AE201" s="35"/>
      <c r="AT201" s="16" t="s">
        <v>135</v>
      </c>
      <c r="AU201" s="16" t="s">
        <v>85</v>
      </c>
    </row>
    <row r="202" s="2" customFormat="1" ht="37.8" customHeight="1">
      <c r="A202" s="35"/>
      <c r="B202" s="165"/>
      <c r="C202" s="187" t="s">
        <v>282</v>
      </c>
      <c r="D202" s="187" t="s">
        <v>154</v>
      </c>
      <c r="E202" s="188" t="s">
        <v>283</v>
      </c>
      <c r="F202" s="189" t="s">
        <v>284</v>
      </c>
      <c r="G202" s="190" t="s">
        <v>129</v>
      </c>
      <c r="H202" s="191">
        <v>4</v>
      </c>
      <c r="I202" s="192"/>
      <c r="J202" s="193"/>
      <c r="K202" s="194">
        <f>ROUND(P202*H202,2)</f>
        <v>0</v>
      </c>
      <c r="L202" s="189" t="s">
        <v>130</v>
      </c>
      <c r="M202" s="195"/>
      <c r="N202" s="196" t="s">
        <v>1</v>
      </c>
      <c r="O202" s="174" t="s">
        <v>41</v>
      </c>
      <c r="P202" s="175">
        <f>I202+J202</f>
        <v>0</v>
      </c>
      <c r="Q202" s="175">
        <f>ROUND(I202*H202,2)</f>
        <v>0</v>
      </c>
      <c r="R202" s="175">
        <f>ROUND(J202*H202,2)</f>
        <v>0</v>
      </c>
      <c r="S202" s="74"/>
      <c r="T202" s="176">
        <f>S202*H202</f>
        <v>0</v>
      </c>
      <c r="U202" s="176">
        <v>6.0000000000000002E-05</v>
      </c>
      <c r="V202" s="176">
        <f>U202*H202</f>
        <v>0.00024000000000000001</v>
      </c>
      <c r="W202" s="176">
        <v>0</v>
      </c>
      <c r="X202" s="177">
        <f>W202*H202</f>
        <v>0</v>
      </c>
      <c r="Y202" s="35"/>
      <c r="Z202" s="35"/>
      <c r="AA202" s="35"/>
      <c r="AB202" s="35"/>
      <c r="AC202" s="35"/>
      <c r="AD202" s="35"/>
      <c r="AE202" s="35"/>
      <c r="AR202" s="178" t="s">
        <v>157</v>
      </c>
      <c r="AT202" s="178" t="s">
        <v>154</v>
      </c>
      <c r="AU202" s="178" t="s">
        <v>85</v>
      </c>
      <c r="AY202" s="16" t="s">
        <v>123</v>
      </c>
      <c r="BE202" s="179">
        <f>IF(O202="základní",K202,0)</f>
        <v>0</v>
      </c>
      <c r="BF202" s="179">
        <f>IF(O202="snížená",K202,0)</f>
        <v>0</v>
      </c>
      <c r="BG202" s="179">
        <f>IF(O202="zákl. přenesená",K202,0)</f>
        <v>0</v>
      </c>
      <c r="BH202" s="179">
        <f>IF(O202="sníž. přenesená",K202,0)</f>
        <v>0</v>
      </c>
      <c r="BI202" s="179">
        <f>IF(O202="nulová",K202,0)</f>
        <v>0</v>
      </c>
      <c r="BJ202" s="16" t="s">
        <v>83</v>
      </c>
      <c r="BK202" s="179">
        <f>ROUND(P202*H202,2)</f>
        <v>0</v>
      </c>
      <c r="BL202" s="16" t="s">
        <v>150</v>
      </c>
      <c r="BM202" s="178" t="s">
        <v>285</v>
      </c>
    </row>
    <row r="203" s="2" customFormat="1">
      <c r="A203" s="35"/>
      <c r="B203" s="36"/>
      <c r="C203" s="35"/>
      <c r="D203" s="180" t="s">
        <v>133</v>
      </c>
      <c r="E203" s="35"/>
      <c r="F203" s="181" t="s">
        <v>286</v>
      </c>
      <c r="G203" s="35"/>
      <c r="H203" s="35"/>
      <c r="I203" s="182"/>
      <c r="J203" s="182"/>
      <c r="K203" s="35"/>
      <c r="L203" s="35"/>
      <c r="M203" s="36"/>
      <c r="N203" s="183"/>
      <c r="O203" s="184"/>
      <c r="P203" s="74"/>
      <c r="Q203" s="74"/>
      <c r="R203" s="74"/>
      <c r="S203" s="74"/>
      <c r="T203" s="74"/>
      <c r="U203" s="74"/>
      <c r="V203" s="74"/>
      <c r="W203" s="74"/>
      <c r="X203" s="75"/>
      <c r="Y203" s="35"/>
      <c r="Z203" s="35"/>
      <c r="AA203" s="35"/>
      <c r="AB203" s="35"/>
      <c r="AC203" s="35"/>
      <c r="AD203" s="35"/>
      <c r="AE203" s="35"/>
      <c r="AT203" s="16" t="s">
        <v>133</v>
      </c>
      <c r="AU203" s="16" t="s">
        <v>85</v>
      </c>
    </row>
    <row r="204" s="2" customFormat="1" ht="24.15" customHeight="1">
      <c r="A204" s="35"/>
      <c r="B204" s="165"/>
      <c r="C204" s="166" t="s">
        <v>287</v>
      </c>
      <c r="D204" s="166" t="s">
        <v>126</v>
      </c>
      <c r="E204" s="167" t="s">
        <v>288</v>
      </c>
      <c r="F204" s="168" t="s">
        <v>289</v>
      </c>
      <c r="G204" s="169" t="s">
        <v>129</v>
      </c>
      <c r="H204" s="170">
        <v>1</v>
      </c>
      <c r="I204" s="171"/>
      <c r="J204" s="171"/>
      <c r="K204" s="172">
        <f>ROUND(P204*H204,2)</f>
        <v>0</v>
      </c>
      <c r="L204" s="168" t="s">
        <v>130</v>
      </c>
      <c r="M204" s="36"/>
      <c r="N204" s="173" t="s">
        <v>1</v>
      </c>
      <c r="O204" s="174" t="s">
        <v>41</v>
      </c>
      <c r="P204" s="175">
        <f>I204+J204</f>
        <v>0</v>
      </c>
      <c r="Q204" s="175">
        <f>ROUND(I204*H204,2)</f>
        <v>0</v>
      </c>
      <c r="R204" s="175">
        <f>ROUND(J204*H204,2)</f>
        <v>0</v>
      </c>
      <c r="S204" s="74"/>
      <c r="T204" s="176">
        <f>S204*H204</f>
        <v>0</v>
      </c>
      <c r="U204" s="176">
        <v>0</v>
      </c>
      <c r="V204" s="176">
        <f>U204*H204</f>
        <v>0</v>
      </c>
      <c r="W204" s="176">
        <v>0</v>
      </c>
      <c r="X204" s="177">
        <f>W204*H204</f>
        <v>0</v>
      </c>
      <c r="Y204" s="35"/>
      <c r="Z204" s="35"/>
      <c r="AA204" s="35"/>
      <c r="AB204" s="35"/>
      <c r="AC204" s="35"/>
      <c r="AD204" s="35"/>
      <c r="AE204" s="35"/>
      <c r="AR204" s="178" t="s">
        <v>150</v>
      </c>
      <c r="AT204" s="178" t="s">
        <v>126</v>
      </c>
      <c r="AU204" s="178" t="s">
        <v>85</v>
      </c>
      <c r="AY204" s="16" t="s">
        <v>123</v>
      </c>
      <c r="BE204" s="179">
        <f>IF(O204="základní",K204,0)</f>
        <v>0</v>
      </c>
      <c r="BF204" s="179">
        <f>IF(O204="snížená",K204,0)</f>
        <v>0</v>
      </c>
      <c r="BG204" s="179">
        <f>IF(O204="zákl. přenesená",K204,0)</f>
        <v>0</v>
      </c>
      <c r="BH204" s="179">
        <f>IF(O204="sníž. přenesená",K204,0)</f>
        <v>0</v>
      </c>
      <c r="BI204" s="179">
        <f>IF(O204="nulová",K204,0)</f>
        <v>0</v>
      </c>
      <c r="BJ204" s="16" t="s">
        <v>83</v>
      </c>
      <c r="BK204" s="179">
        <f>ROUND(P204*H204,2)</f>
        <v>0</v>
      </c>
      <c r="BL204" s="16" t="s">
        <v>150</v>
      </c>
      <c r="BM204" s="178" t="s">
        <v>290</v>
      </c>
    </row>
    <row r="205" s="2" customFormat="1">
      <c r="A205" s="35"/>
      <c r="B205" s="36"/>
      <c r="C205" s="35"/>
      <c r="D205" s="180" t="s">
        <v>133</v>
      </c>
      <c r="E205" s="35"/>
      <c r="F205" s="181" t="s">
        <v>291</v>
      </c>
      <c r="G205" s="35"/>
      <c r="H205" s="35"/>
      <c r="I205" s="182"/>
      <c r="J205" s="182"/>
      <c r="K205" s="35"/>
      <c r="L205" s="35"/>
      <c r="M205" s="36"/>
      <c r="N205" s="183"/>
      <c r="O205" s="184"/>
      <c r="P205" s="74"/>
      <c r="Q205" s="74"/>
      <c r="R205" s="74"/>
      <c r="S205" s="74"/>
      <c r="T205" s="74"/>
      <c r="U205" s="74"/>
      <c r="V205" s="74"/>
      <c r="W205" s="74"/>
      <c r="X205" s="75"/>
      <c r="Y205" s="35"/>
      <c r="Z205" s="35"/>
      <c r="AA205" s="35"/>
      <c r="AB205" s="35"/>
      <c r="AC205" s="35"/>
      <c r="AD205" s="35"/>
      <c r="AE205" s="35"/>
      <c r="AT205" s="16" t="s">
        <v>133</v>
      </c>
      <c r="AU205" s="16" t="s">
        <v>85</v>
      </c>
    </row>
    <row r="206" s="2" customFormat="1">
      <c r="A206" s="35"/>
      <c r="B206" s="36"/>
      <c r="C206" s="35"/>
      <c r="D206" s="185" t="s">
        <v>135</v>
      </c>
      <c r="E206" s="35"/>
      <c r="F206" s="186" t="s">
        <v>292</v>
      </c>
      <c r="G206" s="35"/>
      <c r="H206" s="35"/>
      <c r="I206" s="182"/>
      <c r="J206" s="182"/>
      <c r="K206" s="35"/>
      <c r="L206" s="35"/>
      <c r="M206" s="36"/>
      <c r="N206" s="183"/>
      <c r="O206" s="184"/>
      <c r="P206" s="74"/>
      <c r="Q206" s="74"/>
      <c r="R206" s="74"/>
      <c r="S206" s="74"/>
      <c r="T206" s="74"/>
      <c r="U206" s="74"/>
      <c r="V206" s="74"/>
      <c r="W206" s="74"/>
      <c r="X206" s="75"/>
      <c r="Y206" s="35"/>
      <c r="Z206" s="35"/>
      <c r="AA206" s="35"/>
      <c r="AB206" s="35"/>
      <c r="AC206" s="35"/>
      <c r="AD206" s="35"/>
      <c r="AE206" s="35"/>
      <c r="AT206" s="16" t="s">
        <v>135</v>
      </c>
      <c r="AU206" s="16" t="s">
        <v>85</v>
      </c>
    </row>
    <row r="207" s="2" customFormat="1" ht="24.15" customHeight="1">
      <c r="A207" s="35"/>
      <c r="B207" s="165"/>
      <c r="C207" s="187" t="s">
        <v>293</v>
      </c>
      <c r="D207" s="187" t="s">
        <v>154</v>
      </c>
      <c r="E207" s="188" t="s">
        <v>294</v>
      </c>
      <c r="F207" s="189" t="s">
        <v>295</v>
      </c>
      <c r="G207" s="190" t="s">
        <v>129</v>
      </c>
      <c r="H207" s="191">
        <v>1</v>
      </c>
      <c r="I207" s="192"/>
      <c r="J207" s="193"/>
      <c r="K207" s="194">
        <f>ROUND(P207*H207,2)</f>
        <v>0</v>
      </c>
      <c r="L207" s="189" t="s">
        <v>130</v>
      </c>
      <c r="M207" s="195"/>
      <c r="N207" s="196" t="s">
        <v>1</v>
      </c>
      <c r="O207" s="174" t="s">
        <v>41</v>
      </c>
      <c r="P207" s="175">
        <f>I207+J207</f>
        <v>0</v>
      </c>
      <c r="Q207" s="175">
        <f>ROUND(I207*H207,2)</f>
        <v>0</v>
      </c>
      <c r="R207" s="175">
        <f>ROUND(J207*H207,2)</f>
        <v>0</v>
      </c>
      <c r="S207" s="74"/>
      <c r="T207" s="176">
        <f>S207*H207</f>
        <v>0</v>
      </c>
      <c r="U207" s="176">
        <v>0.0010499999999999999</v>
      </c>
      <c r="V207" s="176">
        <f>U207*H207</f>
        <v>0.0010499999999999999</v>
      </c>
      <c r="W207" s="176">
        <v>0</v>
      </c>
      <c r="X207" s="177">
        <f>W207*H207</f>
        <v>0</v>
      </c>
      <c r="Y207" s="35"/>
      <c r="Z207" s="35"/>
      <c r="AA207" s="35"/>
      <c r="AB207" s="35"/>
      <c r="AC207" s="35"/>
      <c r="AD207" s="35"/>
      <c r="AE207" s="35"/>
      <c r="AR207" s="178" t="s">
        <v>157</v>
      </c>
      <c r="AT207" s="178" t="s">
        <v>154</v>
      </c>
      <c r="AU207" s="178" t="s">
        <v>85</v>
      </c>
      <c r="AY207" s="16" t="s">
        <v>123</v>
      </c>
      <c r="BE207" s="179">
        <f>IF(O207="základní",K207,0)</f>
        <v>0</v>
      </c>
      <c r="BF207" s="179">
        <f>IF(O207="snížená",K207,0)</f>
        <v>0</v>
      </c>
      <c r="BG207" s="179">
        <f>IF(O207="zákl. přenesená",K207,0)</f>
        <v>0</v>
      </c>
      <c r="BH207" s="179">
        <f>IF(O207="sníž. přenesená",K207,0)</f>
        <v>0</v>
      </c>
      <c r="BI207" s="179">
        <f>IF(O207="nulová",K207,0)</f>
        <v>0</v>
      </c>
      <c r="BJ207" s="16" t="s">
        <v>83</v>
      </c>
      <c r="BK207" s="179">
        <f>ROUND(P207*H207,2)</f>
        <v>0</v>
      </c>
      <c r="BL207" s="16" t="s">
        <v>150</v>
      </c>
      <c r="BM207" s="178" t="s">
        <v>296</v>
      </c>
    </row>
    <row r="208" s="2" customFormat="1">
      <c r="A208" s="35"/>
      <c r="B208" s="36"/>
      <c r="C208" s="35"/>
      <c r="D208" s="180" t="s">
        <v>133</v>
      </c>
      <c r="E208" s="35"/>
      <c r="F208" s="181" t="s">
        <v>295</v>
      </c>
      <c r="G208" s="35"/>
      <c r="H208" s="35"/>
      <c r="I208" s="182"/>
      <c r="J208" s="182"/>
      <c r="K208" s="35"/>
      <c r="L208" s="35"/>
      <c r="M208" s="36"/>
      <c r="N208" s="183"/>
      <c r="O208" s="184"/>
      <c r="P208" s="74"/>
      <c r="Q208" s="74"/>
      <c r="R208" s="74"/>
      <c r="S208" s="74"/>
      <c r="T208" s="74"/>
      <c r="U208" s="74"/>
      <c r="V208" s="74"/>
      <c r="W208" s="74"/>
      <c r="X208" s="75"/>
      <c r="Y208" s="35"/>
      <c r="Z208" s="35"/>
      <c r="AA208" s="35"/>
      <c r="AB208" s="35"/>
      <c r="AC208" s="35"/>
      <c r="AD208" s="35"/>
      <c r="AE208" s="35"/>
      <c r="AT208" s="16" t="s">
        <v>133</v>
      </c>
      <c r="AU208" s="16" t="s">
        <v>85</v>
      </c>
    </row>
    <row r="209" s="2" customFormat="1" ht="24.15" customHeight="1">
      <c r="A209" s="35"/>
      <c r="B209" s="165"/>
      <c r="C209" s="166" t="s">
        <v>157</v>
      </c>
      <c r="D209" s="166" t="s">
        <v>126</v>
      </c>
      <c r="E209" s="167" t="s">
        <v>297</v>
      </c>
      <c r="F209" s="168" t="s">
        <v>298</v>
      </c>
      <c r="G209" s="169" t="s">
        <v>129</v>
      </c>
      <c r="H209" s="170">
        <v>14</v>
      </c>
      <c r="I209" s="171"/>
      <c r="J209" s="171"/>
      <c r="K209" s="172">
        <f>ROUND(P209*H209,2)</f>
        <v>0</v>
      </c>
      <c r="L209" s="168" t="s">
        <v>130</v>
      </c>
      <c r="M209" s="36"/>
      <c r="N209" s="173" t="s">
        <v>1</v>
      </c>
      <c r="O209" s="174" t="s">
        <v>41</v>
      </c>
      <c r="P209" s="175">
        <f>I209+J209</f>
        <v>0</v>
      </c>
      <c r="Q209" s="175">
        <f>ROUND(I209*H209,2)</f>
        <v>0</v>
      </c>
      <c r="R209" s="175">
        <f>ROUND(J209*H209,2)</f>
        <v>0</v>
      </c>
      <c r="S209" s="74"/>
      <c r="T209" s="176">
        <f>S209*H209</f>
        <v>0</v>
      </c>
      <c r="U209" s="176">
        <v>0</v>
      </c>
      <c r="V209" s="176">
        <f>U209*H209</f>
        <v>0</v>
      </c>
      <c r="W209" s="176">
        <v>0</v>
      </c>
      <c r="X209" s="177">
        <f>W209*H209</f>
        <v>0</v>
      </c>
      <c r="Y209" s="35"/>
      <c r="Z209" s="35"/>
      <c r="AA209" s="35"/>
      <c r="AB209" s="35"/>
      <c r="AC209" s="35"/>
      <c r="AD209" s="35"/>
      <c r="AE209" s="35"/>
      <c r="AR209" s="178" t="s">
        <v>150</v>
      </c>
      <c r="AT209" s="178" t="s">
        <v>126</v>
      </c>
      <c r="AU209" s="178" t="s">
        <v>85</v>
      </c>
      <c r="AY209" s="16" t="s">
        <v>123</v>
      </c>
      <c r="BE209" s="179">
        <f>IF(O209="základní",K209,0)</f>
        <v>0</v>
      </c>
      <c r="BF209" s="179">
        <f>IF(O209="snížená",K209,0)</f>
        <v>0</v>
      </c>
      <c r="BG209" s="179">
        <f>IF(O209="zákl. přenesená",K209,0)</f>
        <v>0</v>
      </c>
      <c r="BH209" s="179">
        <f>IF(O209="sníž. přenesená",K209,0)</f>
        <v>0</v>
      </c>
      <c r="BI209" s="179">
        <f>IF(O209="nulová",K209,0)</f>
        <v>0</v>
      </c>
      <c r="BJ209" s="16" t="s">
        <v>83</v>
      </c>
      <c r="BK209" s="179">
        <f>ROUND(P209*H209,2)</f>
        <v>0</v>
      </c>
      <c r="BL209" s="16" t="s">
        <v>150</v>
      </c>
      <c r="BM209" s="178" t="s">
        <v>299</v>
      </c>
    </row>
    <row r="210" s="2" customFormat="1">
      <c r="A210" s="35"/>
      <c r="B210" s="36"/>
      <c r="C210" s="35"/>
      <c r="D210" s="180" t="s">
        <v>133</v>
      </c>
      <c r="E210" s="35"/>
      <c r="F210" s="181" t="s">
        <v>300</v>
      </c>
      <c r="G210" s="35"/>
      <c r="H210" s="35"/>
      <c r="I210" s="182"/>
      <c r="J210" s="182"/>
      <c r="K210" s="35"/>
      <c r="L210" s="35"/>
      <c r="M210" s="36"/>
      <c r="N210" s="183"/>
      <c r="O210" s="184"/>
      <c r="P210" s="74"/>
      <c r="Q210" s="74"/>
      <c r="R210" s="74"/>
      <c r="S210" s="74"/>
      <c r="T210" s="74"/>
      <c r="U210" s="74"/>
      <c r="V210" s="74"/>
      <c r="W210" s="74"/>
      <c r="X210" s="75"/>
      <c r="Y210" s="35"/>
      <c r="Z210" s="35"/>
      <c r="AA210" s="35"/>
      <c r="AB210" s="35"/>
      <c r="AC210" s="35"/>
      <c r="AD210" s="35"/>
      <c r="AE210" s="35"/>
      <c r="AT210" s="16" t="s">
        <v>133</v>
      </c>
      <c r="AU210" s="16" t="s">
        <v>85</v>
      </c>
    </row>
    <row r="211" s="2" customFormat="1">
      <c r="A211" s="35"/>
      <c r="B211" s="36"/>
      <c r="C211" s="35"/>
      <c r="D211" s="185" t="s">
        <v>135</v>
      </c>
      <c r="E211" s="35"/>
      <c r="F211" s="186" t="s">
        <v>301</v>
      </c>
      <c r="G211" s="35"/>
      <c r="H211" s="35"/>
      <c r="I211" s="182"/>
      <c r="J211" s="182"/>
      <c r="K211" s="35"/>
      <c r="L211" s="35"/>
      <c r="M211" s="36"/>
      <c r="N211" s="183"/>
      <c r="O211" s="184"/>
      <c r="P211" s="74"/>
      <c r="Q211" s="74"/>
      <c r="R211" s="74"/>
      <c r="S211" s="74"/>
      <c r="T211" s="74"/>
      <c r="U211" s="74"/>
      <c r="V211" s="74"/>
      <c r="W211" s="74"/>
      <c r="X211" s="75"/>
      <c r="Y211" s="35"/>
      <c r="Z211" s="35"/>
      <c r="AA211" s="35"/>
      <c r="AB211" s="35"/>
      <c r="AC211" s="35"/>
      <c r="AD211" s="35"/>
      <c r="AE211" s="35"/>
      <c r="AT211" s="16" t="s">
        <v>135</v>
      </c>
      <c r="AU211" s="16" t="s">
        <v>85</v>
      </c>
    </row>
    <row r="212" s="2" customFormat="1" ht="24.15" customHeight="1">
      <c r="A212" s="35"/>
      <c r="B212" s="165"/>
      <c r="C212" s="187" t="s">
        <v>302</v>
      </c>
      <c r="D212" s="187" t="s">
        <v>154</v>
      </c>
      <c r="E212" s="188" t="s">
        <v>303</v>
      </c>
      <c r="F212" s="189" t="s">
        <v>304</v>
      </c>
      <c r="G212" s="190" t="s">
        <v>1</v>
      </c>
      <c r="H212" s="191">
        <v>14</v>
      </c>
      <c r="I212" s="192"/>
      <c r="J212" s="193"/>
      <c r="K212" s="194">
        <f>ROUND(P212*H212,2)</f>
        <v>0</v>
      </c>
      <c r="L212" s="189" t="s">
        <v>1</v>
      </c>
      <c r="M212" s="195"/>
      <c r="N212" s="196" t="s">
        <v>1</v>
      </c>
      <c r="O212" s="174" t="s">
        <v>41</v>
      </c>
      <c r="P212" s="175">
        <f>I212+J212</f>
        <v>0</v>
      </c>
      <c r="Q212" s="175">
        <f>ROUND(I212*H212,2)</f>
        <v>0</v>
      </c>
      <c r="R212" s="175">
        <f>ROUND(J212*H212,2)</f>
        <v>0</v>
      </c>
      <c r="S212" s="74"/>
      <c r="T212" s="176">
        <f>S212*H212</f>
        <v>0</v>
      </c>
      <c r="U212" s="176">
        <v>0</v>
      </c>
      <c r="V212" s="176">
        <f>U212*H212</f>
        <v>0</v>
      </c>
      <c r="W212" s="176">
        <v>0</v>
      </c>
      <c r="X212" s="177">
        <f>W212*H212</f>
        <v>0</v>
      </c>
      <c r="Y212" s="35"/>
      <c r="Z212" s="35"/>
      <c r="AA212" s="35"/>
      <c r="AB212" s="35"/>
      <c r="AC212" s="35"/>
      <c r="AD212" s="35"/>
      <c r="AE212" s="35"/>
      <c r="AR212" s="178" t="s">
        <v>157</v>
      </c>
      <c r="AT212" s="178" t="s">
        <v>154</v>
      </c>
      <c r="AU212" s="178" t="s">
        <v>85</v>
      </c>
      <c r="AY212" s="16" t="s">
        <v>123</v>
      </c>
      <c r="BE212" s="179">
        <f>IF(O212="základní",K212,0)</f>
        <v>0</v>
      </c>
      <c r="BF212" s="179">
        <f>IF(O212="snížená",K212,0)</f>
        <v>0</v>
      </c>
      <c r="BG212" s="179">
        <f>IF(O212="zákl. přenesená",K212,0)</f>
        <v>0</v>
      </c>
      <c r="BH212" s="179">
        <f>IF(O212="sníž. přenesená",K212,0)</f>
        <v>0</v>
      </c>
      <c r="BI212" s="179">
        <f>IF(O212="nulová",K212,0)</f>
        <v>0</v>
      </c>
      <c r="BJ212" s="16" t="s">
        <v>83</v>
      </c>
      <c r="BK212" s="179">
        <f>ROUND(P212*H212,2)</f>
        <v>0</v>
      </c>
      <c r="BL212" s="16" t="s">
        <v>150</v>
      </c>
      <c r="BM212" s="178" t="s">
        <v>305</v>
      </c>
    </row>
    <row r="213" s="2" customFormat="1">
      <c r="A213" s="35"/>
      <c r="B213" s="36"/>
      <c r="C213" s="35"/>
      <c r="D213" s="180" t="s">
        <v>133</v>
      </c>
      <c r="E213" s="35"/>
      <c r="F213" s="181" t="s">
        <v>304</v>
      </c>
      <c r="G213" s="35"/>
      <c r="H213" s="35"/>
      <c r="I213" s="182"/>
      <c r="J213" s="182"/>
      <c r="K213" s="35"/>
      <c r="L213" s="35"/>
      <c r="M213" s="36"/>
      <c r="N213" s="183"/>
      <c r="O213" s="184"/>
      <c r="P213" s="74"/>
      <c r="Q213" s="74"/>
      <c r="R213" s="74"/>
      <c r="S213" s="74"/>
      <c r="T213" s="74"/>
      <c r="U213" s="74"/>
      <c r="V213" s="74"/>
      <c r="W213" s="74"/>
      <c r="X213" s="75"/>
      <c r="Y213" s="35"/>
      <c r="Z213" s="35"/>
      <c r="AA213" s="35"/>
      <c r="AB213" s="35"/>
      <c r="AC213" s="35"/>
      <c r="AD213" s="35"/>
      <c r="AE213" s="35"/>
      <c r="AT213" s="16" t="s">
        <v>133</v>
      </c>
      <c r="AU213" s="16" t="s">
        <v>85</v>
      </c>
    </row>
    <row r="214" s="2" customFormat="1" ht="24.15" customHeight="1">
      <c r="A214" s="35"/>
      <c r="B214" s="165"/>
      <c r="C214" s="166" t="s">
        <v>306</v>
      </c>
      <c r="D214" s="166" t="s">
        <v>126</v>
      </c>
      <c r="E214" s="167" t="s">
        <v>307</v>
      </c>
      <c r="F214" s="168" t="s">
        <v>308</v>
      </c>
      <c r="G214" s="169" t="s">
        <v>129</v>
      </c>
      <c r="H214" s="170">
        <v>7</v>
      </c>
      <c r="I214" s="171"/>
      <c r="J214" s="171"/>
      <c r="K214" s="172">
        <f>ROUND(P214*H214,2)</f>
        <v>0</v>
      </c>
      <c r="L214" s="168" t="s">
        <v>130</v>
      </c>
      <c r="M214" s="36"/>
      <c r="N214" s="173" t="s">
        <v>1</v>
      </c>
      <c r="O214" s="174" t="s">
        <v>41</v>
      </c>
      <c r="P214" s="175">
        <f>I214+J214</f>
        <v>0</v>
      </c>
      <c r="Q214" s="175">
        <f>ROUND(I214*H214,2)</f>
        <v>0</v>
      </c>
      <c r="R214" s="175">
        <f>ROUND(J214*H214,2)</f>
        <v>0</v>
      </c>
      <c r="S214" s="74"/>
      <c r="T214" s="176">
        <f>S214*H214</f>
        <v>0</v>
      </c>
      <c r="U214" s="176">
        <v>0</v>
      </c>
      <c r="V214" s="176">
        <f>U214*H214</f>
        <v>0</v>
      </c>
      <c r="W214" s="176">
        <v>0</v>
      </c>
      <c r="X214" s="177">
        <f>W214*H214</f>
        <v>0</v>
      </c>
      <c r="Y214" s="35"/>
      <c r="Z214" s="35"/>
      <c r="AA214" s="35"/>
      <c r="AB214" s="35"/>
      <c r="AC214" s="35"/>
      <c r="AD214" s="35"/>
      <c r="AE214" s="35"/>
      <c r="AR214" s="178" t="s">
        <v>150</v>
      </c>
      <c r="AT214" s="178" t="s">
        <v>126</v>
      </c>
      <c r="AU214" s="178" t="s">
        <v>85</v>
      </c>
      <c r="AY214" s="16" t="s">
        <v>123</v>
      </c>
      <c r="BE214" s="179">
        <f>IF(O214="základní",K214,0)</f>
        <v>0</v>
      </c>
      <c r="BF214" s="179">
        <f>IF(O214="snížená",K214,0)</f>
        <v>0</v>
      </c>
      <c r="BG214" s="179">
        <f>IF(O214="zákl. přenesená",K214,0)</f>
        <v>0</v>
      </c>
      <c r="BH214" s="179">
        <f>IF(O214="sníž. přenesená",K214,0)</f>
        <v>0</v>
      </c>
      <c r="BI214" s="179">
        <f>IF(O214="nulová",K214,0)</f>
        <v>0</v>
      </c>
      <c r="BJ214" s="16" t="s">
        <v>83</v>
      </c>
      <c r="BK214" s="179">
        <f>ROUND(P214*H214,2)</f>
        <v>0</v>
      </c>
      <c r="BL214" s="16" t="s">
        <v>150</v>
      </c>
      <c r="BM214" s="178" t="s">
        <v>309</v>
      </c>
    </row>
    <row r="215" s="2" customFormat="1">
      <c r="A215" s="35"/>
      <c r="B215" s="36"/>
      <c r="C215" s="35"/>
      <c r="D215" s="180" t="s">
        <v>133</v>
      </c>
      <c r="E215" s="35"/>
      <c r="F215" s="181" t="s">
        <v>310</v>
      </c>
      <c r="G215" s="35"/>
      <c r="H215" s="35"/>
      <c r="I215" s="182"/>
      <c r="J215" s="182"/>
      <c r="K215" s="35"/>
      <c r="L215" s="35"/>
      <c r="M215" s="36"/>
      <c r="N215" s="183"/>
      <c r="O215" s="184"/>
      <c r="P215" s="74"/>
      <c r="Q215" s="74"/>
      <c r="R215" s="74"/>
      <c r="S215" s="74"/>
      <c r="T215" s="74"/>
      <c r="U215" s="74"/>
      <c r="V215" s="74"/>
      <c r="W215" s="74"/>
      <c r="X215" s="75"/>
      <c r="Y215" s="35"/>
      <c r="Z215" s="35"/>
      <c r="AA215" s="35"/>
      <c r="AB215" s="35"/>
      <c r="AC215" s="35"/>
      <c r="AD215" s="35"/>
      <c r="AE215" s="35"/>
      <c r="AT215" s="16" t="s">
        <v>133</v>
      </c>
      <c r="AU215" s="16" t="s">
        <v>85</v>
      </c>
    </row>
    <row r="216" s="2" customFormat="1">
      <c r="A216" s="35"/>
      <c r="B216" s="36"/>
      <c r="C216" s="35"/>
      <c r="D216" s="185" t="s">
        <v>135</v>
      </c>
      <c r="E216" s="35"/>
      <c r="F216" s="186" t="s">
        <v>311</v>
      </c>
      <c r="G216" s="35"/>
      <c r="H216" s="35"/>
      <c r="I216" s="182"/>
      <c r="J216" s="182"/>
      <c r="K216" s="35"/>
      <c r="L216" s="35"/>
      <c r="M216" s="36"/>
      <c r="N216" s="183"/>
      <c r="O216" s="184"/>
      <c r="P216" s="74"/>
      <c r="Q216" s="74"/>
      <c r="R216" s="74"/>
      <c r="S216" s="74"/>
      <c r="T216" s="74"/>
      <c r="U216" s="74"/>
      <c r="V216" s="74"/>
      <c r="W216" s="74"/>
      <c r="X216" s="75"/>
      <c r="Y216" s="35"/>
      <c r="Z216" s="35"/>
      <c r="AA216" s="35"/>
      <c r="AB216" s="35"/>
      <c r="AC216" s="35"/>
      <c r="AD216" s="35"/>
      <c r="AE216" s="35"/>
      <c r="AT216" s="16" t="s">
        <v>135</v>
      </c>
      <c r="AU216" s="16" t="s">
        <v>85</v>
      </c>
    </row>
    <row r="217" s="2" customFormat="1" ht="24.15" customHeight="1">
      <c r="A217" s="35"/>
      <c r="B217" s="165"/>
      <c r="C217" s="187" t="s">
        <v>312</v>
      </c>
      <c r="D217" s="187" t="s">
        <v>154</v>
      </c>
      <c r="E217" s="188" t="s">
        <v>313</v>
      </c>
      <c r="F217" s="189" t="s">
        <v>314</v>
      </c>
      <c r="G217" s="190" t="s">
        <v>129</v>
      </c>
      <c r="H217" s="191">
        <v>1</v>
      </c>
      <c r="I217" s="192"/>
      <c r="J217" s="193"/>
      <c r="K217" s="194">
        <f>ROUND(P217*H217,2)</f>
        <v>0</v>
      </c>
      <c r="L217" s="189" t="s">
        <v>1</v>
      </c>
      <c r="M217" s="195"/>
      <c r="N217" s="196" t="s">
        <v>1</v>
      </c>
      <c r="O217" s="174" t="s">
        <v>41</v>
      </c>
      <c r="P217" s="175">
        <f>I217+J217</f>
        <v>0</v>
      </c>
      <c r="Q217" s="175">
        <f>ROUND(I217*H217,2)</f>
        <v>0</v>
      </c>
      <c r="R217" s="175">
        <f>ROUND(J217*H217,2)</f>
        <v>0</v>
      </c>
      <c r="S217" s="74"/>
      <c r="T217" s="176">
        <f>S217*H217</f>
        <v>0</v>
      </c>
      <c r="U217" s="176">
        <v>0</v>
      </c>
      <c r="V217" s="176">
        <f>U217*H217</f>
        <v>0</v>
      </c>
      <c r="W217" s="176">
        <v>0</v>
      </c>
      <c r="X217" s="177">
        <f>W217*H217</f>
        <v>0</v>
      </c>
      <c r="Y217" s="35"/>
      <c r="Z217" s="35"/>
      <c r="AA217" s="35"/>
      <c r="AB217" s="35"/>
      <c r="AC217" s="35"/>
      <c r="AD217" s="35"/>
      <c r="AE217" s="35"/>
      <c r="AR217" s="178" t="s">
        <v>157</v>
      </c>
      <c r="AT217" s="178" t="s">
        <v>154</v>
      </c>
      <c r="AU217" s="178" t="s">
        <v>85</v>
      </c>
      <c r="AY217" s="16" t="s">
        <v>123</v>
      </c>
      <c r="BE217" s="179">
        <f>IF(O217="základní",K217,0)</f>
        <v>0</v>
      </c>
      <c r="BF217" s="179">
        <f>IF(O217="snížená",K217,0)</f>
        <v>0</v>
      </c>
      <c r="BG217" s="179">
        <f>IF(O217="zákl. přenesená",K217,0)</f>
        <v>0</v>
      </c>
      <c r="BH217" s="179">
        <f>IF(O217="sníž. přenesená",K217,0)</f>
        <v>0</v>
      </c>
      <c r="BI217" s="179">
        <f>IF(O217="nulová",K217,0)</f>
        <v>0</v>
      </c>
      <c r="BJ217" s="16" t="s">
        <v>83</v>
      </c>
      <c r="BK217" s="179">
        <f>ROUND(P217*H217,2)</f>
        <v>0</v>
      </c>
      <c r="BL217" s="16" t="s">
        <v>150</v>
      </c>
      <c r="BM217" s="178" t="s">
        <v>315</v>
      </c>
    </row>
    <row r="218" s="2" customFormat="1">
      <c r="A218" s="35"/>
      <c r="B218" s="36"/>
      <c r="C218" s="35"/>
      <c r="D218" s="180" t="s">
        <v>133</v>
      </c>
      <c r="E218" s="35"/>
      <c r="F218" s="181" t="s">
        <v>314</v>
      </c>
      <c r="G218" s="35"/>
      <c r="H218" s="35"/>
      <c r="I218" s="182"/>
      <c r="J218" s="182"/>
      <c r="K218" s="35"/>
      <c r="L218" s="35"/>
      <c r="M218" s="36"/>
      <c r="N218" s="183"/>
      <c r="O218" s="184"/>
      <c r="P218" s="74"/>
      <c r="Q218" s="74"/>
      <c r="R218" s="74"/>
      <c r="S218" s="74"/>
      <c r="T218" s="74"/>
      <c r="U218" s="74"/>
      <c r="V218" s="74"/>
      <c r="W218" s="74"/>
      <c r="X218" s="75"/>
      <c r="Y218" s="35"/>
      <c r="Z218" s="35"/>
      <c r="AA218" s="35"/>
      <c r="AB218" s="35"/>
      <c r="AC218" s="35"/>
      <c r="AD218" s="35"/>
      <c r="AE218" s="35"/>
      <c r="AT218" s="16" t="s">
        <v>133</v>
      </c>
      <c r="AU218" s="16" t="s">
        <v>85</v>
      </c>
    </row>
    <row r="219" s="2" customFormat="1" ht="24.15" customHeight="1">
      <c r="A219" s="35"/>
      <c r="B219" s="165"/>
      <c r="C219" s="187" t="s">
        <v>316</v>
      </c>
      <c r="D219" s="187" t="s">
        <v>154</v>
      </c>
      <c r="E219" s="188" t="s">
        <v>317</v>
      </c>
      <c r="F219" s="189" t="s">
        <v>318</v>
      </c>
      <c r="G219" s="190" t="s">
        <v>129</v>
      </c>
      <c r="H219" s="191">
        <v>6</v>
      </c>
      <c r="I219" s="192"/>
      <c r="J219" s="193"/>
      <c r="K219" s="194">
        <f>ROUND(P219*H219,2)</f>
        <v>0</v>
      </c>
      <c r="L219" s="189" t="s">
        <v>1</v>
      </c>
      <c r="M219" s="195"/>
      <c r="N219" s="196" t="s">
        <v>1</v>
      </c>
      <c r="O219" s="174" t="s">
        <v>41</v>
      </c>
      <c r="P219" s="175">
        <f>I219+J219</f>
        <v>0</v>
      </c>
      <c r="Q219" s="175">
        <f>ROUND(I219*H219,2)</f>
        <v>0</v>
      </c>
      <c r="R219" s="175">
        <f>ROUND(J219*H219,2)</f>
        <v>0</v>
      </c>
      <c r="S219" s="74"/>
      <c r="T219" s="176">
        <f>S219*H219</f>
        <v>0</v>
      </c>
      <c r="U219" s="176">
        <v>0</v>
      </c>
      <c r="V219" s="176">
        <f>U219*H219</f>
        <v>0</v>
      </c>
      <c r="W219" s="176">
        <v>0</v>
      </c>
      <c r="X219" s="177">
        <f>W219*H219</f>
        <v>0</v>
      </c>
      <c r="Y219" s="35"/>
      <c r="Z219" s="35"/>
      <c r="AA219" s="35"/>
      <c r="AB219" s="35"/>
      <c r="AC219" s="35"/>
      <c r="AD219" s="35"/>
      <c r="AE219" s="35"/>
      <c r="AR219" s="178" t="s">
        <v>157</v>
      </c>
      <c r="AT219" s="178" t="s">
        <v>154</v>
      </c>
      <c r="AU219" s="178" t="s">
        <v>85</v>
      </c>
      <c r="AY219" s="16" t="s">
        <v>123</v>
      </c>
      <c r="BE219" s="179">
        <f>IF(O219="základní",K219,0)</f>
        <v>0</v>
      </c>
      <c r="BF219" s="179">
        <f>IF(O219="snížená",K219,0)</f>
        <v>0</v>
      </c>
      <c r="BG219" s="179">
        <f>IF(O219="zákl. přenesená",K219,0)</f>
        <v>0</v>
      </c>
      <c r="BH219" s="179">
        <f>IF(O219="sníž. přenesená",K219,0)</f>
        <v>0</v>
      </c>
      <c r="BI219" s="179">
        <f>IF(O219="nulová",K219,0)</f>
        <v>0</v>
      </c>
      <c r="BJ219" s="16" t="s">
        <v>83</v>
      </c>
      <c r="BK219" s="179">
        <f>ROUND(P219*H219,2)</f>
        <v>0</v>
      </c>
      <c r="BL219" s="16" t="s">
        <v>150</v>
      </c>
      <c r="BM219" s="178" t="s">
        <v>319</v>
      </c>
    </row>
    <row r="220" s="2" customFormat="1">
      <c r="A220" s="35"/>
      <c r="B220" s="36"/>
      <c r="C220" s="35"/>
      <c r="D220" s="180" t="s">
        <v>133</v>
      </c>
      <c r="E220" s="35"/>
      <c r="F220" s="181" t="s">
        <v>318</v>
      </c>
      <c r="G220" s="35"/>
      <c r="H220" s="35"/>
      <c r="I220" s="182"/>
      <c r="J220" s="182"/>
      <c r="K220" s="35"/>
      <c r="L220" s="35"/>
      <c r="M220" s="36"/>
      <c r="N220" s="183"/>
      <c r="O220" s="184"/>
      <c r="P220" s="74"/>
      <c r="Q220" s="74"/>
      <c r="R220" s="74"/>
      <c r="S220" s="74"/>
      <c r="T220" s="74"/>
      <c r="U220" s="74"/>
      <c r="V220" s="74"/>
      <c r="W220" s="74"/>
      <c r="X220" s="75"/>
      <c r="Y220" s="35"/>
      <c r="Z220" s="35"/>
      <c r="AA220" s="35"/>
      <c r="AB220" s="35"/>
      <c r="AC220" s="35"/>
      <c r="AD220" s="35"/>
      <c r="AE220" s="35"/>
      <c r="AT220" s="16" t="s">
        <v>133</v>
      </c>
      <c r="AU220" s="16" t="s">
        <v>85</v>
      </c>
    </row>
    <row r="221" s="2" customFormat="1" ht="33" customHeight="1">
      <c r="A221" s="35"/>
      <c r="B221" s="165"/>
      <c r="C221" s="166" t="s">
        <v>320</v>
      </c>
      <c r="D221" s="166" t="s">
        <v>126</v>
      </c>
      <c r="E221" s="167" t="s">
        <v>321</v>
      </c>
      <c r="F221" s="168" t="s">
        <v>322</v>
      </c>
      <c r="G221" s="169" t="s">
        <v>129</v>
      </c>
      <c r="H221" s="170">
        <v>6</v>
      </c>
      <c r="I221" s="171"/>
      <c r="J221" s="171"/>
      <c r="K221" s="172">
        <f>ROUND(P221*H221,2)</f>
        <v>0</v>
      </c>
      <c r="L221" s="168" t="s">
        <v>130</v>
      </c>
      <c r="M221" s="36"/>
      <c r="N221" s="173" t="s">
        <v>1</v>
      </c>
      <c r="O221" s="174" t="s">
        <v>41</v>
      </c>
      <c r="P221" s="175">
        <f>I221+J221</f>
        <v>0</v>
      </c>
      <c r="Q221" s="175">
        <f>ROUND(I221*H221,2)</f>
        <v>0</v>
      </c>
      <c r="R221" s="175">
        <f>ROUND(J221*H221,2)</f>
        <v>0</v>
      </c>
      <c r="S221" s="74"/>
      <c r="T221" s="176">
        <f>S221*H221</f>
        <v>0</v>
      </c>
      <c r="U221" s="176">
        <v>0</v>
      </c>
      <c r="V221" s="176">
        <f>U221*H221</f>
        <v>0</v>
      </c>
      <c r="W221" s="176">
        <v>0</v>
      </c>
      <c r="X221" s="177">
        <f>W221*H221</f>
        <v>0</v>
      </c>
      <c r="Y221" s="35"/>
      <c r="Z221" s="35"/>
      <c r="AA221" s="35"/>
      <c r="AB221" s="35"/>
      <c r="AC221" s="35"/>
      <c r="AD221" s="35"/>
      <c r="AE221" s="35"/>
      <c r="AR221" s="178" t="s">
        <v>150</v>
      </c>
      <c r="AT221" s="178" t="s">
        <v>126</v>
      </c>
      <c r="AU221" s="178" t="s">
        <v>85</v>
      </c>
      <c r="AY221" s="16" t="s">
        <v>123</v>
      </c>
      <c r="BE221" s="179">
        <f>IF(O221="základní",K221,0)</f>
        <v>0</v>
      </c>
      <c r="BF221" s="179">
        <f>IF(O221="snížená",K221,0)</f>
        <v>0</v>
      </c>
      <c r="BG221" s="179">
        <f>IF(O221="zákl. přenesená",K221,0)</f>
        <v>0</v>
      </c>
      <c r="BH221" s="179">
        <f>IF(O221="sníž. přenesená",K221,0)</f>
        <v>0</v>
      </c>
      <c r="BI221" s="179">
        <f>IF(O221="nulová",K221,0)</f>
        <v>0</v>
      </c>
      <c r="BJ221" s="16" t="s">
        <v>83</v>
      </c>
      <c r="BK221" s="179">
        <f>ROUND(P221*H221,2)</f>
        <v>0</v>
      </c>
      <c r="BL221" s="16" t="s">
        <v>150</v>
      </c>
      <c r="BM221" s="178" t="s">
        <v>323</v>
      </c>
    </row>
    <row r="222" s="2" customFormat="1">
      <c r="A222" s="35"/>
      <c r="B222" s="36"/>
      <c r="C222" s="35"/>
      <c r="D222" s="180" t="s">
        <v>133</v>
      </c>
      <c r="E222" s="35"/>
      <c r="F222" s="181" t="s">
        <v>324</v>
      </c>
      <c r="G222" s="35"/>
      <c r="H222" s="35"/>
      <c r="I222" s="182"/>
      <c r="J222" s="182"/>
      <c r="K222" s="35"/>
      <c r="L222" s="35"/>
      <c r="M222" s="36"/>
      <c r="N222" s="183"/>
      <c r="O222" s="184"/>
      <c r="P222" s="74"/>
      <c r="Q222" s="74"/>
      <c r="R222" s="74"/>
      <c r="S222" s="74"/>
      <c r="T222" s="74"/>
      <c r="U222" s="74"/>
      <c r="V222" s="74"/>
      <c r="W222" s="74"/>
      <c r="X222" s="75"/>
      <c r="Y222" s="35"/>
      <c r="Z222" s="35"/>
      <c r="AA222" s="35"/>
      <c r="AB222" s="35"/>
      <c r="AC222" s="35"/>
      <c r="AD222" s="35"/>
      <c r="AE222" s="35"/>
      <c r="AT222" s="16" t="s">
        <v>133</v>
      </c>
      <c r="AU222" s="16" t="s">
        <v>85</v>
      </c>
    </row>
    <row r="223" s="2" customFormat="1">
      <c r="A223" s="35"/>
      <c r="B223" s="36"/>
      <c r="C223" s="35"/>
      <c r="D223" s="185" t="s">
        <v>135</v>
      </c>
      <c r="E223" s="35"/>
      <c r="F223" s="186" t="s">
        <v>325</v>
      </c>
      <c r="G223" s="35"/>
      <c r="H223" s="35"/>
      <c r="I223" s="182"/>
      <c r="J223" s="182"/>
      <c r="K223" s="35"/>
      <c r="L223" s="35"/>
      <c r="M223" s="36"/>
      <c r="N223" s="183"/>
      <c r="O223" s="184"/>
      <c r="P223" s="74"/>
      <c r="Q223" s="74"/>
      <c r="R223" s="74"/>
      <c r="S223" s="74"/>
      <c r="T223" s="74"/>
      <c r="U223" s="74"/>
      <c r="V223" s="74"/>
      <c r="W223" s="74"/>
      <c r="X223" s="75"/>
      <c r="Y223" s="35"/>
      <c r="Z223" s="35"/>
      <c r="AA223" s="35"/>
      <c r="AB223" s="35"/>
      <c r="AC223" s="35"/>
      <c r="AD223" s="35"/>
      <c r="AE223" s="35"/>
      <c r="AT223" s="16" t="s">
        <v>135</v>
      </c>
      <c r="AU223" s="16" t="s">
        <v>85</v>
      </c>
    </row>
    <row r="224" s="2" customFormat="1" ht="24.15" customHeight="1">
      <c r="A224" s="35"/>
      <c r="B224" s="165"/>
      <c r="C224" s="187" t="s">
        <v>326</v>
      </c>
      <c r="D224" s="187" t="s">
        <v>154</v>
      </c>
      <c r="E224" s="188" t="s">
        <v>327</v>
      </c>
      <c r="F224" s="189" t="s">
        <v>328</v>
      </c>
      <c r="G224" s="190" t="s">
        <v>129</v>
      </c>
      <c r="H224" s="191">
        <v>6</v>
      </c>
      <c r="I224" s="192"/>
      <c r="J224" s="193"/>
      <c r="K224" s="194">
        <f>ROUND(P224*H224,2)</f>
        <v>0</v>
      </c>
      <c r="L224" s="189" t="s">
        <v>1</v>
      </c>
      <c r="M224" s="195"/>
      <c r="N224" s="196" t="s">
        <v>1</v>
      </c>
      <c r="O224" s="174" t="s">
        <v>41</v>
      </c>
      <c r="P224" s="175">
        <f>I224+J224</f>
        <v>0</v>
      </c>
      <c r="Q224" s="175">
        <f>ROUND(I224*H224,2)</f>
        <v>0</v>
      </c>
      <c r="R224" s="175">
        <f>ROUND(J224*H224,2)</f>
        <v>0</v>
      </c>
      <c r="S224" s="74"/>
      <c r="T224" s="176">
        <f>S224*H224</f>
        <v>0</v>
      </c>
      <c r="U224" s="176">
        <v>0</v>
      </c>
      <c r="V224" s="176">
        <f>U224*H224</f>
        <v>0</v>
      </c>
      <c r="W224" s="176">
        <v>0</v>
      </c>
      <c r="X224" s="177">
        <f>W224*H224</f>
        <v>0</v>
      </c>
      <c r="Y224" s="35"/>
      <c r="Z224" s="35"/>
      <c r="AA224" s="35"/>
      <c r="AB224" s="35"/>
      <c r="AC224" s="35"/>
      <c r="AD224" s="35"/>
      <c r="AE224" s="35"/>
      <c r="AR224" s="178" t="s">
        <v>157</v>
      </c>
      <c r="AT224" s="178" t="s">
        <v>154</v>
      </c>
      <c r="AU224" s="178" t="s">
        <v>85</v>
      </c>
      <c r="AY224" s="16" t="s">
        <v>123</v>
      </c>
      <c r="BE224" s="179">
        <f>IF(O224="základní",K224,0)</f>
        <v>0</v>
      </c>
      <c r="BF224" s="179">
        <f>IF(O224="snížená",K224,0)</f>
        <v>0</v>
      </c>
      <c r="BG224" s="179">
        <f>IF(O224="zákl. přenesená",K224,0)</f>
        <v>0</v>
      </c>
      <c r="BH224" s="179">
        <f>IF(O224="sníž. přenesená",K224,0)</f>
        <v>0</v>
      </c>
      <c r="BI224" s="179">
        <f>IF(O224="nulová",K224,0)</f>
        <v>0</v>
      </c>
      <c r="BJ224" s="16" t="s">
        <v>83</v>
      </c>
      <c r="BK224" s="179">
        <f>ROUND(P224*H224,2)</f>
        <v>0</v>
      </c>
      <c r="BL224" s="16" t="s">
        <v>150</v>
      </c>
      <c r="BM224" s="178" t="s">
        <v>329</v>
      </c>
    </row>
    <row r="225" s="2" customFormat="1">
      <c r="A225" s="35"/>
      <c r="B225" s="36"/>
      <c r="C225" s="35"/>
      <c r="D225" s="180" t="s">
        <v>133</v>
      </c>
      <c r="E225" s="35"/>
      <c r="F225" s="181" t="s">
        <v>328</v>
      </c>
      <c r="G225" s="35"/>
      <c r="H225" s="35"/>
      <c r="I225" s="182"/>
      <c r="J225" s="182"/>
      <c r="K225" s="35"/>
      <c r="L225" s="35"/>
      <c r="M225" s="36"/>
      <c r="N225" s="183"/>
      <c r="O225" s="184"/>
      <c r="P225" s="74"/>
      <c r="Q225" s="74"/>
      <c r="R225" s="74"/>
      <c r="S225" s="74"/>
      <c r="T225" s="74"/>
      <c r="U225" s="74"/>
      <c r="V225" s="74"/>
      <c r="W225" s="74"/>
      <c r="X225" s="75"/>
      <c r="Y225" s="35"/>
      <c r="Z225" s="35"/>
      <c r="AA225" s="35"/>
      <c r="AB225" s="35"/>
      <c r="AC225" s="35"/>
      <c r="AD225" s="35"/>
      <c r="AE225" s="35"/>
      <c r="AT225" s="16" t="s">
        <v>133</v>
      </c>
      <c r="AU225" s="16" t="s">
        <v>85</v>
      </c>
    </row>
    <row r="226" s="2" customFormat="1" ht="24.15" customHeight="1">
      <c r="A226" s="35"/>
      <c r="B226" s="165"/>
      <c r="C226" s="166" t="s">
        <v>330</v>
      </c>
      <c r="D226" s="166" t="s">
        <v>126</v>
      </c>
      <c r="E226" s="167" t="s">
        <v>331</v>
      </c>
      <c r="F226" s="168" t="s">
        <v>332</v>
      </c>
      <c r="G226" s="169" t="s">
        <v>129</v>
      </c>
      <c r="H226" s="170">
        <v>1</v>
      </c>
      <c r="I226" s="171"/>
      <c r="J226" s="171"/>
      <c r="K226" s="172">
        <f>ROUND(P226*H226,2)</f>
        <v>0</v>
      </c>
      <c r="L226" s="168" t="s">
        <v>130</v>
      </c>
      <c r="M226" s="36"/>
      <c r="N226" s="173" t="s">
        <v>1</v>
      </c>
      <c r="O226" s="174" t="s">
        <v>41</v>
      </c>
      <c r="P226" s="175">
        <f>I226+J226</f>
        <v>0</v>
      </c>
      <c r="Q226" s="175">
        <f>ROUND(I226*H226,2)</f>
        <v>0</v>
      </c>
      <c r="R226" s="175">
        <f>ROUND(J226*H226,2)</f>
        <v>0</v>
      </c>
      <c r="S226" s="74"/>
      <c r="T226" s="176">
        <f>S226*H226</f>
        <v>0</v>
      </c>
      <c r="U226" s="176">
        <v>0</v>
      </c>
      <c r="V226" s="176">
        <f>U226*H226</f>
        <v>0</v>
      </c>
      <c r="W226" s="176">
        <v>0</v>
      </c>
      <c r="X226" s="177">
        <f>W226*H226</f>
        <v>0</v>
      </c>
      <c r="Y226" s="35"/>
      <c r="Z226" s="35"/>
      <c r="AA226" s="35"/>
      <c r="AB226" s="35"/>
      <c r="AC226" s="35"/>
      <c r="AD226" s="35"/>
      <c r="AE226" s="35"/>
      <c r="AR226" s="178" t="s">
        <v>150</v>
      </c>
      <c r="AT226" s="178" t="s">
        <v>126</v>
      </c>
      <c r="AU226" s="178" t="s">
        <v>85</v>
      </c>
      <c r="AY226" s="16" t="s">
        <v>123</v>
      </c>
      <c r="BE226" s="179">
        <f>IF(O226="základní",K226,0)</f>
        <v>0</v>
      </c>
      <c r="BF226" s="179">
        <f>IF(O226="snížená",K226,0)</f>
        <v>0</v>
      </c>
      <c r="BG226" s="179">
        <f>IF(O226="zákl. přenesená",K226,0)</f>
        <v>0</v>
      </c>
      <c r="BH226" s="179">
        <f>IF(O226="sníž. přenesená",K226,0)</f>
        <v>0</v>
      </c>
      <c r="BI226" s="179">
        <f>IF(O226="nulová",K226,0)</f>
        <v>0</v>
      </c>
      <c r="BJ226" s="16" t="s">
        <v>83</v>
      </c>
      <c r="BK226" s="179">
        <f>ROUND(P226*H226,2)</f>
        <v>0</v>
      </c>
      <c r="BL226" s="16" t="s">
        <v>150</v>
      </c>
      <c r="BM226" s="178" t="s">
        <v>333</v>
      </c>
    </row>
    <row r="227" s="2" customFormat="1">
      <c r="A227" s="35"/>
      <c r="B227" s="36"/>
      <c r="C227" s="35"/>
      <c r="D227" s="180" t="s">
        <v>133</v>
      </c>
      <c r="E227" s="35"/>
      <c r="F227" s="181" t="s">
        <v>334</v>
      </c>
      <c r="G227" s="35"/>
      <c r="H227" s="35"/>
      <c r="I227" s="182"/>
      <c r="J227" s="182"/>
      <c r="K227" s="35"/>
      <c r="L227" s="35"/>
      <c r="M227" s="36"/>
      <c r="N227" s="183"/>
      <c r="O227" s="184"/>
      <c r="P227" s="74"/>
      <c r="Q227" s="74"/>
      <c r="R227" s="74"/>
      <c r="S227" s="74"/>
      <c r="T227" s="74"/>
      <c r="U227" s="74"/>
      <c r="V227" s="74"/>
      <c r="W227" s="74"/>
      <c r="X227" s="75"/>
      <c r="Y227" s="35"/>
      <c r="Z227" s="35"/>
      <c r="AA227" s="35"/>
      <c r="AB227" s="35"/>
      <c r="AC227" s="35"/>
      <c r="AD227" s="35"/>
      <c r="AE227" s="35"/>
      <c r="AT227" s="16" t="s">
        <v>133</v>
      </c>
      <c r="AU227" s="16" t="s">
        <v>85</v>
      </c>
    </row>
    <row r="228" s="2" customFormat="1">
      <c r="A228" s="35"/>
      <c r="B228" s="36"/>
      <c r="C228" s="35"/>
      <c r="D228" s="185" t="s">
        <v>135</v>
      </c>
      <c r="E228" s="35"/>
      <c r="F228" s="186" t="s">
        <v>335</v>
      </c>
      <c r="G228" s="35"/>
      <c r="H228" s="35"/>
      <c r="I228" s="182"/>
      <c r="J228" s="182"/>
      <c r="K228" s="35"/>
      <c r="L228" s="35"/>
      <c r="M228" s="36"/>
      <c r="N228" s="183"/>
      <c r="O228" s="184"/>
      <c r="P228" s="74"/>
      <c r="Q228" s="74"/>
      <c r="R228" s="74"/>
      <c r="S228" s="74"/>
      <c r="T228" s="74"/>
      <c r="U228" s="74"/>
      <c r="V228" s="74"/>
      <c r="W228" s="74"/>
      <c r="X228" s="75"/>
      <c r="Y228" s="35"/>
      <c r="Z228" s="35"/>
      <c r="AA228" s="35"/>
      <c r="AB228" s="35"/>
      <c r="AC228" s="35"/>
      <c r="AD228" s="35"/>
      <c r="AE228" s="35"/>
      <c r="AT228" s="16" t="s">
        <v>135</v>
      </c>
      <c r="AU228" s="16" t="s">
        <v>85</v>
      </c>
    </row>
    <row r="229" s="12" customFormat="1" ht="25.92" customHeight="1">
      <c r="A229" s="12"/>
      <c r="B229" s="151"/>
      <c r="C229" s="12"/>
      <c r="D229" s="152" t="s">
        <v>77</v>
      </c>
      <c r="E229" s="153" t="s">
        <v>154</v>
      </c>
      <c r="F229" s="153" t="s">
        <v>336</v>
      </c>
      <c r="G229" s="12"/>
      <c r="H229" s="12"/>
      <c r="I229" s="154"/>
      <c r="J229" s="154"/>
      <c r="K229" s="155">
        <f>BK229</f>
        <v>0</v>
      </c>
      <c r="L229" s="12"/>
      <c r="M229" s="151"/>
      <c r="N229" s="156"/>
      <c r="O229" s="157"/>
      <c r="P229" s="157"/>
      <c r="Q229" s="158">
        <f>Q230</f>
        <v>0</v>
      </c>
      <c r="R229" s="158">
        <f>R230</f>
        <v>0</v>
      </c>
      <c r="S229" s="157"/>
      <c r="T229" s="159">
        <f>T230</f>
        <v>0</v>
      </c>
      <c r="U229" s="157"/>
      <c r="V229" s="159">
        <f>V230</f>
        <v>0.01035</v>
      </c>
      <c r="W229" s="157"/>
      <c r="X229" s="160">
        <f>X230</f>
        <v>0.13950000000000001</v>
      </c>
      <c r="Y229" s="12"/>
      <c r="Z229" s="12"/>
      <c r="AA229" s="12"/>
      <c r="AB229" s="12"/>
      <c r="AC229" s="12"/>
      <c r="AD229" s="12"/>
      <c r="AE229" s="12"/>
      <c r="AR229" s="152" t="s">
        <v>146</v>
      </c>
      <c r="AT229" s="161" t="s">
        <v>77</v>
      </c>
      <c r="AU229" s="161" t="s">
        <v>78</v>
      </c>
      <c r="AY229" s="152" t="s">
        <v>123</v>
      </c>
      <c r="BK229" s="162">
        <f>BK230</f>
        <v>0</v>
      </c>
    </row>
    <row r="230" s="12" customFormat="1" ht="22.8" customHeight="1">
      <c r="A230" s="12"/>
      <c r="B230" s="151"/>
      <c r="C230" s="12"/>
      <c r="D230" s="152" t="s">
        <v>77</v>
      </c>
      <c r="E230" s="163" t="s">
        <v>337</v>
      </c>
      <c r="F230" s="163" t="s">
        <v>338</v>
      </c>
      <c r="G230" s="12"/>
      <c r="H230" s="12"/>
      <c r="I230" s="154"/>
      <c r="J230" s="154"/>
      <c r="K230" s="164">
        <f>BK230</f>
        <v>0</v>
      </c>
      <c r="L230" s="12"/>
      <c r="M230" s="151"/>
      <c r="N230" s="156"/>
      <c r="O230" s="157"/>
      <c r="P230" s="157"/>
      <c r="Q230" s="158">
        <f>SUM(Q231:Q239)</f>
        <v>0</v>
      </c>
      <c r="R230" s="158">
        <f>SUM(R231:R239)</f>
        <v>0</v>
      </c>
      <c r="S230" s="157"/>
      <c r="T230" s="159">
        <f>SUM(T231:T239)</f>
        <v>0</v>
      </c>
      <c r="U230" s="157"/>
      <c r="V230" s="159">
        <f>SUM(V231:V239)</f>
        <v>0.01035</v>
      </c>
      <c r="W230" s="157"/>
      <c r="X230" s="160">
        <f>SUM(X231:X239)</f>
        <v>0.13950000000000001</v>
      </c>
      <c r="Y230" s="12"/>
      <c r="Z230" s="12"/>
      <c r="AA230" s="12"/>
      <c r="AB230" s="12"/>
      <c r="AC230" s="12"/>
      <c r="AD230" s="12"/>
      <c r="AE230" s="12"/>
      <c r="AR230" s="152" t="s">
        <v>146</v>
      </c>
      <c r="AT230" s="161" t="s">
        <v>77</v>
      </c>
      <c r="AU230" s="161" t="s">
        <v>83</v>
      </c>
      <c r="AY230" s="152" t="s">
        <v>123</v>
      </c>
      <c r="BK230" s="162">
        <f>SUM(BK231:BK239)</f>
        <v>0</v>
      </c>
    </row>
    <row r="231" s="2" customFormat="1" ht="24.15" customHeight="1">
      <c r="A231" s="35"/>
      <c r="B231" s="165"/>
      <c r="C231" s="166" t="s">
        <v>339</v>
      </c>
      <c r="D231" s="166" t="s">
        <v>126</v>
      </c>
      <c r="E231" s="167" t="s">
        <v>340</v>
      </c>
      <c r="F231" s="168" t="s">
        <v>341</v>
      </c>
      <c r="G231" s="169" t="s">
        <v>149</v>
      </c>
      <c r="H231" s="170">
        <v>69</v>
      </c>
      <c r="I231" s="171"/>
      <c r="J231" s="171"/>
      <c r="K231" s="172">
        <f>ROUND(P231*H231,2)</f>
        <v>0</v>
      </c>
      <c r="L231" s="168" t="s">
        <v>130</v>
      </c>
      <c r="M231" s="36"/>
      <c r="N231" s="173" t="s">
        <v>1</v>
      </c>
      <c r="O231" s="174" t="s">
        <v>41</v>
      </c>
      <c r="P231" s="175">
        <f>I231+J231</f>
        <v>0</v>
      </c>
      <c r="Q231" s="175">
        <f>ROUND(I231*H231,2)</f>
        <v>0</v>
      </c>
      <c r="R231" s="175">
        <f>ROUND(J231*H231,2)</f>
        <v>0</v>
      </c>
      <c r="S231" s="74"/>
      <c r="T231" s="176">
        <f>S231*H231</f>
        <v>0</v>
      </c>
      <c r="U231" s="176">
        <v>0.00014999999999999999</v>
      </c>
      <c r="V231" s="176">
        <f>U231*H231</f>
        <v>0.01035</v>
      </c>
      <c r="W231" s="176">
        <v>0</v>
      </c>
      <c r="X231" s="177">
        <f>W231*H231</f>
        <v>0</v>
      </c>
      <c r="Y231" s="35"/>
      <c r="Z231" s="35"/>
      <c r="AA231" s="35"/>
      <c r="AB231" s="35"/>
      <c r="AC231" s="35"/>
      <c r="AD231" s="35"/>
      <c r="AE231" s="35"/>
      <c r="AR231" s="178" t="s">
        <v>342</v>
      </c>
      <c r="AT231" s="178" t="s">
        <v>126</v>
      </c>
      <c r="AU231" s="178" t="s">
        <v>85</v>
      </c>
      <c r="AY231" s="16" t="s">
        <v>123</v>
      </c>
      <c r="BE231" s="179">
        <f>IF(O231="základní",K231,0)</f>
        <v>0</v>
      </c>
      <c r="BF231" s="179">
        <f>IF(O231="snížená",K231,0)</f>
        <v>0</v>
      </c>
      <c r="BG231" s="179">
        <f>IF(O231="zákl. přenesená",K231,0)</f>
        <v>0</v>
      </c>
      <c r="BH231" s="179">
        <f>IF(O231="sníž. přenesená",K231,0)</f>
        <v>0</v>
      </c>
      <c r="BI231" s="179">
        <f>IF(O231="nulová",K231,0)</f>
        <v>0</v>
      </c>
      <c r="BJ231" s="16" t="s">
        <v>83</v>
      </c>
      <c r="BK231" s="179">
        <f>ROUND(P231*H231,2)</f>
        <v>0</v>
      </c>
      <c r="BL231" s="16" t="s">
        <v>342</v>
      </c>
      <c r="BM231" s="178" t="s">
        <v>343</v>
      </c>
    </row>
    <row r="232" s="2" customFormat="1">
      <c r="A232" s="35"/>
      <c r="B232" s="36"/>
      <c r="C232" s="35"/>
      <c r="D232" s="180" t="s">
        <v>133</v>
      </c>
      <c r="E232" s="35"/>
      <c r="F232" s="181" t="s">
        <v>344</v>
      </c>
      <c r="G232" s="35"/>
      <c r="H232" s="35"/>
      <c r="I232" s="182"/>
      <c r="J232" s="182"/>
      <c r="K232" s="35"/>
      <c r="L232" s="35"/>
      <c r="M232" s="36"/>
      <c r="N232" s="183"/>
      <c r="O232" s="184"/>
      <c r="P232" s="74"/>
      <c r="Q232" s="74"/>
      <c r="R232" s="74"/>
      <c r="S232" s="74"/>
      <c r="T232" s="74"/>
      <c r="U232" s="74"/>
      <c r="V232" s="74"/>
      <c r="W232" s="74"/>
      <c r="X232" s="75"/>
      <c r="Y232" s="35"/>
      <c r="Z232" s="35"/>
      <c r="AA232" s="35"/>
      <c r="AB232" s="35"/>
      <c r="AC232" s="35"/>
      <c r="AD232" s="35"/>
      <c r="AE232" s="35"/>
      <c r="AT232" s="16" t="s">
        <v>133</v>
      </c>
      <c r="AU232" s="16" t="s">
        <v>85</v>
      </c>
    </row>
    <row r="233" s="2" customFormat="1">
      <c r="A233" s="35"/>
      <c r="B233" s="36"/>
      <c r="C233" s="35"/>
      <c r="D233" s="185" t="s">
        <v>135</v>
      </c>
      <c r="E233" s="35"/>
      <c r="F233" s="186" t="s">
        <v>345</v>
      </c>
      <c r="G233" s="35"/>
      <c r="H233" s="35"/>
      <c r="I233" s="182"/>
      <c r="J233" s="182"/>
      <c r="K233" s="35"/>
      <c r="L233" s="35"/>
      <c r="M233" s="36"/>
      <c r="N233" s="183"/>
      <c r="O233" s="184"/>
      <c r="P233" s="74"/>
      <c r="Q233" s="74"/>
      <c r="R233" s="74"/>
      <c r="S233" s="74"/>
      <c r="T233" s="74"/>
      <c r="U233" s="74"/>
      <c r="V233" s="74"/>
      <c r="W233" s="74"/>
      <c r="X233" s="75"/>
      <c r="Y233" s="35"/>
      <c r="Z233" s="35"/>
      <c r="AA233" s="35"/>
      <c r="AB233" s="35"/>
      <c r="AC233" s="35"/>
      <c r="AD233" s="35"/>
      <c r="AE233" s="35"/>
      <c r="AT233" s="16" t="s">
        <v>135</v>
      </c>
      <c r="AU233" s="16" t="s">
        <v>85</v>
      </c>
    </row>
    <row r="234" s="2" customFormat="1" ht="24.15" customHeight="1">
      <c r="A234" s="35"/>
      <c r="B234" s="165"/>
      <c r="C234" s="166" t="s">
        <v>346</v>
      </c>
      <c r="D234" s="166" t="s">
        <v>126</v>
      </c>
      <c r="E234" s="167" t="s">
        <v>347</v>
      </c>
      <c r="F234" s="168" t="s">
        <v>348</v>
      </c>
      <c r="G234" s="169" t="s">
        <v>129</v>
      </c>
      <c r="H234" s="170">
        <v>30</v>
      </c>
      <c r="I234" s="171"/>
      <c r="J234" s="171"/>
      <c r="K234" s="172">
        <f>ROUND(P234*H234,2)</f>
        <v>0</v>
      </c>
      <c r="L234" s="168" t="s">
        <v>130</v>
      </c>
      <c r="M234" s="36"/>
      <c r="N234" s="173" t="s">
        <v>1</v>
      </c>
      <c r="O234" s="174" t="s">
        <v>41</v>
      </c>
      <c r="P234" s="175">
        <f>I234+J234</f>
        <v>0</v>
      </c>
      <c r="Q234" s="175">
        <f>ROUND(I234*H234,2)</f>
        <v>0</v>
      </c>
      <c r="R234" s="175">
        <f>ROUND(J234*H234,2)</f>
        <v>0</v>
      </c>
      <c r="S234" s="74"/>
      <c r="T234" s="176">
        <f>S234*H234</f>
        <v>0</v>
      </c>
      <c r="U234" s="176">
        <v>0</v>
      </c>
      <c r="V234" s="176">
        <f>U234*H234</f>
        <v>0</v>
      </c>
      <c r="W234" s="176">
        <v>5.0000000000000002E-05</v>
      </c>
      <c r="X234" s="177">
        <f>W234*H234</f>
        <v>0.0015</v>
      </c>
      <c r="Y234" s="35"/>
      <c r="Z234" s="35"/>
      <c r="AA234" s="35"/>
      <c r="AB234" s="35"/>
      <c r="AC234" s="35"/>
      <c r="AD234" s="35"/>
      <c r="AE234" s="35"/>
      <c r="AR234" s="178" t="s">
        <v>342</v>
      </c>
      <c r="AT234" s="178" t="s">
        <v>126</v>
      </c>
      <c r="AU234" s="178" t="s">
        <v>85</v>
      </c>
      <c r="AY234" s="16" t="s">
        <v>123</v>
      </c>
      <c r="BE234" s="179">
        <f>IF(O234="základní",K234,0)</f>
        <v>0</v>
      </c>
      <c r="BF234" s="179">
        <f>IF(O234="snížená",K234,0)</f>
        <v>0</v>
      </c>
      <c r="BG234" s="179">
        <f>IF(O234="zákl. přenesená",K234,0)</f>
        <v>0</v>
      </c>
      <c r="BH234" s="179">
        <f>IF(O234="sníž. přenesená",K234,0)</f>
        <v>0</v>
      </c>
      <c r="BI234" s="179">
        <f>IF(O234="nulová",K234,0)</f>
        <v>0</v>
      </c>
      <c r="BJ234" s="16" t="s">
        <v>83</v>
      </c>
      <c r="BK234" s="179">
        <f>ROUND(P234*H234,2)</f>
        <v>0</v>
      </c>
      <c r="BL234" s="16" t="s">
        <v>342</v>
      </c>
      <c r="BM234" s="178" t="s">
        <v>349</v>
      </c>
    </row>
    <row r="235" s="2" customFormat="1">
      <c r="A235" s="35"/>
      <c r="B235" s="36"/>
      <c r="C235" s="35"/>
      <c r="D235" s="180" t="s">
        <v>133</v>
      </c>
      <c r="E235" s="35"/>
      <c r="F235" s="181" t="s">
        <v>350</v>
      </c>
      <c r="G235" s="35"/>
      <c r="H235" s="35"/>
      <c r="I235" s="182"/>
      <c r="J235" s="182"/>
      <c r="K235" s="35"/>
      <c r="L235" s="35"/>
      <c r="M235" s="36"/>
      <c r="N235" s="183"/>
      <c r="O235" s="184"/>
      <c r="P235" s="74"/>
      <c r="Q235" s="74"/>
      <c r="R235" s="74"/>
      <c r="S235" s="74"/>
      <c r="T235" s="74"/>
      <c r="U235" s="74"/>
      <c r="V235" s="74"/>
      <c r="W235" s="74"/>
      <c r="X235" s="75"/>
      <c r="Y235" s="35"/>
      <c r="Z235" s="35"/>
      <c r="AA235" s="35"/>
      <c r="AB235" s="35"/>
      <c r="AC235" s="35"/>
      <c r="AD235" s="35"/>
      <c r="AE235" s="35"/>
      <c r="AT235" s="16" t="s">
        <v>133</v>
      </c>
      <c r="AU235" s="16" t="s">
        <v>85</v>
      </c>
    </row>
    <row r="236" s="2" customFormat="1">
      <c r="A236" s="35"/>
      <c r="B236" s="36"/>
      <c r="C236" s="35"/>
      <c r="D236" s="185" t="s">
        <v>135</v>
      </c>
      <c r="E236" s="35"/>
      <c r="F236" s="186" t="s">
        <v>351</v>
      </c>
      <c r="G236" s="35"/>
      <c r="H236" s="35"/>
      <c r="I236" s="182"/>
      <c r="J236" s="182"/>
      <c r="K236" s="35"/>
      <c r="L236" s="35"/>
      <c r="M236" s="36"/>
      <c r="N236" s="183"/>
      <c r="O236" s="184"/>
      <c r="P236" s="74"/>
      <c r="Q236" s="74"/>
      <c r="R236" s="74"/>
      <c r="S236" s="74"/>
      <c r="T236" s="74"/>
      <c r="U236" s="74"/>
      <c r="V236" s="74"/>
      <c r="W236" s="74"/>
      <c r="X236" s="75"/>
      <c r="Y236" s="35"/>
      <c r="Z236" s="35"/>
      <c r="AA236" s="35"/>
      <c r="AB236" s="35"/>
      <c r="AC236" s="35"/>
      <c r="AD236" s="35"/>
      <c r="AE236" s="35"/>
      <c r="AT236" s="16" t="s">
        <v>135</v>
      </c>
      <c r="AU236" s="16" t="s">
        <v>85</v>
      </c>
    </row>
    <row r="237" s="2" customFormat="1" ht="24.15" customHeight="1">
      <c r="A237" s="35"/>
      <c r="B237" s="165"/>
      <c r="C237" s="166" t="s">
        <v>352</v>
      </c>
      <c r="D237" s="166" t="s">
        <v>126</v>
      </c>
      <c r="E237" s="167" t="s">
        <v>353</v>
      </c>
      <c r="F237" s="168" t="s">
        <v>354</v>
      </c>
      <c r="G237" s="169" t="s">
        <v>149</v>
      </c>
      <c r="H237" s="170">
        <v>69</v>
      </c>
      <c r="I237" s="171"/>
      <c r="J237" s="171"/>
      <c r="K237" s="172">
        <f>ROUND(P237*H237,2)</f>
        <v>0</v>
      </c>
      <c r="L237" s="168" t="s">
        <v>130</v>
      </c>
      <c r="M237" s="36"/>
      <c r="N237" s="173" t="s">
        <v>1</v>
      </c>
      <c r="O237" s="174" t="s">
        <v>41</v>
      </c>
      <c r="P237" s="175">
        <f>I237+J237</f>
        <v>0</v>
      </c>
      <c r="Q237" s="175">
        <f>ROUND(I237*H237,2)</f>
        <v>0</v>
      </c>
      <c r="R237" s="175">
        <f>ROUND(J237*H237,2)</f>
        <v>0</v>
      </c>
      <c r="S237" s="74"/>
      <c r="T237" s="176">
        <f>S237*H237</f>
        <v>0</v>
      </c>
      <c r="U237" s="176">
        <v>0</v>
      </c>
      <c r="V237" s="176">
        <f>U237*H237</f>
        <v>0</v>
      </c>
      <c r="W237" s="176">
        <v>0.002</v>
      </c>
      <c r="X237" s="177">
        <f>W237*H237</f>
        <v>0.13800000000000001</v>
      </c>
      <c r="Y237" s="35"/>
      <c r="Z237" s="35"/>
      <c r="AA237" s="35"/>
      <c r="AB237" s="35"/>
      <c r="AC237" s="35"/>
      <c r="AD237" s="35"/>
      <c r="AE237" s="35"/>
      <c r="AR237" s="178" t="s">
        <v>342</v>
      </c>
      <c r="AT237" s="178" t="s">
        <v>126</v>
      </c>
      <c r="AU237" s="178" t="s">
        <v>85</v>
      </c>
      <c r="AY237" s="16" t="s">
        <v>123</v>
      </c>
      <c r="BE237" s="179">
        <f>IF(O237="základní",K237,0)</f>
        <v>0</v>
      </c>
      <c r="BF237" s="179">
        <f>IF(O237="snížená",K237,0)</f>
        <v>0</v>
      </c>
      <c r="BG237" s="179">
        <f>IF(O237="zákl. přenesená",K237,0)</f>
        <v>0</v>
      </c>
      <c r="BH237" s="179">
        <f>IF(O237="sníž. přenesená",K237,0)</f>
        <v>0</v>
      </c>
      <c r="BI237" s="179">
        <f>IF(O237="nulová",K237,0)</f>
        <v>0</v>
      </c>
      <c r="BJ237" s="16" t="s">
        <v>83</v>
      </c>
      <c r="BK237" s="179">
        <f>ROUND(P237*H237,2)</f>
        <v>0</v>
      </c>
      <c r="BL237" s="16" t="s">
        <v>342</v>
      </c>
      <c r="BM237" s="178" t="s">
        <v>355</v>
      </c>
    </row>
    <row r="238" s="2" customFormat="1">
      <c r="A238" s="35"/>
      <c r="B238" s="36"/>
      <c r="C238" s="35"/>
      <c r="D238" s="180" t="s">
        <v>133</v>
      </c>
      <c r="E238" s="35"/>
      <c r="F238" s="181" t="s">
        <v>356</v>
      </c>
      <c r="G238" s="35"/>
      <c r="H238" s="35"/>
      <c r="I238" s="182"/>
      <c r="J238" s="182"/>
      <c r="K238" s="35"/>
      <c r="L238" s="35"/>
      <c r="M238" s="36"/>
      <c r="N238" s="183"/>
      <c r="O238" s="184"/>
      <c r="P238" s="74"/>
      <c r="Q238" s="74"/>
      <c r="R238" s="74"/>
      <c r="S238" s="74"/>
      <c r="T238" s="74"/>
      <c r="U238" s="74"/>
      <c r="V238" s="74"/>
      <c r="W238" s="74"/>
      <c r="X238" s="75"/>
      <c r="Y238" s="35"/>
      <c r="Z238" s="35"/>
      <c r="AA238" s="35"/>
      <c r="AB238" s="35"/>
      <c r="AC238" s="35"/>
      <c r="AD238" s="35"/>
      <c r="AE238" s="35"/>
      <c r="AT238" s="16" t="s">
        <v>133</v>
      </c>
      <c r="AU238" s="16" t="s">
        <v>85</v>
      </c>
    </row>
    <row r="239" s="2" customFormat="1">
      <c r="A239" s="35"/>
      <c r="B239" s="36"/>
      <c r="C239" s="35"/>
      <c r="D239" s="185" t="s">
        <v>135</v>
      </c>
      <c r="E239" s="35"/>
      <c r="F239" s="186" t="s">
        <v>357</v>
      </c>
      <c r="G239" s="35"/>
      <c r="H239" s="35"/>
      <c r="I239" s="182"/>
      <c r="J239" s="182"/>
      <c r="K239" s="35"/>
      <c r="L239" s="35"/>
      <c r="M239" s="36"/>
      <c r="N239" s="183"/>
      <c r="O239" s="184"/>
      <c r="P239" s="74"/>
      <c r="Q239" s="74"/>
      <c r="R239" s="74"/>
      <c r="S239" s="74"/>
      <c r="T239" s="74"/>
      <c r="U239" s="74"/>
      <c r="V239" s="74"/>
      <c r="W239" s="74"/>
      <c r="X239" s="75"/>
      <c r="Y239" s="35"/>
      <c r="Z239" s="35"/>
      <c r="AA239" s="35"/>
      <c r="AB239" s="35"/>
      <c r="AC239" s="35"/>
      <c r="AD239" s="35"/>
      <c r="AE239" s="35"/>
      <c r="AT239" s="16" t="s">
        <v>135</v>
      </c>
      <c r="AU239" s="16" t="s">
        <v>85</v>
      </c>
    </row>
    <row r="240" s="12" customFormat="1" ht="25.92" customHeight="1">
      <c r="A240" s="12"/>
      <c r="B240" s="151"/>
      <c r="C240" s="12"/>
      <c r="D240" s="152" t="s">
        <v>77</v>
      </c>
      <c r="E240" s="153" t="s">
        <v>358</v>
      </c>
      <c r="F240" s="153" t="s">
        <v>359</v>
      </c>
      <c r="G240" s="12"/>
      <c r="H240" s="12"/>
      <c r="I240" s="154"/>
      <c r="J240" s="154"/>
      <c r="K240" s="155">
        <f>BK240</f>
        <v>0</v>
      </c>
      <c r="L240" s="12"/>
      <c r="M240" s="151"/>
      <c r="N240" s="156"/>
      <c r="O240" s="157"/>
      <c r="P240" s="157"/>
      <c r="Q240" s="158">
        <f>Q241</f>
        <v>0</v>
      </c>
      <c r="R240" s="158">
        <f>R241</f>
        <v>0</v>
      </c>
      <c r="S240" s="157"/>
      <c r="T240" s="159">
        <f>T241</f>
        <v>0</v>
      </c>
      <c r="U240" s="157"/>
      <c r="V240" s="159">
        <f>V241</f>
        <v>0</v>
      </c>
      <c r="W240" s="157"/>
      <c r="X240" s="160">
        <f>X241</f>
        <v>0</v>
      </c>
      <c r="Y240" s="12"/>
      <c r="Z240" s="12"/>
      <c r="AA240" s="12"/>
      <c r="AB240" s="12"/>
      <c r="AC240" s="12"/>
      <c r="AD240" s="12"/>
      <c r="AE240" s="12"/>
      <c r="AR240" s="152" t="s">
        <v>131</v>
      </c>
      <c r="AT240" s="161" t="s">
        <v>77</v>
      </c>
      <c r="AU240" s="161" t="s">
        <v>78</v>
      </c>
      <c r="AY240" s="152" t="s">
        <v>123</v>
      </c>
      <c r="BK240" s="162">
        <f>BK241</f>
        <v>0</v>
      </c>
    </row>
    <row r="241" s="12" customFormat="1" ht="22.8" customHeight="1">
      <c r="A241" s="12"/>
      <c r="B241" s="151"/>
      <c r="C241" s="12"/>
      <c r="D241" s="152" t="s">
        <v>77</v>
      </c>
      <c r="E241" s="163" t="s">
        <v>360</v>
      </c>
      <c r="F241" s="163" t="s">
        <v>361</v>
      </c>
      <c r="G241" s="12"/>
      <c r="H241" s="12"/>
      <c r="I241" s="154"/>
      <c r="J241" s="154"/>
      <c r="K241" s="164">
        <f>BK241</f>
        <v>0</v>
      </c>
      <c r="L241" s="12"/>
      <c r="M241" s="151"/>
      <c r="N241" s="156"/>
      <c r="O241" s="157"/>
      <c r="P241" s="157"/>
      <c r="Q241" s="158">
        <f>SUM(Q242:Q253)</f>
        <v>0</v>
      </c>
      <c r="R241" s="158">
        <f>SUM(R242:R253)</f>
        <v>0</v>
      </c>
      <c r="S241" s="157"/>
      <c r="T241" s="159">
        <f>SUM(T242:T253)</f>
        <v>0</v>
      </c>
      <c r="U241" s="157"/>
      <c r="V241" s="159">
        <f>SUM(V242:V253)</f>
        <v>0</v>
      </c>
      <c r="W241" s="157"/>
      <c r="X241" s="160">
        <f>SUM(X242:X253)</f>
        <v>0</v>
      </c>
      <c r="Y241" s="12"/>
      <c r="Z241" s="12"/>
      <c r="AA241" s="12"/>
      <c r="AB241" s="12"/>
      <c r="AC241" s="12"/>
      <c r="AD241" s="12"/>
      <c r="AE241" s="12"/>
      <c r="AR241" s="152" t="s">
        <v>131</v>
      </c>
      <c r="AT241" s="161" t="s">
        <v>77</v>
      </c>
      <c r="AU241" s="161" t="s">
        <v>83</v>
      </c>
      <c r="AY241" s="152" t="s">
        <v>123</v>
      </c>
      <c r="BK241" s="162">
        <f>SUM(BK242:BK253)</f>
        <v>0</v>
      </c>
    </row>
    <row r="242" s="2" customFormat="1" ht="24.15" customHeight="1">
      <c r="A242" s="35"/>
      <c r="B242" s="165"/>
      <c r="C242" s="166" t="s">
        <v>362</v>
      </c>
      <c r="D242" s="166" t="s">
        <v>126</v>
      </c>
      <c r="E242" s="167" t="s">
        <v>363</v>
      </c>
      <c r="F242" s="168" t="s">
        <v>364</v>
      </c>
      <c r="G242" s="169" t="s">
        <v>129</v>
      </c>
      <c r="H242" s="170">
        <v>150</v>
      </c>
      <c r="I242" s="171"/>
      <c r="J242" s="171"/>
      <c r="K242" s="172">
        <f>ROUND(P242*H242,2)</f>
        <v>0</v>
      </c>
      <c r="L242" s="168" t="s">
        <v>1</v>
      </c>
      <c r="M242" s="36"/>
      <c r="N242" s="173" t="s">
        <v>1</v>
      </c>
      <c r="O242" s="174" t="s">
        <v>41</v>
      </c>
      <c r="P242" s="175">
        <f>I242+J242</f>
        <v>0</v>
      </c>
      <c r="Q242" s="175">
        <f>ROUND(I242*H242,2)</f>
        <v>0</v>
      </c>
      <c r="R242" s="175">
        <f>ROUND(J242*H242,2)</f>
        <v>0</v>
      </c>
      <c r="S242" s="74"/>
      <c r="T242" s="176">
        <f>S242*H242</f>
        <v>0</v>
      </c>
      <c r="U242" s="176">
        <v>0</v>
      </c>
      <c r="V242" s="176">
        <f>U242*H242</f>
        <v>0</v>
      </c>
      <c r="W242" s="176">
        <v>0</v>
      </c>
      <c r="X242" s="177">
        <f>W242*H242</f>
        <v>0</v>
      </c>
      <c r="Y242" s="35"/>
      <c r="Z242" s="35"/>
      <c r="AA242" s="35"/>
      <c r="AB242" s="35"/>
      <c r="AC242" s="35"/>
      <c r="AD242" s="35"/>
      <c r="AE242" s="35"/>
      <c r="AR242" s="178" t="s">
        <v>131</v>
      </c>
      <c r="AT242" s="178" t="s">
        <v>126</v>
      </c>
      <c r="AU242" s="178" t="s">
        <v>85</v>
      </c>
      <c r="AY242" s="16" t="s">
        <v>123</v>
      </c>
      <c r="BE242" s="179">
        <f>IF(O242="základní",K242,0)</f>
        <v>0</v>
      </c>
      <c r="BF242" s="179">
        <f>IF(O242="snížená",K242,0)</f>
        <v>0</v>
      </c>
      <c r="BG242" s="179">
        <f>IF(O242="zákl. přenesená",K242,0)</f>
        <v>0</v>
      </c>
      <c r="BH242" s="179">
        <f>IF(O242="sníž. přenesená",K242,0)</f>
        <v>0</v>
      </c>
      <c r="BI242" s="179">
        <f>IF(O242="nulová",K242,0)</f>
        <v>0</v>
      </c>
      <c r="BJ242" s="16" t="s">
        <v>83</v>
      </c>
      <c r="BK242" s="179">
        <f>ROUND(P242*H242,2)</f>
        <v>0</v>
      </c>
      <c r="BL242" s="16" t="s">
        <v>131</v>
      </c>
      <c r="BM242" s="178" t="s">
        <v>365</v>
      </c>
    </row>
    <row r="243" s="2" customFormat="1">
      <c r="A243" s="35"/>
      <c r="B243" s="36"/>
      <c r="C243" s="35"/>
      <c r="D243" s="180" t="s">
        <v>133</v>
      </c>
      <c r="E243" s="35"/>
      <c r="F243" s="181" t="s">
        <v>366</v>
      </c>
      <c r="G243" s="35"/>
      <c r="H243" s="35"/>
      <c r="I243" s="182"/>
      <c r="J243" s="182"/>
      <c r="K243" s="35"/>
      <c r="L243" s="35"/>
      <c r="M243" s="36"/>
      <c r="N243" s="183"/>
      <c r="O243" s="184"/>
      <c r="P243" s="74"/>
      <c r="Q243" s="74"/>
      <c r="R243" s="74"/>
      <c r="S243" s="74"/>
      <c r="T243" s="74"/>
      <c r="U243" s="74"/>
      <c r="V243" s="74"/>
      <c r="W243" s="74"/>
      <c r="X243" s="75"/>
      <c r="Y243" s="35"/>
      <c r="Z243" s="35"/>
      <c r="AA243" s="35"/>
      <c r="AB243" s="35"/>
      <c r="AC243" s="35"/>
      <c r="AD243" s="35"/>
      <c r="AE243" s="35"/>
      <c r="AT243" s="16" t="s">
        <v>133</v>
      </c>
      <c r="AU243" s="16" t="s">
        <v>85</v>
      </c>
    </row>
    <row r="244" s="2" customFormat="1" ht="16.5" customHeight="1">
      <c r="A244" s="35"/>
      <c r="B244" s="165"/>
      <c r="C244" s="187" t="s">
        <v>367</v>
      </c>
      <c r="D244" s="187" t="s">
        <v>154</v>
      </c>
      <c r="E244" s="188" t="s">
        <v>368</v>
      </c>
      <c r="F244" s="189" t="s">
        <v>369</v>
      </c>
      <c r="G244" s="190" t="s">
        <v>129</v>
      </c>
      <c r="H244" s="191">
        <v>200</v>
      </c>
      <c r="I244" s="192"/>
      <c r="J244" s="193"/>
      <c r="K244" s="194">
        <f>ROUND(P244*H244,2)</f>
        <v>0</v>
      </c>
      <c r="L244" s="189" t="s">
        <v>1</v>
      </c>
      <c r="M244" s="195"/>
      <c r="N244" s="196" t="s">
        <v>1</v>
      </c>
      <c r="O244" s="174" t="s">
        <v>41</v>
      </c>
      <c r="P244" s="175">
        <f>I244+J244</f>
        <v>0</v>
      </c>
      <c r="Q244" s="175">
        <f>ROUND(I244*H244,2)</f>
        <v>0</v>
      </c>
      <c r="R244" s="175">
        <f>ROUND(J244*H244,2)</f>
        <v>0</v>
      </c>
      <c r="S244" s="74"/>
      <c r="T244" s="176">
        <f>S244*H244</f>
        <v>0</v>
      </c>
      <c r="U244" s="176">
        <v>0</v>
      </c>
      <c r="V244" s="176">
        <f>U244*H244</f>
        <v>0</v>
      </c>
      <c r="W244" s="176">
        <v>0</v>
      </c>
      <c r="X244" s="177">
        <f>W244*H244</f>
        <v>0</v>
      </c>
      <c r="Y244" s="35"/>
      <c r="Z244" s="35"/>
      <c r="AA244" s="35"/>
      <c r="AB244" s="35"/>
      <c r="AC244" s="35"/>
      <c r="AD244" s="35"/>
      <c r="AE244" s="35"/>
      <c r="AR244" s="178" t="s">
        <v>175</v>
      </c>
      <c r="AT244" s="178" t="s">
        <v>154</v>
      </c>
      <c r="AU244" s="178" t="s">
        <v>85</v>
      </c>
      <c r="AY244" s="16" t="s">
        <v>123</v>
      </c>
      <c r="BE244" s="179">
        <f>IF(O244="základní",K244,0)</f>
        <v>0</v>
      </c>
      <c r="BF244" s="179">
        <f>IF(O244="snížená",K244,0)</f>
        <v>0</v>
      </c>
      <c r="BG244" s="179">
        <f>IF(O244="zákl. přenesená",K244,0)</f>
        <v>0</v>
      </c>
      <c r="BH244" s="179">
        <f>IF(O244="sníž. přenesená",K244,0)</f>
        <v>0</v>
      </c>
      <c r="BI244" s="179">
        <f>IF(O244="nulová",K244,0)</f>
        <v>0</v>
      </c>
      <c r="BJ244" s="16" t="s">
        <v>83</v>
      </c>
      <c r="BK244" s="179">
        <f>ROUND(P244*H244,2)</f>
        <v>0</v>
      </c>
      <c r="BL244" s="16" t="s">
        <v>131</v>
      </c>
      <c r="BM244" s="178" t="s">
        <v>370</v>
      </c>
    </row>
    <row r="245" s="2" customFormat="1">
      <c r="A245" s="35"/>
      <c r="B245" s="36"/>
      <c r="C245" s="35"/>
      <c r="D245" s="180" t="s">
        <v>133</v>
      </c>
      <c r="E245" s="35"/>
      <c r="F245" s="181" t="s">
        <v>369</v>
      </c>
      <c r="G245" s="35"/>
      <c r="H245" s="35"/>
      <c r="I245" s="182"/>
      <c r="J245" s="182"/>
      <c r="K245" s="35"/>
      <c r="L245" s="35"/>
      <c r="M245" s="36"/>
      <c r="N245" s="183"/>
      <c r="O245" s="184"/>
      <c r="P245" s="74"/>
      <c r="Q245" s="74"/>
      <c r="R245" s="74"/>
      <c r="S245" s="74"/>
      <c r="T245" s="74"/>
      <c r="U245" s="74"/>
      <c r="V245" s="74"/>
      <c r="W245" s="74"/>
      <c r="X245" s="75"/>
      <c r="Y245" s="35"/>
      <c r="Z245" s="35"/>
      <c r="AA245" s="35"/>
      <c r="AB245" s="35"/>
      <c r="AC245" s="35"/>
      <c r="AD245" s="35"/>
      <c r="AE245" s="35"/>
      <c r="AT245" s="16" t="s">
        <v>133</v>
      </c>
      <c r="AU245" s="16" t="s">
        <v>85</v>
      </c>
    </row>
    <row r="246" s="2" customFormat="1" ht="21.75" customHeight="1">
      <c r="A246" s="35"/>
      <c r="B246" s="165"/>
      <c r="C246" s="166" t="s">
        <v>371</v>
      </c>
      <c r="D246" s="166" t="s">
        <v>126</v>
      </c>
      <c r="E246" s="167" t="s">
        <v>372</v>
      </c>
      <c r="F246" s="168" t="s">
        <v>373</v>
      </c>
      <c r="G246" s="169" t="s">
        <v>129</v>
      </c>
      <c r="H246" s="170">
        <v>3</v>
      </c>
      <c r="I246" s="171"/>
      <c r="J246" s="171"/>
      <c r="K246" s="172">
        <f>ROUND(P246*H246,2)</f>
        <v>0</v>
      </c>
      <c r="L246" s="168" t="s">
        <v>1</v>
      </c>
      <c r="M246" s="36"/>
      <c r="N246" s="173" t="s">
        <v>1</v>
      </c>
      <c r="O246" s="174" t="s">
        <v>41</v>
      </c>
      <c r="P246" s="175">
        <f>I246+J246</f>
        <v>0</v>
      </c>
      <c r="Q246" s="175">
        <f>ROUND(I246*H246,2)</f>
        <v>0</v>
      </c>
      <c r="R246" s="175">
        <f>ROUND(J246*H246,2)</f>
        <v>0</v>
      </c>
      <c r="S246" s="74"/>
      <c r="T246" s="176">
        <f>S246*H246</f>
        <v>0</v>
      </c>
      <c r="U246" s="176">
        <v>0</v>
      </c>
      <c r="V246" s="176">
        <f>U246*H246</f>
        <v>0</v>
      </c>
      <c r="W246" s="176">
        <v>0</v>
      </c>
      <c r="X246" s="177">
        <f>W246*H246</f>
        <v>0</v>
      </c>
      <c r="Y246" s="35"/>
      <c r="Z246" s="35"/>
      <c r="AA246" s="35"/>
      <c r="AB246" s="35"/>
      <c r="AC246" s="35"/>
      <c r="AD246" s="35"/>
      <c r="AE246" s="35"/>
      <c r="AR246" s="178" t="s">
        <v>374</v>
      </c>
      <c r="AT246" s="178" t="s">
        <v>126</v>
      </c>
      <c r="AU246" s="178" t="s">
        <v>85</v>
      </c>
      <c r="AY246" s="16" t="s">
        <v>123</v>
      </c>
      <c r="BE246" s="179">
        <f>IF(O246="základní",K246,0)</f>
        <v>0</v>
      </c>
      <c r="BF246" s="179">
        <f>IF(O246="snížená",K246,0)</f>
        <v>0</v>
      </c>
      <c r="BG246" s="179">
        <f>IF(O246="zákl. přenesená",K246,0)</f>
        <v>0</v>
      </c>
      <c r="BH246" s="179">
        <f>IF(O246="sníž. přenesená",K246,0)</f>
        <v>0</v>
      </c>
      <c r="BI246" s="179">
        <f>IF(O246="nulová",K246,0)</f>
        <v>0</v>
      </c>
      <c r="BJ246" s="16" t="s">
        <v>83</v>
      </c>
      <c r="BK246" s="179">
        <f>ROUND(P246*H246,2)</f>
        <v>0</v>
      </c>
      <c r="BL246" s="16" t="s">
        <v>374</v>
      </c>
      <c r="BM246" s="178" t="s">
        <v>375</v>
      </c>
    </row>
    <row r="247" s="2" customFormat="1">
      <c r="A247" s="35"/>
      <c r="B247" s="36"/>
      <c r="C247" s="35"/>
      <c r="D247" s="180" t="s">
        <v>133</v>
      </c>
      <c r="E247" s="35"/>
      <c r="F247" s="181" t="s">
        <v>373</v>
      </c>
      <c r="G247" s="35"/>
      <c r="H247" s="35"/>
      <c r="I247" s="182"/>
      <c r="J247" s="182"/>
      <c r="K247" s="35"/>
      <c r="L247" s="35"/>
      <c r="M247" s="36"/>
      <c r="N247" s="183"/>
      <c r="O247" s="184"/>
      <c r="P247" s="74"/>
      <c r="Q247" s="74"/>
      <c r="R247" s="74"/>
      <c r="S247" s="74"/>
      <c r="T247" s="74"/>
      <c r="U247" s="74"/>
      <c r="V247" s="74"/>
      <c r="W247" s="74"/>
      <c r="X247" s="75"/>
      <c r="Y247" s="35"/>
      <c r="Z247" s="35"/>
      <c r="AA247" s="35"/>
      <c r="AB247" s="35"/>
      <c r="AC247" s="35"/>
      <c r="AD247" s="35"/>
      <c r="AE247" s="35"/>
      <c r="AT247" s="16" t="s">
        <v>133</v>
      </c>
      <c r="AU247" s="16" t="s">
        <v>85</v>
      </c>
    </row>
    <row r="248" s="2" customFormat="1" ht="16.5" customHeight="1">
      <c r="A248" s="35"/>
      <c r="B248" s="165"/>
      <c r="C248" s="166" t="s">
        <v>376</v>
      </c>
      <c r="D248" s="166" t="s">
        <v>126</v>
      </c>
      <c r="E248" s="167" t="s">
        <v>377</v>
      </c>
      <c r="F248" s="168" t="s">
        <v>378</v>
      </c>
      <c r="G248" s="169" t="s">
        <v>129</v>
      </c>
      <c r="H248" s="170">
        <v>14</v>
      </c>
      <c r="I248" s="171"/>
      <c r="J248" s="171"/>
      <c r="K248" s="172">
        <f>ROUND(P248*H248,2)</f>
        <v>0</v>
      </c>
      <c r="L248" s="168" t="s">
        <v>1</v>
      </c>
      <c r="M248" s="36"/>
      <c r="N248" s="173" t="s">
        <v>1</v>
      </c>
      <c r="O248" s="174" t="s">
        <v>41</v>
      </c>
      <c r="P248" s="175">
        <f>I248+J248</f>
        <v>0</v>
      </c>
      <c r="Q248" s="175">
        <f>ROUND(I248*H248,2)</f>
        <v>0</v>
      </c>
      <c r="R248" s="175">
        <f>ROUND(J248*H248,2)</f>
        <v>0</v>
      </c>
      <c r="S248" s="74"/>
      <c r="T248" s="176">
        <f>S248*H248</f>
        <v>0</v>
      </c>
      <c r="U248" s="176">
        <v>0</v>
      </c>
      <c r="V248" s="176">
        <f>U248*H248</f>
        <v>0</v>
      </c>
      <c r="W248" s="176">
        <v>0</v>
      </c>
      <c r="X248" s="177">
        <f>W248*H248</f>
        <v>0</v>
      </c>
      <c r="Y248" s="35"/>
      <c r="Z248" s="35"/>
      <c r="AA248" s="35"/>
      <c r="AB248" s="35"/>
      <c r="AC248" s="35"/>
      <c r="AD248" s="35"/>
      <c r="AE248" s="35"/>
      <c r="AR248" s="178" t="s">
        <v>374</v>
      </c>
      <c r="AT248" s="178" t="s">
        <v>126</v>
      </c>
      <c r="AU248" s="178" t="s">
        <v>85</v>
      </c>
      <c r="AY248" s="16" t="s">
        <v>123</v>
      </c>
      <c r="BE248" s="179">
        <f>IF(O248="základní",K248,0)</f>
        <v>0</v>
      </c>
      <c r="BF248" s="179">
        <f>IF(O248="snížená",K248,0)</f>
        <v>0</v>
      </c>
      <c r="BG248" s="179">
        <f>IF(O248="zákl. přenesená",K248,0)</f>
        <v>0</v>
      </c>
      <c r="BH248" s="179">
        <f>IF(O248="sníž. přenesená",K248,0)</f>
        <v>0</v>
      </c>
      <c r="BI248" s="179">
        <f>IF(O248="nulová",K248,0)</f>
        <v>0</v>
      </c>
      <c r="BJ248" s="16" t="s">
        <v>83</v>
      </c>
      <c r="BK248" s="179">
        <f>ROUND(P248*H248,2)</f>
        <v>0</v>
      </c>
      <c r="BL248" s="16" t="s">
        <v>374</v>
      </c>
      <c r="BM248" s="178" t="s">
        <v>379</v>
      </c>
    </row>
    <row r="249" s="2" customFormat="1">
      <c r="A249" s="35"/>
      <c r="B249" s="36"/>
      <c r="C249" s="35"/>
      <c r="D249" s="180" t="s">
        <v>133</v>
      </c>
      <c r="E249" s="35"/>
      <c r="F249" s="181" t="s">
        <v>378</v>
      </c>
      <c r="G249" s="35"/>
      <c r="H249" s="35"/>
      <c r="I249" s="182"/>
      <c r="J249" s="182"/>
      <c r="K249" s="35"/>
      <c r="L249" s="35"/>
      <c r="M249" s="36"/>
      <c r="N249" s="183"/>
      <c r="O249" s="184"/>
      <c r="P249" s="74"/>
      <c r="Q249" s="74"/>
      <c r="R249" s="74"/>
      <c r="S249" s="74"/>
      <c r="T249" s="74"/>
      <c r="U249" s="74"/>
      <c r="V249" s="74"/>
      <c r="W249" s="74"/>
      <c r="X249" s="75"/>
      <c r="Y249" s="35"/>
      <c r="Z249" s="35"/>
      <c r="AA249" s="35"/>
      <c r="AB249" s="35"/>
      <c r="AC249" s="35"/>
      <c r="AD249" s="35"/>
      <c r="AE249" s="35"/>
      <c r="AT249" s="16" t="s">
        <v>133</v>
      </c>
      <c r="AU249" s="16" t="s">
        <v>85</v>
      </c>
    </row>
    <row r="250" s="2" customFormat="1" ht="33" customHeight="1">
      <c r="A250" s="35"/>
      <c r="B250" s="165"/>
      <c r="C250" s="187" t="s">
        <v>380</v>
      </c>
      <c r="D250" s="187" t="s">
        <v>154</v>
      </c>
      <c r="E250" s="188" t="s">
        <v>381</v>
      </c>
      <c r="F250" s="189" t="s">
        <v>382</v>
      </c>
      <c r="G250" s="190" t="s">
        <v>129</v>
      </c>
      <c r="H250" s="191">
        <v>14</v>
      </c>
      <c r="I250" s="192"/>
      <c r="J250" s="193"/>
      <c r="K250" s="194">
        <f>ROUND(P250*H250,2)</f>
        <v>0</v>
      </c>
      <c r="L250" s="189" t="s">
        <v>1</v>
      </c>
      <c r="M250" s="195"/>
      <c r="N250" s="196" t="s">
        <v>1</v>
      </c>
      <c r="O250" s="174" t="s">
        <v>41</v>
      </c>
      <c r="P250" s="175">
        <f>I250+J250</f>
        <v>0</v>
      </c>
      <c r="Q250" s="175">
        <f>ROUND(I250*H250,2)</f>
        <v>0</v>
      </c>
      <c r="R250" s="175">
        <f>ROUND(J250*H250,2)</f>
        <v>0</v>
      </c>
      <c r="S250" s="74"/>
      <c r="T250" s="176">
        <f>S250*H250</f>
        <v>0</v>
      </c>
      <c r="U250" s="176">
        <v>0</v>
      </c>
      <c r="V250" s="176">
        <f>U250*H250</f>
        <v>0</v>
      </c>
      <c r="W250" s="176">
        <v>0</v>
      </c>
      <c r="X250" s="177">
        <f>W250*H250</f>
        <v>0</v>
      </c>
      <c r="Y250" s="35"/>
      <c r="Z250" s="35"/>
      <c r="AA250" s="35"/>
      <c r="AB250" s="35"/>
      <c r="AC250" s="35"/>
      <c r="AD250" s="35"/>
      <c r="AE250" s="35"/>
      <c r="AR250" s="178" t="s">
        <v>374</v>
      </c>
      <c r="AT250" s="178" t="s">
        <v>154</v>
      </c>
      <c r="AU250" s="178" t="s">
        <v>85</v>
      </c>
      <c r="AY250" s="16" t="s">
        <v>123</v>
      </c>
      <c r="BE250" s="179">
        <f>IF(O250="základní",K250,0)</f>
        <v>0</v>
      </c>
      <c r="BF250" s="179">
        <f>IF(O250="snížená",K250,0)</f>
        <v>0</v>
      </c>
      <c r="BG250" s="179">
        <f>IF(O250="zákl. přenesená",K250,0)</f>
        <v>0</v>
      </c>
      <c r="BH250" s="179">
        <f>IF(O250="sníž. přenesená",K250,0)</f>
        <v>0</v>
      </c>
      <c r="BI250" s="179">
        <f>IF(O250="nulová",K250,0)</f>
        <v>0</v>
      </c>
      <c r="BJ250" s="16" t="s">
        <v>83</v>
      </c>
      <c r="BK250" s="179">
        <f>ROUND(P250*H250,2)</f>
        <v>0</v>
      </c>
      <c r="BL250" s="16" t="s">
        <v>374</v>
      </c>
      <c r="BM250" s="178" t="s">
        <v>383</v>
      </c>
    </row>
    <row r="251" s="2" customFormat="1">
      <c r="A251" s="35"/>
      <c r="B251" s="36"/>
      <c r="C251" s="35"/>
      <c r="D251" s="180" t="s">
        <v>133</v>
      </c>
      <c r="E251" s="35"/>
      <c r="F251" s="181" t="s">
        <v>382</v>
      </c>
      <c r="G251" s="35"/>
      <c r="H251" s="35"/>
      <c r="I251" s="182"/>
      <c r="J251" s="182"/>
      <c r="K251" s="35"/>
      <c r="L251" s="35"/>
      <c r="M251" s="36"/>
      <c r="N251" s="183"/>
      <c r="O251" s="184"/>
      <c r="P251" s="74"/>
      <c r="Q251" s="74"/>
      <c r="R251" s="74"/>
      <c r="S251" s="74"/>
      <c r="T251" s="74"/>
      <c r="U251" s="74"/>
      <c r="V251" s="74"/>
      <c r="W251" s="74"/>
      <c r="X251" s="75"/>
      <c r="Y251" s="35"/>
      <c r="Z251" s="35"/>
      <c r="AA251" s="35"/>
      <c r="AB251" s="35"/>
      <c r="AC251" s="35"/>
      <c r="AD251" s="35"/>
      <c r="AE251" s="35"/>
      <c r="AT251" s="16" t="s">
        <v>133</v>
      </c>
      <c r="AU251" s="16" t="s">
        <v>85</v>
      </c>
    </row>
    <row r="252" s="2" customFormat="1" ht="16.5" customHeight="1">
      <c r="A252" s="35"/>
      <c r="B252" s="165"/>
      <c r="C252" s="166" t="s">
        <v>384</v>
      </c>
      <c r="D252" s="166" t="s">
        <v>126</v>
      </c>
      <c r="E252" s="167" t="s">
        <v>385</v>
      </c>
      <c r="F252" s="168" t="s">
        <v>386</v>
      </c>
      <c r="G252" s="169" t="s">
        <v>129</v>
      </c>
      <c r="H252" s="170">
        <v>1</v>
      </c>
      <c r="I252" s="171"/>
      <c r="J252" s="171"/>
      <c r="K252" s="172">
        <f>ROUND(P252*H252,2)</f>
        <v>0</v>
      </c>
      <c r="L252" s="168" t="s">
        <v>1</v>
      </c>
      <c r="M252" s="36"/>
      <c r="N252" s="173" t="s">
        <v>1</v>
      </c>
      <c r="O252" s="174" t="s">
        <v>41</v>
      </c>
      <c r="P252" s="175">
        <f>I252+J252</f>
        <v>0</v>
      </c>
      <c r="Q252" s="175">
        <f>ROUND(I252*H252,2)</f>
        <v>0</v>
      </c>
      <c r="R252" s="175">
        <f>ROUND(J252*H252,2)</f>
        <v>0</v>
      </c>
      <c r="S252" s="74"/>
      <c r="T252" s="176">
        <f>S252*H252</f>
        <v>0</v>
      </c>
      <c r="U252" s="176">
        <v>0</v>
      </c>
      <c r="V252" s="176">
        <f>U252*H252</f>
        <v>0</v>
      </c>
      <c r="W252" s="176">
        <v>0</v>
      </c>
      <c r="X252" s="177">
        <f>W252*H252</f>
        <v>0</v>
      </c>
      <c r="Y252" s="35"/>
      <c r="Z252" s="35"/>
      <c r="AA252" s="35"/>
      <c r="AB252" s="35"/>
      <c r="AC252" s="35"/>
      <c r="AD252" s="35"/>
      <c r="AE252" s="35"/>
      <c r="AR252" s="178" t="s">
        <v>374</v>
      </c>
      <c r="AT252" s="178" t="s">
        <v>126</v>
      </c>
      <c r="AU252" s="178" t="s">
        <v>85</v>
      </c>
      <c r="AY252" s="16" t="s">
        <v>123</v>
      </c>
      <c r="BE252" s="179">
        <f>IF(O252="základní",K252,0)</f>
        <v>0</v>
      </c>
      <c r="BF252" s="179">
        <f>IF(O252="snížená",K252,0)</f>
        <v>0</v>
      </c>
      <c r="BG252" s="179">
        <f>IF(O252="zákl. přenesená",K252,0)</f>
        <v>0</v>
      </c>
      <c r="BH252" s="179">
        <f>IF(O252="sníž. přenesená",K252,0)</f>
        <v>0</v>
      </c>
      <c r="BI252" s="179">
        <f>IF(O252="nulová",K252,0)</f>
        <v>0</v>
      </c>
      <c r="BJ252" s="16" t="s">
        <v>83</v>
      </c>
      <c r="BK252" s="179">
        <f>ROUND(P252*H252,2)</f>
        <v>0</v>
      </c>
      <c r="BL252" s="16" t="s">
        <v>374</v>
      </c>
      <c r="BM252" s="178" t="s">
        <v>387</v>
      </c>
    </row>
    <row r="253" s="2" customFormat="1">
      <c r="A253" s="35"/>
      <c r="B253" s="36"/>
      <c r="C253" s="35"/>
      <c r="D253" s="180" t="s">
        <v>133</v>
      </c>
      <c r="E253" s="35"/>
      <c r="F253" s="181" t="s">
        <v>386</v>
      </c>
      <c r="G253" s="35"/>
      <c r="H253" s="35"/>
      <c r="I253" s="182"/>
      <c r="J253" s="182"/>
      <c r="K253" s="35"/>
      <c r="L253" s="35"/>
      <c r="M253" s="36"/>
      <c r="N253" s="206"/>
      <c r="O253" s="207"/>
      <c r="P253" s="208"/>
      <c r="Q253" s="208"/>
      <c r="R253" s="208"/>
      <c r="S253" s="208"/>
      <c r="T253" s="208"/>
      <c r="U253" s="208"/>
      <c r="V253" s="208"/>
      <c r="W253" s="208"/>
      <c r="X253" s="209"/>
      <c r="Y253" s="35"/>
      <c r="Z253" s="35"/>
      <c r="AA253" s="35"/>
      <c r="AB253" s="35"/>
      <c r="AC253" s="35"/>
      <c r="AD253" s="35"/>
      <c r="AE253" s="35"/>
      <c r="AT253" s="16" t="s">
        <v>133</v>
      </c>
      <c r="AU253" s="16" t="s">
        <v>85</v>
      </c>
    </row>
    <row r="254" s="2" customFormat="1" ht="6.96" customHeight="1">
      <c r="A254" s="35"/>
      <c r="B254" s="57"/>
      <c r="C254" s="58"/>
      <c r="D254" s="58"/>
      <c r="E254" s="58"/>
      <c r="F254" s="58"/>
      <c r="G254" s="58"/>
      <c r="H254" s="58"/>
      <c r="I254" s="58"/>
      <c r="J254" s="58"/>
      <c r="K254" s="58"/>
      <c r="L254" s="58"/>
      <c r="M254" s="36"/>
      <c r="N254" s="35"/>
      <c r="P254" s="35"/>
      <c r="Q254" s="35"/>
      <c r="R254" s="35"/>
      <c r="S254" s="35"/>
      <c r="T254" s="35"/>
      <c r="U254" s="35"/>
      <c r="V254" s="35"/>
      <c r="W254" s="35"/>
      <c r="X254" s="35"/>
      <c r="Y254" s="35"/>
      <c r="Z254" s="35"/>
      <c r="AA254" s="35"/>
      <c r="AB254" s="35"/>
      <c r="AC254" s="35"/>
      <c r="AD254" s="35"/>
      <c r="AE254" s="35"/>
    </row>
  </sheetData>
  <autoFilter ref="C119:L253"/>
  <mergeCells count="6">
    <mergeCell ref="E7:H7"/>
    <mergeCell ref="E16:H16"/>
    <mergeCell ref="E25:H25"/>
    <mergeCell ref="E85:H85"/>
    <mergeCell ref="E112:H112"/>
    <mergeCell ref="M2:Z2"/>
  </mergeCells>
  <hyperlinks>
    <hyperlink ref="F125" r:id="rId1" display="https://podminky.urs.cz/item/CS_URS_2023_02/953991111"/>
    <hyperlink ref="F128" r:id="rId2" display="https://podminky.urs.cz/item/CS_URS_2023_02/953991121"/>
    <hyperlink ref="F133" r:id="rId3" display="https://podminky.urs.cz/item/CS_URS_2023_02/741110501"/>
    <hyperlink ref="F139" r:id="rId4" display="https://podminky.urs.cz/item/CS_URS_2023_02/741112001"/>
    <hyperlink ref="F146" r:id="rId5" display="https://podminky.urs.cz/item/CS_URS_2023_02/741112022"/>
    <hyperlink ref="F151" r:id="rId6" display="https://podminky.urs.cz/item/CS_URS_2023_02/741120101"/>
    <hyperlink ref="F156" r:id="rId7" display="https://podminky.urs.cz/item/CS_URS_2023_02/741120101"/>
    <hyperlink ref="F161" r:id="rId8" display="https://podminky.urs.cz/item/CS_URS_2023_02/741122211"/>
    <hyperlink ref="F170" r:id="rId9" display="https://podminky.urs.cz/item/CS_URS_2023_02/741122231"/>
    <hyperlink ref="F177" r:id="rId10" display="https://podminky.urs.cz/item/CS_URS_2023_02/741122232"/>
    <hyperlink ref="F182" r:id="rId11" display="https://podminky.urs.cz/item/CS_URS_2023_02/741130001"/>
    <hyperlink ref="F185" r:id="rId12" display="https://podminky.urs.cz/item/CS_URS_2023_02/741130003"/>
    <hyperlink ref="F188" r:id="rId13" display="https://podminky.urs.cz/item/CS_URS_2023_02/741130004"/>
    <hyperlink ref="F191" r:id="rId14" display="https://podminky.urs.cz/item/CS_URS_2023_02/741210002"/>
    <hyperlink ref="F196" r:id="rId15" display="https://podminky.urs.cz/item/CS_URS_2023_02/741310112"/>
    <hyperlink ref="F201" r:id="rId16" display="https://podminky.urs.cz/item/CS_URS_2023_02/741313002"/>
    <hyperlink ref="F206" r:id="rId17" display="https://podminky.urs.cz/item/CS_URS_2023_02/741320163"/>
    <hyperlink ref="F211" r:id="rId18" display="https://podminky.urs.cz/item/CS_URS_2023_02/741330741"/>
    <hyperlink ref="F216" r:id="rId19" display="https://podminky.urs.cz/item/CS_URS_2023_02/741371002"/>
    <hyperlink ref="F223" r:id="rId20" display="https://podminky.urs.cz/item/CS_URS_2023_02/741372021"/>
    <hyperlink ref="F228" r:id="rId21" display="https://podminky.urs.cz/item/CS_URS_2023_02/741810002"/>
    <hyperlink ref="F233" r:id="rId22" display="https://podminky.urs.cz/item/CS_URS_2023_02/460941211"/>
    <hyperlink ref="F236" r:id="rId23" display="https://podminky.urs.cz/item/CS_URS_2023_02/468091311"/>
    <hyperlink ref="F239" r:id="rId24" display="https://podminky.urs.cz/item/CS_URS_2023_02/46810141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25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DESKTOP-D58MLE6\Tatka</dc:creator>
  <cp:lastModifiedBy>DESKTOP-D58MLE6\Tatka</cp:lastModifiedBy>
  <dcterms:created xsi:type="dcterms:W3CDTF">2024-02-26T08:20:45Z</dcterms:created>
  <dcterms:modified xsi:type="dcterms:W3CDTF">2024-02-26T08:20:47Z</dcterms:modified>
</cp:coreProperties>
</file>