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zp-my.sharepoint.com/personal/adam_cihak_ozp_cz/Documents/Dokumenty/MOJE PRÁCE/Veřejné zakázky/25_VERZAK_0059 Provoz služeb datového centra pro Vitakartu/úprava ZD 30.10/"/>
    </mc:Choice>
  </mc:AlternateContent>
  <xr:revisionPtr revIDLastSave="97" documentId="13_ncr:1_{8BF3C548-2630-42EC-AD1B-3CCAF5DB780F}" xr6:coauthVersionLast="47" xr6:coauthVersionMax="47" xr10:uidLastSave="{7163468D-2345-43E9-A4E7-47821BEA36B2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M39" i="1"/>
  <c r="M40" i="1"/>
  <c r="M41" i="1"/>
  <c r="L41" i="1"/>
  <c r="L40" i="1"/>
  <c r="L39" i="1"/>
  <c r="L38" i="1"/>
  <c r="J41" i="1"/>
  <c r="J40" i="1"/>
  <c r="J39" i="1"/>
  <c r="J38" i="1"/>
  <c r="H41" i="1"/>
  <c r="H40" i="1"/>
  <c r="H39" i="1"/>
  <c r="H38" i="1"/>
  <c r="F41" i="1"/>
  <c r="F40" i="1"/>
  <c r="F39" i="1"/>
  <c r="F38" i="1"/>
  <c r="K87" i="1"/>
  <c r="K82" i="1" l="1"/>
  <c r="L47" i="1" l="1"/>
  <c r="L46" i="1"/>
  <c r="L44" i="1"/>
  <c r="L45" i="1"/>
  <c r="L43" i="1"/>
  <c r="L42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47" i="1"/>
  <c r="J46" i="1"/>
  <c r="J45" i="1"/>
  <c r="J44" i="1"/>
  <c r="J43" i="1"/>
  <c r="J42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H47" i="1"/>
  <c r="H46" i="1"/>
  <c r="H45" i="1"/>
  <c r="H44" i="1"/>
  <c r="H42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47" i="1"/>
  <c r="F46" i="1"/>
  <c r="F45" i="1"/>
  <c r="F44" i="1"/>
  <c r="F42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8" i="1"/>
  <c r="F9" i="1"/>
  <c r="F7" i="1"/>
  <c r="M43" i="1"/>
  <c r="M45" i="1" l="1"/>
  <c r="M46" i="1"/>
  <c r="M47" i="1"/>
  <c r="M44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42" i="1"/>
  <c r="M7" i="1"/>
  <c r="M49" i="1" l="1"/>
  <c r="M50" i="1" s="1"/>
  <c r="C90" i="1" s="1"/>
  <c r="I48" i="1" l="1"/>
  <c r="G48" i="1"/>
  <c r="E48" i="1"/>
</calcChain>
</file>

<file path=xl/sharedStrings.xml><?xml version="1.0" encoding="utf-8"?>
<sst xmlns="http://schemas.openxmlformats.org/spreadsheetml/2006/main" count="140" uniqueCount="124">
  <si>
    <t>Provozní databázový server</t>
  </si>
  <si>
    <t>VM-BVIT-DB-PROD</t>
  </si>
  <si>
    <t>Testovací databázový server</t>
  </si>
  <si>
    <t>VM-BVIT-DB</t>
  </si>
  <si>
    <t>Provozní reverzní proxy server</t>
  </si>
  <si>
    <t>VM-FE-PROXY-PROD</t>
  </si>
  <si>
    <t>Testovací reverzní proxy server</t>
  </si>
  <si>
    <t>VM-FE-PROXY</t>
  </si>
  <si>
    <t>Poštovní server</t>
  </si>
  <si>
    <t>VM-OZP-MAIL-PROD</t>
  </si>
  <si>
    <t>Testovací www server</t>
  </si>
  <si>
    <t>VM-OZP-WEB</t>
  </si>
  <si>
    <t>Provozní www server statických stránek</t>
  </si>
  <si>
    <t>VM-OZP-WEB-PROD</t>
  </si>
  <si>
    <t>Provozní www server hlavních stránek</t>
  </si>
  <si>
    <t>vm-atwebsite</t>
  </si>
  <si>
    <t>Eshop</t>
  </si>
  <si>
    <t>VM-VITASHOP-WEB</t>
  </si>
  <si>
    <t>Flowmon kolektor</t>
  </si>
  <si>
    <t>VM-FLOWMON</t>
  </si>
  <si>
    <t>AddNet workserver</t>
  </si>
  <si>
    <t>VM-WORK-1</t>
  </si>
  <si>
    <t>VM-WORK-2</t>
  </si>
  <si>
    <t>Monet sonda</t>
  </si>
  <si>
    <t>VM-MONET</t>
  </si>
  <si>
    <t>VM-BTSEXT-PROD</t>
  </si>
  <si>
    <t>VM-BTSEXT-SK</t>
  </si>
  <si>
    <t>VM-BTSEXT-TST</t>
  </si>
  <si>
    <t>VM-BVIT-APP</t>
  </si>
  <si>
    <t>VM-OZP-MAIL</t>
  </si>
  <si>
    <t>VM-BVIT-APP-PROD</t>
  </si>
  <si>
    <t>VM-VITASHOP-WEB-PROD</t>
  </si>
  <si>
    <t>VM-SCOMGW</t>
  </si>
  <si>
    <t>VM-NS2</t>
  </si>
  <si>
    <t>vm-fp01</t>
  </si>
  <si>
    <t>vm-fp02</t>
  </si>
  <si>
    <t>vm-vtk-k8s-master01</t>
  </si>
  <si>
    <t>vm-vtk-k8s-master02</t>
  </si>
  <si>
    <t>vm-vtk-k8s-master03</t>
  </si>
  <si>
    <t>vm-vtk-k8s-worker01</t>
  </si>
  <si>
    <t>vm-vtk-k8s-worker02</t>
  </si>
  <si>
    <t>vm-vtk-k8s-worker03</t>
  </si>
  <si>
    <t>vm-vtk-k8s-master01-test</t>
  </si>
  <si>
    <t>vm-vtk-k8s-worker01-test</t>
  </si>
  <si>
    <t>NAS - na zalohy</t>
  </si>
  <si>
    <t>Celkem</t>
  </si>
  <si>
    <t>Provozni: Vmware</t>
  </si>
  <si>
    <t>ozp-dc1-vcenter</t>
  </si>
  <si>
    <t>Provozni: Backup</t>
  </si>
  <si>
    <t>ozp-dc1-vpr-0</t>
  </si>
  <si>
    <t>Provozni: Network</t>
  </si>
  <si>
    <t>ozp-dc1-fg</t>
  </si>
  <si>
    <t>ozp-dc2-vbck</t>
  </si>
  <si>
    <t>Biztalk server produkční</t>
  </si>
  <si>
    <t>Biztalk server školící</t>
  </si>
  <si>
    <t>Biztalk server testovací</t>
  </si>
  <si>
    <t>Aplikační server VITAKARTA</t>
  </si>
  <si>
    <t>poštovní server</t>
  </si>
  <si>
    <t>Aplikační server VITAKARTA eshop</t>
  </si>
  <si>
    <t>provozní server</t>
  </si>
  <si>
    <t>Položka</t>
  </si>
  <si>
    <t>Počet jader CPU</t>
  </si>
  <si>
    <t>Velikost HDD (GB)</t>
  </si>
  <si>
    <t>Rozhraní
Ethernet 1 Gb</t>
  </si>
  <si>
    <t>Položka technologická zkratka</t>
  </si>
  <si>
    <t>zálohování prostředí</t>
  </si>
  <si>
    <t>Velikost RAM (GB)</t>
  </si>
  <si>
    <t>Cena za položku v Kč bez DPH</t>
  </si>
  <si>
    <t>Popis položky</t>
  </si>
  <si>
    <t>Jednotka položky</t>
  </si>
  <si>
    <t>jednorázově</t>
  </si>
  <si>
    <t>1 GB RAM/měsíc</t>
  </si>
  <si>
    <t>1 jádro CPU/měsíc</t>
  </si>
  <si>
    <t>1 GB HDD/měsíc</t>
  </si>
  <si>
    <t>1 GB/měsíc</t>
  </si>
  <si>
    <t>Příloha č. 2 Smlouvy o poskytování služeb datového centra - Ceník Služeb</t>
  </si>
  <si>
    <t>CPU</t>
  </si>
  <si>
    <t xml:space="preserve">RAM </t>
  </si>
  <si>
    <t>HDD</t>
  </si>
  <si>
    <t>Ethernet</t>
  </si>
  <si>
    <t>cena za zřízení služby</t>
  </si>
  <si>
    <t>Jednotková cena za přidělenou měsíční kapacitu Ethernet (za 1 GB/1 měsíc)</t>
  </si>
  <si>
    <t>Jednotková cena za přidělenou měsíční kapacitu jádra CPU (za 1 jádro CPU/1 měsíc)</t>
  </si>
  <si>
    <t>cena za přidělenou kapacitu RAM - 1 GB RAM/1 měsíc</t>
  </si>
  <si>
    <t>cena za přidělenou kapacitu 1 jádra CPU/ 1 měsíc</t>
  </si>
  <si>
    <t>cena za přidělenou kapacitu HDD - 1 GB/1 měsíc</t>
  </si>
  <si>
    <t>cena za přidělenou kapacitu rozhraní Ethernet - 1 GB/1 měsíc</t>
  </si>
  <si>
    <t xml:space="preserve"> ----- </t>
  </si>
  <si>
    <t xml:space="preserve"> -----</t>
  </si>
  <si>
    <t>***  Vyplněná (nabídková) cena za jednotku v Kč může být pouze celé kladné číslo.</t>
  </si>
  <si>
    <t>Jednotková cena za přidělenou měsíční kapacitu RAM (za 1 GB RAM/1 měsíc)</t>
  </si>
  <si>
    <t>Jednotková cena za přidělenou měsíční kapacitu HDD (za 1 GB HDD/1 měsíc)</t>
  </si>
  <si>
    <t>**** Celková cena v Kč pro účely hodnocení nabídek zahrnuje veškeré náklady Poskytovatele spojené s plněním předmětu veřejné zakázky (smlouvy) v rozsahu předpokládaného počtu jednotek a předpokládané doby trvání této smlouvy.</t>
  </si>
  <si>
    <t xml:space="preserve"> </t>
  </si>
  <si>
    <t>* Jedná se o cenu za Poskytovatelem přidělené kapacity za účelem čerpání Služeb datového centra Objednatelem pro první měsíc poskytování Služeb. Tato cena je zároveň předpokladem i pro další období s tím, že změny v přidělených kapacitách (nahorů/dolů) pro každý měsíc budou reflektovány na základě cen uvedených v tabulce č. 2, tj. měsíční cena v průběhu trvání smlouvy může být různá - vyšší i nižší než "výchozí" cena pro 1. měsíc poskytování Služeb.</t>
  </si>
  <si>
    <t xml:space="preserve">Poznámka k tabulce 1: Položky uvedené v tabulce č. 1 odpovídají požadavkům Objednatele na poskytování služeb v prvním měsíci (a v případě, že Objednatel nebude žádat změnu, pak ve stejném rozsahu i v dalších měsících trvání smlouvy). Objednatel je oprávněn v průběhu plnění smlouvy měnit uvedené položky, tedy přidávat nebo ubírat Poskytovatelem pro Objednatele poskytnuté kapacity datového centra. Pro vyloučení pochybností se výslovně uvádí, že Objednatel může v rámci Služeb požadovat i jiné položky, než jsou uvedeny v tabulce č. 1 - jejich nacenění pak musí odpovídat tabulce č. 2 níže. </t>
  </si>
  <si>
    <t>Celkem za 1 měsíc poskytování Služeb (odpovídá výchozímu/prvnímu měsíci čerpání Služeb a je zároveň předpokladem pro průměrnou měsíční kapacitu Služeb datového centra po dobu trvání smlouvy požadovanou Objednatelem) bez DPH*</t>
  </si>
  <si>
    <t>Cena za jednotku v Kč bez DPH***</t>
  </si>
  <si>
    <t>Cena za položku v Kč bez DPH***</t>
  </si>
  <si>
    <t>** Jedná se o cenu za předpokládaný Objednatelem požadovaný rozsah přidělených kapacit na časové období 60 měsíců, které Objednatel předpokládá coby délku trvání této smlouvy. Tato hodnota slouží pouze pro účely hodnocení nabídek a je zahrnuta do výpočtu v posledním, červeně zvýrazněném, řádku. Skutečně odebraný rozsah požadovaných (přidělených) kapacit bude vycházet z potřeb Objednatele.</t>
  </si>
  <si>
    <t>Cena za položku celkem v Kč bez DPH***</t>
  </si>
  <si>
    <t>měsíčně</t>
  </si>
  <si>
    <t>Cena za jednotku položky v Kč bez DPH***</t>
  </si>
  <si>
    <t>Předpokládaná cena za 60 měsíců poskytování uvedených služeb (tato cena je šedesátinásobkem ceny uvedené v předchozím řádku) bez DPH**</t>
  </si>
  <si>
    <t>Předpokládaná cena za 60 měsíců poskytování Služeb ve smyslu tabulky č. 1 a č. 2  (tato cena je šedesátinásobkem ceny uvedené v předchozím řádku) bez DPH**</t>
  </si>
  <si>
    <t xml:space="preserve">Kubernetes cluster </t>
  </si>
  <si>
    <r>
      <t xml:space="preserve">TABULKA č.1 - podrobný ceník </t>
    </r>
    <r>
      <rPr>
        <b/>
        <sz val="14"/>
        <rFont val="Calibri"/>
        <family val="2"/>
        <charset val="238"/>
        <scheme val="minor"/>
      </rPr>
      <t xml:space="preserve">požadovaného </t>
    </r>
    <r>
      <rPr>
        <b/>
        <sz val="14"/>
        <color theme="1"/>
        <rFont val="Calibri"/>
        <family val="2"/>
        <charset val="238"/>
        <scheme val="minor"/>
      </rPr>
      <t>rozsahu čerpání služeb z hlediska technologií - jádra CPU, velikost RAM, velikost HDD, rozhraní Ethernet (včetně konzumovaných energíí)*</t>
    </r>
  </si>
  <si>
    <t>Instalace Kubernetes clusteru (K8s) verze 1.28 nebo vyšší na virtuálních serverech dle specifikace
Produkční cluster o 6 virtuálních serverech: 
• 3 x control plane node 
• 3 x worker node
Testovací cluster o 2 virtuálních serverech: 
• 1 x control plane node 
• 1 x worker node
nastavení Linux distribuce Ubuntu 22.04 LTS pro provoz K8s
vysoce dostupné K8s API
K8s nginx ingress pro přístup k webovým aplikacím z vnějších sítí
vytvoření aplikačních namespaců dle potřeb vývojářů
nastavení síťové bezpečnosti pomocí network policy, izolace v rámci namespace
vytvoření personifikovaných přístupů pro vývojáře a nastavení oprávnění
reporting K8s zátěžových metrik v reálném čase
nastavení priorit při alokaci zdrojů per aplikace
nastavení monitoringu virtuálních serverů
nastavení monitoringu K8s clusteru
napojení clusteru na NFS úložišť
otestování funkčnosti K8s clusteru 
failover/failback jednotlivých komponent clusteru 
hello world aplikace využívající komponenty K8s clusteru 
(výstupem musí být plně funkční K8s cluster pro provoz aplikací)</t>
  </si>
  <si>
    <t>TABULKA č.4 - jednorázová cena za zřízení Kubernetes clusteru</t>
  </si>
  <si>
    <t>TABULKA č.3 - jednorázová cena za zřízení a ukončení Služeb (vyjma ceny za zřízení Kubernetes clusteru dle tabulky č. 4)</t>
  </si>
  <si>
    <t>TABULKA č. 6 - Cena za realizaci Rozvojových projektů</t>
  </si>
  <si>
    <t>Celková nabídková cena bez DPH pro účely hodnocení nabídek = součet celkové hodnoty z tabulky č. 1 (předpokládaný rozsah čerpání Služeb na 60 měsíců),  tabulky  č. 3 (jednorázová cena za zřízení a ukončení Služeb), tabulky č.4 - jednorázová cena za zřízení Kubernetes clusteru, tabulky č.5 -měsíční cena za provoz, údržbu a technickou podporu Kubernetes clusteru a tabulky č. 6 (cena za realizaci Rozvojových projektů)****</t>
  </si>
  <si>
    <t>realizace Rozvojových projektů</t>
  </si>
  <si>
    <r>
      <t xml:space="preserve">Provoz kuberenetes clusteru:
• 24x7 dohled nad provozem K8s clusteru
</t>
    </r>
    <r>
      <rPr>
        <b/>
        <sz val="10"/>
        <rFont val="Calibri  "/>
        <charset val="238"/>
      </rPr>
      <t>•</t>
    </r>
    <r>
      <rPr>
        <b/>
        <sz val="8"/>
        <rFont val="Calibri  "/>
        <charset val="238"/>
      </rPr>
      <t xml:space="preserve"> administrace Kubernetes clusteru ve vazbě na mobilní a internetové aplikace OZP</t>
    </r>
    <r>
      <rPr>
        <b/>
        <sz val="8"/>
        <rFont val="Calibri"/>
        <family val="2"/>
        <charset val="238"/>
      </rPr>
      <t xml:space="preserve">
</t>
    </r>
    <r>
      <rPr>
        <b/>
        <sz val="10"/>
        <rFont val="Calibri"/>
        <family val="2"/>
        <charset val="238"/>
        <scheme val="minor"/>
      </rPr>
      <t xml:space="preserve">
• aktualizace operačních systému virtuálních serverů, kvartálně 
•  aktualizace K8s, ročně
•  kooperace s vývojáři při aktualizaci 
• zajištění odborné uživatelské a technické podpory (dostupnost přes samoobslužný portál pro řízení a správu zdrojů, e-mail, telefon)
</t>
    </r>
  </si>
  <si>
    <t>TABULKA č.2 - základní ceník (slouží pro výpočet ceny přidělené kapacity na konkrétní měsíc - při rozšíření, ukončení či dalším rozvoji dílčích Služeb)</t>
  </si>
  <si>
    <t>TABULKA č.5 - měsíční cena za provoz, údržbu a technickou podporu Kubernetes clusteru</t>
  </si>
  <si>
    <t>Jednotka položky - cena za provoz a údržbu Kubernetees clusteru (v parametrech dle předchozí tabulky) + v levém sloupci uvedené služby technické podpory</t>
  </si>
  <si>
    <t>Jednotka položky - cena za zřízení služby v parametrech dle sloupce vlevo</t>
  </si>
  <si>
    <t>Předpokládaná a zároveň maximální cena za realizaci Rozvojových projektů za délku trvání této smlouvy (rozsah 3000 člověkohodin/MH)</t>
  </si>
  <si>
    <t>1 člověkohodina (MH) realizace Rozvojových projektů</t>
  </si>
  <si>
    <t>vm-vtk-k8s-master02-test</t>
  </si>
  <si>
    <t>vm-vtk-k8s-master03-test</t>
  </si>
  <si>
    <t>vm-vtk-k8s-worker02-test</t>
  </si>
  <si>
    <t>vm-vtk-k8s-worker03-test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</si>
</sst>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\ &quot;Kč&quot;"/>
    <numFmt numFmtId="166" formatCode="_-* #,##0\ &quot;Kč&quot;_-;\-* #,##0\ &quot;Kč&quot;_-;_-* &quot;-&quot;??\ &quot;Kč&quot;_-;_-@_-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A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  "/>
      <charset val="238"/>
    </font>
    <font>
      <b/>
      <sz val="8"/>
      <name val="Calibri  "/>
      <charset val="238"/>
    </font>
    <font>
      <b/>
      <sz val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2" borderId="0" xfId="0" applyFill="1"/>
    <xf numFmtId="0" fontId="1" fillId="0" borderId="0" xfId="0" applyFont="1"/>
    <xf numFmtId="0" fontId="1" fillId="0" borderId="14" xfId="0" applyFont="1" applyBorder="1"/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3" xfId="0" applyFont="1" applyBorder="1" applyAlignment="1">
      <alignment horizontal="center" vertical="center"/>
    </xf>
    <xf numFmtId="0" fontId="1" fillId="0" borderId="28" xfId="0" applyFont="1" applyBorder="1"/>
    <xf numFmtId="0" fontId="0" fillId="0" borderId="0" xfId="0" applyAlignment="1">
      <alignment wrapText="1"/>
    </xf>
    <xf numFmtId="44" fontId="1" fillId="0" borderId="0" xfId="0" applyNumberFormat="1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0" fillId="0" borderId="1" xfId="0" applyBorder="1"/>
    <xf numFmtId="0" fontId="0" fillId="0" borderId="29" xfId="0" applyBorder="1" applyAlignment="1">
      <alignment horizontal="center" vertical="center"/>
    </xf>
    <xf numFmtId="44" fontId="0" fillId="5" borderId="29" xfId="0" applyNumberFormat="1" applyFill="1" applyBorder="1" applyAlignment="1">
      <alignment horizontal="center" vertical="center"/>
    </xf>
    <xf numFmtId="44" fontId="0" fillId="5" borderId="29" xfId="0" applyNumberFormat="1" applyFill="1" applyBorder="1"/>
    <xf numFmtId="44" fontId="0" fillId="5" borderId="25" xfId="0" applyNumberFormat="1" applyFill="1" applyBorder="1" applyAlignment="1">
      <alignment horizontal="center" vertical="center"/>
    </xf>
    <xf numFmtId="44" fontId="6" fillId="7" borderId="3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5" borderId="1" xfId="0" applyNumberFormat="1" applyFill="1" applyBorder="1"/>
    <xf numFmtId="44" fontId="0" fillId="5" borderId="1" xfId="0" applyNumberFormat="1" applyFill="1" applyBorder="1" applyAlignment="1">
      <alignment horizontal="center" vertical="center"/>
    </xf>
    <xf numFmtId="44" fontId="0" fillId="5" borderId="38" xfId="0" applyNumberFormat="1" applyFill="1" applyBorder="1" applyAlignment="1">
      <alignment horizontal="center" vertical="center"/>
    </xf>
    <xf numFmtId="44" fontId="6" fillId="7" borderId="3" xfId="0" applyNumberFormat="1" applyFont="1" applyFill="1" applyBorder="1" applyAlignment="1">
      <alignment horizontal="center" vertical="center" wrapText="1"/>
    </xf>
    <xf numFmtId="44" fontId="6" fillId="7" borderId="3" xfId="0" applyNumberFormat="1" applyFont="1" applyFill="1" applyBorder="1" applyAlignment="1">
      <alignment vertical="center" wrapText="1"/>
    </xf>
    <xf numFmtId="0" fontId="0" fillId="2" borderId="1" xfId="0" applyFill="1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44" fontId="0" fillId="5" borderId="11" xfId="0" applyNumberFormat="1" applyFill="1" applyBorder="1" applyAlignment="1">
      <alignment horizontal="center" vertical="center"/>
    </xf>
    <xf numFmtId="44" fontId="0" fillId="5" borderId="11" xfId="0" applyNumberFormat="1" applyFill="1" applyBorder="1"/>
    <xf numFmtId="44" fontId="6" fillId="0" borderId="49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2" fillId="8" borderId="28" xfId="0" applyNumberFormat="1" applyFont="1" applyFill="1" applyBorder="1" applyAlignment="1">
      <alignment wrapText="1"/>
    </xf>
    <xf numFmtId="164" fontId="2" fillId="8" borderId="18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0" fillId="0" borderId="9" xfId="0" applyBorder="1"/>
    <xf numFmtId="0" fontId="2" fillId="9" borderId="15" xfId="0" applyFont="1" applyFill="1" applyBorder="1" applyAlignment="1">
      <alignment horizontal="center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6" fontId="2" fillId="4" borderId="15" xfId="0" applyNumberFormat="1" applyFont="1" applyFill="1" applyBorder="1" applyAlignment="1">
      <alignment horizontal="center" vertical="center" wrapText="1"/>
    </xf>
    <xf numFmtId="166" fontId="2" fillId="4" borderId="17" xfId="0" applyNumberFormat="1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34" xfId="0" applyBorder="1"/>
    <xf numFmtId="0" fontId="0" fillId="0" borderId="10" xfId="0" applyBorder="1"/>
    <xf numFmtId="0" fontId="2" fillId="3" borderId="9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1" fillId="0" borderId="15" xfId="0" applyFont="1" applyBorder="1"/>
    <xf numFmtId="0" fontId="1" fillId="0" borderId="16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0" fillId="2" borderId="34" xfId="0" applyFill="1" applyBorder="1"/>
    <xf numFmtId="0" fontId="0" fillId="2" borderId="10" xfId="0" applyFill="1" applyBorder="1"/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6" fontId="1" fillId="4" borderId="15" xfId="0" applyNumberFormat="1" applyFont="1" applyFill="1" applyBorder="1" applyAlignment="1">
      <alignment horizontal="center" vertical="center" wrapText="1"/>
    </xf>
    <xf numFmtId="166" fontId="1" fillId="4" borderId="13" xfId="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6" fontId="1" fillId="4" borderId="23" xfId="0" applyNumberFormat="1" applyFont="1" applyFill="1" applyBorder="1" applyAlignment="1">
      <alignment horizontal="center" vertical="center" wrapText="1"/>
    </xf>
    <xf numFmtId="166" fontId="2" fillId="4" borderId="23" xfId="0" applyNumberFormat="1" applyFont="1" applyFill="1" applyBorder="1" applyAlignment="1">
      <alignment horizontal="center" vertical="center" wrapText="1"/>
    </xf>
    <xf numFmtId="166" fontId="2" fillId="4" borderId="13" xfId="0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6" fontId="2" fillId="4" borderId="14" xfId="0" applyNumberFormat="1" applyFont="1" applyFill="1" applyBorder="1" applyAlignment="1">
      <alignment horizontal="center" vertical="center" wrapText="1"/>
    </xf>
    <xf numFmtId="166" fontId="2" fillId="4" borderId="48" xfId="0" applyNumberFormat="1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24" xfId="0" applyBorder="1"/>
    <xf numFmtId="0" fontId="0" fillId="0" borderId="31" xfId="0" applyBorder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wrapText="1"/>
    </xf>
    <xf numFmtId="0" fontId="2" fillId="9" borderId="17" xfId="0" applyFont="1" applyFill="1" applyBorder="1" applyAlignment="1">
      <alignment horizont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5" fontId="2" fillId="4" borderId="16" xfId="0" applyNumberFormat="1" applyFont="1" applyFill="1" applyBorder="1" applyAlignment="1">
      <alignment horizontal="center" vertical="center" wrapText="1"/>
    </xf>
    <xf numFmtId="165" fontId="2" fillId="4" borderId="17" xfId="0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2" fillId="0" borderId="9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36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4" borderId="35" xfId="0" applyNumberFormat="1" applyFont="1" applyFill="1" applyBorder="1" applyAlignment="1">
      <alignment horizontal="center" vertical="center" wrapText="1"/>
    </xf>
    <xf numFmtId="165" fontId="2" fillId="4" borderId="36" xfId="0" applyNumberFormat="1" applyFont="1" applyFill="1" applyBorder="1" applyAlignment="1">
      <alignment horizontal="center" vertical="center" wrapText="1"/>
    </xf>
    <xf numFmtId="165" fontId="2" fillId="4" borderId="37" xfId="0" applyNumberFormat="1" applyFont="1" applyFill="1" applyBorder="1" applyAlignment="1">
      <alignment horizontal="center" vertical="center" wrapText="1"/>
    </xf>
    <xf numFmtId="165" fontId="2" fillId="4" borderId="18" xfId="0" applyNumberFormat="1" applyFont="1" applyFill="1" applyBorder="1" applyAlignment="1">
      <alignment horizontal="center" vertical="center" wrapText="1"/>
    </xf>
    <xf numFmtId="165" fontId="8" fillId="8" borderId="15" xfId="0" applyNumberFormat="1" applyFont="1" applyFill="1" applyBorder="1" applyAlignment="1">
      <alignment horizontal="center" vertical="center" wrapText="1"/>
    </xf>
    <xf numFmtId="165" fontId="8" fillId="8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165" fontId="9" fillId="6" borderId="15" xfId="0" applyNumberFormat="1" applyFont="1" applyFill="1" applyBorder="1" applyAlignment="1">
      <alignment horizontal="center" vertical="center" wrapText="1"/>
    </xf>
    <xf numFmtId="165" fontId="9" fillId="6" borderId="16" xfId="0" applyNumberFormat="1" applyFont="1" applyFill="1" applyBorder="1" applyAlignment="1">
      <alignment horizontal="center" vertical="center" wrapText="1"/>
    </xf>
    <xf numFmtId="165" fontId="9" fillId="6" borderId="17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5"/>
  <sheetViews>
    <sheetView tabSelected="1" topLeftCell="A53" zoomScaleNormal="100" workbookViewId="0">
      <selection activeCell="K63" sqref="K63:L63"/>
    </sheetView>
  </sheetViews>
  <sheetFormatPr defaultRowHeight="15"/>
  <cols>
    <col min="1" max="1" width="9.42578125" customWidth="1"/>
    <col min="2" max="2" width="41.5703125" customWidth="1"/>
    <col min="3" max="3" width="1" customWidth="1"/>
    <col min="4" max="4" width="49.140625" customWidth="1"/>
    <col min="5" max="5" width="14.85546875" customWidth="1"/>
    <col min="6" max="6" width="16.42578125" customWidth="1"/>
    <col min="7" max="7" width="15.5703125" customWidth="1"/>
    <col min="8" max="8" width="16.140625" customWidth="1"/>
    <col min="9" max="9" width="17.7109375" customWidth="1"/>
    <col min="10" max="10" width="15.85546875" customWidth="1"/>
    <col min="11" max="11" width="16.42578125" customWidth="1"/>
    <col min="12" max="12" width="15.5703125" customWidth="1"/>
    <col min="13" max="13" width="19.28515625" customWidth="1"/>
  </cols>
  <sheetData>
    <row r="1" spans="1:13">
      <c r="A1" s="2" t="s">
        <v>75</v>
      </c>
    </row>
    <row r="2" spans="1:13" ht="15.75" thickBot="1">
      <c r="B2" s="140"/>
      <c r="C2" s="140"/>
    </row>
    <row r="3" spans="1:13" ht="54.75" customHeight="1" thickBot="1">
      <c r="B3" s="80" t="s">
        <v>106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2"/>
    </row>
    <row r="4" spans="1:13">
      <c r="B4" s="124" t="s">
        <v>60</v>
      </c>
      <c r="C4" s="125"/>
      <c r="D4" s="104" t="s">
        <v>64</v>
      </c>
      <c r="E4" s="104" t="s">
        <v>61</v>
      </c>
      <c r="F4" s="12"/>
      <c r="G4" s="104" t="s">
        <v>66</v>
      </c>
      <c r="H4" s="12"/>
      <c r="I4" s="104" t="s">
        <v>62</v>
      </c>
      <c r="J4" s="12"/>
      <c r="K4" s="104" t="s">
        <v>63</v>
      </c>
      <c r="L4" s="12"/>
      <c r="M4" s="104" t="s">
        <v>67</v>
      </c>
    </row>
    <row r="5" spans="1:13" ht="63.75">
      <c r="B5" s="126"/>
      <c r="C5" s="127"/>
      <c r="D5" s="105"/>
      <c r="E5" s="105"/>
      <c r="F5" s="13" t="s">
        <v>84</v>
      </c>
      <c r="G5" s="105"/>
      <c r="H5" s="13" t="s">
        <v>83</v>
      </c>
      <c r="I5" s="105"/>
      <c r="J5" s="13" t="s">
        <v>85</v>
      </c>
      <c r="K5" s="107"/>
      <c r="L5" s="13" t="s">
        <v>86</v>
      </c>
      <c r="M5" s="105"/>
    </row>
    <row r="6" spans="1:13" ht="15.75" thickBot="1">
      <c r="B6" s="128"/>
      <c r="C6" s="129"/>
      <c r="D6" s="106"/>
      <c r="E6" s="106"/>
      <c r="F6" s="14"/>
      <c r="G6" s="106"/>
      <c r="H6" s="14"/>
      <c r="I6" s="106"/>
      <c r="J6" s="14"/>
      <c r="K6" s="108"/>
      <c r="L6" s="15"/>
      <c r="M6" s="106"/>
    </row>
    <row r="7" spans="1:13" ht="15" customHeight="1">
      <c r="B7" s="109" t="s">
        <v>0</v>
      </c>
      <c r="C7" s="110"/>
      <c r="D7" s="16" t="s">
        <v>1</v>
      </c>
      <c r="E7" s="17">
        <v>4</v>
      </c>
      <c r="F7" s="18">
        <f>E63</f>
        <v>10</v>
      </c>
      <c r="G7" s="17">
        <v>16</v>
      </c>
      <c r="H7" s="19">
        <f>G63</f>
        <v>0</v>
      </c>
      <c r="I7" s="17">
        <v>300</v>
      </c>
      <c r="J7" s="18">
        <f>I63</f>
        <v>0</v>
      </c>
      <c r="K7" s="17">
        <v>1</v>
      </c>
      <c r="L7" s="20">
        <f>K63</f>
        <v>0</v>
      </c>
      <c r="M7" s="21">
        <f t="shared" ref="M7:M37" si="0">E7*$E$63+G7*$G$63+I7*$I$63+K7*$K$63</f>
        <v>40</v>
      </c>
    </row>
    <row r="8" spans="1:13">
      <c r="B8" s="64" t="s">
        <v>2</v>
      </c>
      <c r="C8" s="65"/>
      <c r="D8" s="16" t="s">
        <v>3</v>
      </c>
      <c r="E8" s="22">
        <v>4</v>
      </c>
      <c r="F8" s="18">
        <f>E63</f>
        <v>10</v>
      </c>
      <c r="G8" s="22">
        <v>16</v>
      </c>
      <c r="H8" s="23">
        <f>G63</f>
        <v>0</v>
      </c>
      <c r="I8" s="22">
        <v>300</v>
      </c>
      <c r="J8" s="24">
        <f>I63</f>
        <v>0</v>
      </c>
      <c r="K8" s="22">
        <v>1</v>
      </c>
      <c r="L8" s="25">
        <f>K63</f>
        <v>0</v>
      </c>
      <c r="M8" s="26">
        <f t="shared" si="0"/>
        <v>40</v>
      </c>
    </row>
    <row r="9" spans="1:13" ht="15" customHeight="1">
      <c r="B9" s="64" t="s">
        <v>4</v>
      </c>
      <c r="C9" s="65"/>
      <c r="D9" s="16" t="s">
        <v>5</v>
      </c>
      <c r="E9" s="22">
        <v>2</v>
      </c>
      <c r="F9" s="24">
        <f>E63</f>
        <v>10</v>
      </c>
      <c r="G9" s="22">
        <v>8</v>
      </c>
      <c r="H9" s="23">
        <f>G63</f>
        <v>0</v>
      </c>
      <c r="I9" s="22">
        <v>120</v>
      </c>
      <c r="J9" s="24">
        <f>I63</f>
        <v>0</v>
      </c>
      <c r="K9" s="22">
        <v>1</v>
      </c>
      <c r="L9" s="25">
        <f>K63</f>
        <v>0</v>
      </c>
      <c r="M9" s="26">
        <f t="shared" si="0"/>
        <v>20</v>
      </c>
    </row>
    <row r="10" spans="1:13">
      <c r="B10" s="64" t="s">
        <v>6</v>
      </c>
      <c r="C10" s="65"/>
      <c r="D10" s="16" t="s">
        <v>7</v>
      </c>
      <c r="E10" s="22">
        <v>2</v>
      </c>
      <c r="F10" s="24">
        <f>E63</f>
        <v>10</v>
      </c>
      <c r="G10" s="22">
        <v>4</v>
      </c>
      <c r="H10" s="23">
        <f>G63</f>
        <v>0</v>
      </c>
      <c r="I10" s="22">
        <v>60</v>
      </c>
      <c r="J10" s="24">
        <f>I63</f>
        <v>0</v>
      </c>
      <c r="K10" s="22">
        <v>1</v>
      </c>
      <c r="L10" s="25">
        <f>K63</f>
        <v>0</v>
      </c>
      <c r="M10" s="26">
        <f t="shared" si="0"/>
        <v>20</v>
      </c>
    </row>
    <row r="11" spans="1:13">
      <c r="B11" s="64" t="s">
        <v>8</v>
      </c>
      <c r="C11" s="65"/>
      <c r="D11" s="16" t="s">
        <v>9</v>
      </c>
      <c r="E11" s="22">
        <v>2</v>
      </c>
      <c r="F11" s="24">
        <f>E63</f>
        <v>10</v>
      </c>
      <c r="G11" s="22">
        <v>2</v>
      </c>
      <c r="H11" s="23">
        <f>G63</f>
        <v>0</v>
      </c>
      <c r="I11" s="22">
        <v>20</v>
      </c>
      <c r="J11" s="24">
        <f>I63</f>
        <v>0</v>
      </c>
      <c r="K11" s="22">
        <v>1</v>
      </c>
      <c r="L11" s="25">
        <f>K63</f>
        <v>0</v>
      </c>
      <c r="M11" s="26">
        <f t="shared" si="0"/>
        <v>20</v>
      </c>
    </row>
    <row r="12" spans="1:13">
      <c r="B12" s="64" t="s">
        <v>10</v>
      </c>
      <c r="C12" s="65"/>
      <c r="D12" s="16" t="s">
        <v>11</v>
      </c>
      <c r="E12" s="22">
        <v>2</v>
      </c>
      <c r="F12" s="24">
        <f>E63</f>
        <v>10</v>
      </c>
      <c r="G12" s="22">
        <v>4</v>
      </c>
      <c r="H12" s="23">
        <f>G63</f>
        <v>0</v>
      </c>
      <c r="I12" s="22">
        <v>62</v>
      </c>
      <c r="J12" s="24">
        <f>I63</f>
        <v>0</v>
      </c>
      <c r="K12" s="22">
        <v>1</v>
      </c>
      <c r="L12" s="25">
        <f>K63</f>
        <v>0</v>
      </c>
      <c r="M12" s="26">
        <f t="shared" si="0"/>
        <v>20</v>
      </c>
    </row>
    <row r="13" spans="1:13">
      <c r="B13" s="64" t="s">
        <v>12</v>
      </c>
      <c r="C13" s="65"/>
      <c r="D13" s="16" t="s">
        <v>13</v>
      </c>
      <c r="E13" s="22">
        <v>2</v>
      </c>
      <c r="F13" s="24">
        <f>E63</f>
        <v>10</v>
      </c>
      <c r="G13" s="22">
        <v>8</v>
      </c>
      <c r="H13" s="23">
        <f>G63</f>
        <v>0</v>
      </c>
      <c r="I13" s="22">
        <v>192</v>
      </c>
      <c r="J13" s="24">
        <f>I63</f>
        <v>0</v>
      </c>
      <c r="K13" s="22">
        <v>1</v>
      </c>
      <c r="L13" s="25">
        <f>K63</f>
        <v>0</v>
      </c>
      <c r="M13" s="26">
        <f t="shared" si="0"/>
        <v>20</v>
      </c>
    </row>
    <row r="14" spans="1:13">
      <c r="B14" s="64" t="s">
        <v>14</v>
      </c>
      <c r="C14" s="65"/>
      <c r="D14" s="16" t="s">
        <v>15</v>
      </c>
      <c r="E14" s="22">
        <v>4</v>
      </c>
      <c r="F14" s="24">
        <f>E63</f>
        <v>10</v>
      </c>
      <c r="G14" s="22">
        <v>12</v>
      </c>
      <c r="H14" s="23">
        <f>G63</f>
        <v>0</v>
      </c>
      <c r="I14" s="22">
        <v>160</v>
      </c>
      <c r="J14" s="24">
        <f>I63</f>
        <v>0</v>
      </c>
      <c r="K14" s="22">
        <v>1</v>
      </c>
      <c r="L14" s="25">
        <f>K63</f>
        <v>0</v>
      </c>
      <c r="M14" s="26">
        <f t="shared" si="0"/>
        <v>40</v>
      </c>
    </row>
    <row r="15" spans="1:13">
      <c r="B15" s="64" t="s">
        <v>16</v>
      </c>
      <c r="C15" s="65"/>
      <c r="D15" s="16" t="s">
        <v>17</v>
      </c>
      <c r="E15" s="22">
        <v>2</v>
      </c>
      <c r="F15" s="24">
        <f>E63</f>
        <v>10</v>
      </c>
      <c r="G15" s="22">
        <v>6</v>
      </c>
      <c r="H15" s="23">
        <f>G63</f>
        <v>0</v>
      </c>
      <c r="I15" s="22">
        <v>250</v>
      </c>
      <c r="J15" s="24">
        <f>I63</f>
        <v>0</v>
      </c>
      <c r="K15" s="22">
        <v>1</v>
      </c>
      <c r="L15" s="25">
        <f>K63</f>
        <v>0</v>
      </c>
      <c r="M15" s="26">
        <f t="shared" si="0"/>
        <v>20</v>
      </c>
    </row>
    <row r="16" spans="1:13">
      <c r="B16" s="64" t="s">
        <v>18</v>
      </c>
      <c r="C16" s="65"/>
      <c r="D16" s="16" t="s">
        <v>19</v>
      </c>
      <c r="E16" s="22">
        <v>4</v>
      </c>
      <c r="F16" s="24">
        <f>E63</f>
        <v>10</v>
      </c>
      <c r="G16" s="22">
        <v>16</v>
      </c>
      <c r="H16" s="23">
        <f>G63</f>
        <v>0</v>
      </c>
      <c r="I16" s="22">
        <v>1091</v>
      </c>
      <c r="J16" s="24">
        <f>I63</f>
        <v>0</v>
      </c>
      <c r="K16" s="22">
        <v>4</v>
      </c>
      <c r="L16" s="25">
        <f>K63</f>
        <v>0</v>
      </c>
      <c r="M16" s="26">
        <f t="shared" si="0"/>
        <v>40</v>
      </c>
    </row>
    <row r="17" spans="2:24">
      <c r="B17" s="64" t="s">
        <v>20</v>
      </c>
      <c r="C17" s="65"/>
      <c r="D17" s="16" t="s">
        <v>21</v>
      </c>
      <c r="E17" s="22">
        <v>3</v>
      </c>
      <c r="F17" s="24">
        <f>E63</f>
        <v>10</v>
      </c>
      <c r="G17" s="22">
        <v>8</v>
      </c>
      <c r="H17" s="23">
        <f>G63</f>
        <v>0</v>
      </c>
      <c r="I17" s="22">
        <v>81</v>
      </c>
      <c r="J17" s="24">
        <f>I63</f>
        <v>0</v>
      </c>
      <c r="K17" s="22">
        <v>3</v>
      </c>
      <c r="L17" s="25">
        <f>K63</f>
        <v>0</v>
      </c>
      <c r="M17" s="26">
        <f t="shared" si="0"/>
        <v>30</v>
      </c>
    </row>
    <row r="18" spans="2:24">
      <c r="B18" s="64" t="s">
        <v>20</v>
      </c>
      <c r="C18" s="65"/>
      <c r="D18" s="16" t="s">
        <v>22</v>
      </c>
      <c r="E18" s="22">
        <v>3</v>
      </c>
      <c r="F18" s="24">
        <f>E63</f>
        <v>10</v>
      </c>
      <c r="G18" s="22">
        <v>8</v>
      </c>
      <c r="H18" s="23">
        <f>G63</f>
        <v>0</v>
      </c>
      <c r="I18" s="22">
        <v>81</v>
      </c>
      <c r="J18" s="24">
        <f>I63</f>
        <v>0</v>
      </c>
      <c r="K18" s="22">
        <v>3</v>
      </c>
      <c r="L18" s="25">
        <f>K63</f>
        <v>0</v>
      </c>
      <c r="M18" s="26">
        <f t="shared" si="0"/>
        <v>30</v>
      </c>
    </row>
    <row r="19" spans="2:24">
      <c r="B19" s="64" t="s">
        <v>23</v>
      </c>
      <c r="C19" s="65"/>
      <c r="D19" s="16" t="s">
        <v>24</v>
      </c>
      <c r="E19" s="22">
        <v>3</v>
      </c>
      <c r="F19" s="24">
        <f>E63</f>
        <v>10</v>
      </c>
      <c r="G19" s="22">
        <v>8</v>
      </c>
      <c r="H19" s="23">
        <f>G63</f>
        <v>0</v>
      </c>
      <c r="I19" s="22">
        <v>81</v>
      </c>
      <c r="J19" s="24">
        <f>I63</f>
        <v>0</v>
      </c>
      <c r="K19" s="22">
        <v>1</v>
      </c>
      <c r="L19" s="25">
        <f>K63</f>
        <v>0</v>
      </c>
      <c r="M19" s="26">
        <f t="shared" si="0"/>
        <v>30</v>
      </c>
    </row>
    <row r="20" spans="2:24">
      <c r="B20" s="64" t="s">
        <v>53</v>
      </c>
      <c r="C20" s="65"/>
      <c r="D20" s="16" t="s">
        <v>25</v>
      </c>
      <c r="E20" s="22">
        <v>4</v>
      </c>
      <c r="F20" s="24">
        <f>E63</f>
        <v>10</v>
      </c>
      <c r="G20" s="22">
        <v>16</v>
      </c>
      <c r="H20" s="23">
        <f>G63</f>
        <v>0</v>
      </c>
      <c r="I20" s="22">
        <v>650</v>
      </c>
      <c r="J20" s="24">
        <f>I63</f>
        <v>0</v>
      </c>
      <c r="K20" s="22">
        <v>1</v>
      </c>
      <c r="L20" s="25">
        <f>K63</f>
        <v>0</v>
      </c>
      <c r="M20" s="26">
        <f t="shared" si="0"/>
        <v>40</v>
      </c>
    </row>
    <row r="21" spans="2:24">
      <c r="B21" s="64" t="s">
        <v>54</v>
      </c>
      <c r="C21" s="65"/>
      <c r="D21" s="16" t="s">
        <v>26</v>
      </c>
      <c r="E21" s="22">
        <v>4</v>
      </c>
      <c r="F21" s="24">
        <f>E63</f>
        <v>10</v>
      </c>
      <c r="G21" s="22">
        <v>8</v>
      </c>
      <c r="H21" s="23">
        <f>G63</f>
        <v>0</v>
      </c>
      <c r="I21" s="22">
        <v>350</v>
      </c>
      <c r="J21" s="24">
        <f>I63</f>
        <v>0</v>
      </c>
      <c r="K21" s="22">
        <v>1</v>
      </c>
      <c r="L21" s="25">
        <f>K63</f>
        <v>0</v>
      </c>
      <c r="M21" s="26">
        <f t="shared" si="0"/>
        <v>40</v>
      </c>
    </row>
    <row r="22" spans="2:24">
      <c r="B22" s="64" t="s">
        <v>55</v>
      </c>
      <c r="C22" s="65"/>
      <c r="D22" s="16" t="s">
        <v>27</v>
      </c>
      <c r="E22" s="22">
        <v>4</v>
      </c>
      <c r="F22" s="24">
        <f>E63</f>
        <v>10</v>
      </c>
      <c r="G22" s="22">
        <v>16</v>
      </c>
      <c r="H22" s="23">
        <f>G63</f>
        <v>0</v>
      </c>
      <c r="I22" s="22">
        <v>350</v>
      </c>
      <c r="J22" s="24">
        <f>I63</f>
        <v>0</v>
      </c>
      <c r="K22" s="22">
        <v>1</v>
      </c>
      <c r="L22" s="25">
        <f>K63</f>
        <v>0</v>
      </c>
      <c r="M22" s="26">
        <f t="shared" si="0"/>
        <v>40</v>
      </c>
    </row>
    <row r="23" spans="2:24">
      <c r="B23" s="64" t="s">
        <v>56</v>
      </c>
      <c r="C23" s="65"/>
      <c r="D23" s="16" t="s">
        <v>28</v>
      </c>
      <c r="E23" s="22">
        <v>4</v>
      </c>
      <c r="F23" s="24">
        <f>E63</f>
        <v>10</v>
      </c>
      <c r="G23" s="22">
        <v>8</v>
      </c>
      <c r="H23" s="23">
        <f>G63</f>
        <v>0</v>
      </c>
      <c r="I23" s="22">
        <v>150</v>
      </c>
      <c r="J23" s="24">
        <f>I63</f>
        <v>0</v>
      </c>
      <c r="K23" s="22">
        <v>1</v>
      </c>
      <c r="L23" s="25">
        <f>K63</f>
        <v>0</v>
      </c>
      <c r="M23" s="27">
        <f t="shared" si="0"/>
        <v>40</v>
      </c>
    </row>
    <row r="24" spans="2:24">
      <c r="B24" s="64" t="s">
        <v>57</v>
      </c>
      <c r="C24" s="65"/>
      <c r="D24" s="16" t="s">
        <v>29</v>
      </c>
      <c r="E24" s="22">
        <v>2</v>
      </c>
      <c r="F24" s="24">
        <f>E63</f>
        <v>10</v>
      </c>
      <c r="G24" s="22">
        <v>2</v>
      </c>
      <c r="H24" s="23">
        <f>G63</f>
        <v>0</v>
      </c>
      <c r="I24" s="22">
        <v>20</v>
      </c>
      <c r="J24" s="24">
        <f>I63</f>
        <v>0</v>
      </c>
      <c r="K24" s="22">
        <v>1</v>
      </c>
      <c r="L24" s="25">
        <f>K63</f>
        <v>0</v>
      </c>
      <c r="M24" s="27">
        <f t="shared" si="0"/>
        <v>20</v>
      </c>
    </row>
    <row r="25" spans="2:24">
      <c r="B25" s="64" t="s">
        <v>56</v>
      </c>
      <c r="C25" s="65"/>
      <c r="D25" s="16" t="s">
        <v>30</v>
      </c>
      <c r="E25" s="22">
        <v>4</v>
      </c>
      <c r="F25" s="24">
        <f>E63</f>
        <v>10</v>
      </c>
      <c r="G25" s="22">
        <v>8</v>
      </c>
      <c r="H25" s="23">
        <f>G63</f>
        <v>0</v>
      </c>
      <c r="I25" s="22">
        <v>400</v>
      </c>
      <c r="J25" s="24">
        <f>I63</f>
        <v>0</v>
      </c>
      <c r="K25" s="22">
        <v>1</v>
      </c>
      <c r="L25" s="25">
        <f>K63</f>
        <v>0</v>
      </c>
      <c r="M25" s="27">
        <f t="shared" si="0"/>
        <v>40</v>
      </c>
    </row>
    <row r="26" spans="2:24">
      <c r="B26" s="64" t="s">
        <v>58</v>
      </c>
      <c r="C26" s="65"/>
      <c r="D26" s="16" t="s">
        <v>31</v>
      </c>
      <c r="E26" s="22">
        <v>10</v>
      </c>
      <c r="F26" s="24">
        <f>E63</f>
        <v>10</v>
      </c>
      <c r="G26" s="22">
        <v>16</v>
      </c>
      <c r="H26" s="23">
        <f>G63</f>
        <v>0</v>
      </c>
      <c r="I26" s="22">
        <v>400</v>
      </c>
      <c r="J26" s="24">
        <f>I63</f>
        <v>0</v>
      </c>
      <c r="K26" s="22">
        <v>1</v>
      </c>
      <c r="L26" s="25">
        <f>K63</f>
        <v>0</v>
      </c>
      <c r="M26" s="27">
        <f t="shared" si="0"/>
        <v>100</v>
      </c>
    </row>
    <row r="27" spans="2:24">
      <c r="B27" s="64" t="s">
        <v>56</v>
      </c>
      <c r="C27" s="65"/>
      <c r="D27" s="16" t="s">
        <v>32</v>
      </c>
      <c r="E27" s="22">
        <v>2</v>
      </c>
      <c r="F27" s="24">
        <f>E63</f>
        <v>10</v>
      </c>
      <c r="G27" s="22">
        <v>4</v>
      </c>
      <c r="H27" s="23">
        <f>G63</f>
        <v>0</v>
      </c>
      <c r="I27" s="22">
        <v>60</v>
      </c>
      <c r="J27" s="24">
        <f>I63</f>
        <v>0</v>
      </c>
      <c r="K27" s="22">
        <v>1</v>
      </c>
      <c r="L27" s="25">
        <f>K63</f>
        <v>0</v>
      </c>
      <c r="M27" s="27">
        <f t="shared" si="0"/>
        <v>20</v>
      </c>
    </row>
    <row r="28" spans="2:24">
      <c r="B28" s="64" t="s">
        <v>56</v>
      </c>
      <c r="C28" s="65"/>
      <c r="D28" s="16" t="s">
        <v>33</v>
      </c>
      <c r="E28" s="22">
        <v>3</v>
      </c>
      <c r="F28" s="24">
        <f>E63</f>
        <v>10</v>
      </c>
      <c r="G28" s="22">
        <v>8</v>
      </c>
      <c r="H28" s="23">
        <f>G63</f>
        <v>0</v>
      </c>
      <c r="I28" s="22">
        <v>81</v>
      </c>
      <c r="J28" s="24">
        <f>I63</f>
        <v>0</v>
      </c>
      <c r="K28" s="22">
        <v>1</v>
      </c>
      <c r="L28" s="25">
        <f>K63</f>
        <v>0</v>
      </c>
      <c r="M28" s="27">
        <f t="shared" si="0"/>
        <v>30</v>
      </c>
    </row>
    <row r="29" spans="2:24">
      <c r="B29" s="85" t="s">
        <v>59</v>
      </c>
      <c r="C29" s="86"/>
      <c r="D29" s="28" t="s">
        <v>34</v>
      </c>
      <c r="E29" s="22">
        <v>4</v>
      </c>
      <c r="F29" s="24">
        <f>E63</f>
        <v>10</v>
      </c>
      <c r="G29" s="22">
        <v>16</v>
      </c>
      <c r="H29" s="23">
        <f>G63</f>
        <v>0</v>
      </c>
      <c r="I29" s="22">
        <v>27</v>
      </c>
      <c r="J29" s="24">
        <f>I63</f>
        <v>0</v>
      </c>
      <c r="K29" s="22">
        <v>1</v>
      </c>
      <c r="L29" s="25">
        <f>K63</f>
        <v>0</v>
      </c>
      <c r="M29" s="27">
        <f t="shared" si="0"/>
        <v>40</v>
      </c>
    </row>
    <row r="30" spans="2:24">
      <c r="B30" s="85" t="s">
        <v>59</v>
      </c>
      <c r="C30" s="86"/>
      <c r="D30" s="28" t="s">
        <v>35</v>
      </c>
      <c r="E30" s="22">
        <v>4</v>
      </c>
      <c r="F30" s="24">
        <f>E63</f>
        <v>10</v>
      </c>
      <c r="G30" s="22">
        <v>16</v>
      </c>
      <c r="H30" s="23">
        <f>G63</f>
        <v>0</v>
      </c>
      <c r="I30" s="22">
        <v>27</v>
      </c>
      <c r="J30" s="24">
        <f>I63</f>
        <v>0</v>
      </c>
      <c r="K30" s="22">
        <v>1</v>
      </c>
      <c r="L30" s="25">
        <f>K63</f>
        <v>0</v>
      </c>
      <c r="M30" s="27">
        <f t="shared" si="0"/>
        <v>40</v>
      </c>
    </row>
    <row r="31" spans="2:24">
      <c r="B31" s="87" t="s">
        <v>105</v>
      </c>
      <c r="C31" s="88"/>
      <c r="D31" s="16" t="s">
        <v>36</v>
      </c>
      <c r="E31" s="22">
        <v>2</v>
      </c>
      <c r="F31" s="24">
        <f>E63</f>
        <v>10</v>
      </c>
      <c r="G31" s="22">
        <v>4</v>
      </c>
      <c r="H31" s="23">
        <f>G63</f>
        <v>0</v>
      </c>
      <c r="I31" s="22">
        <v>50</v>
      </c>
      <c r="J31" s="24">
        <f>I63</f>
        <v>0</v>
      </c>
      <c r="K31" s="22">
        <v>1</v>
      </c>
      <c r="L31" s="25">
        <f>K63</f>
        <v>0</v>
      </c>
      <c r="M31" s="27">
        <f t="shared" si="0"/>
        <v>20</v>
      </c>
    </row>
    <row r="32" spans="2:24" s="1" customFormat="1">
      <c r="B32" s="87"/>
      <c r="C32" s="88"/>
      <c r="D32" s="16" t="s">
        <v>37</v>
      </c>
      <c r="E32" s="22">
        <v>2</v>
      </c>
      <c r="F32" s="24">
        <f>E63</f>
        <v>10</v>
      </c>
      <c r="G32" s="22">
        <v>4</v>
      </c>
      <c r="H32" s="23">
        <f>G63</f>
        <v>0</v>
      </c>
      <c r="I32" s="22">
        <v>50</v>
      </c>
      <c r="J32" s="24">
        <f>I63</f>
        <v>0</v>
      </c>
      <c r="K32" s="22">
        <v>1</v>
      </c>
      <c r="L32" s="25">
        <f>K63</f>
        <v>0</v>
      </c>
      <c r="M32" s="27">
        <f t="shared" si="0"/>
        <v>20</v>
      </c>
      <c r="N32"/>
      <c r="O32"/>
      <c r="P32"/>
      <c r="Q32"/>
      <c r="R32"/>
      <c r="S32"/>
      <c r="T32"/>
      <c r="U32"/>
      <c r="V32"/>
      <c r="W32"/>
      <c r="X32"/>
    </row>
    <row r="33" spans="2:24" s="1" customFormat="1">
      <c r="B33" s="87"/>
      <c r="C33" s="88"/>
      <c r="D33" s="16" t="s">
        <v>38</v>
      </c>
      <c r="E33" s="22">
        <v>2</v>
      </c>
      <c r="F33" s="24">
        <f>E63</f>
        <v>10</v>
      </c>
      <c r="G33" s="22">
        <v>4</v>
      </c>
      <c r="H33" s="23">
        <f>G63</f>
        <v>0</v>
      </c>
      <c r="I33" s="22">
        <v>50</v>
      </c>
      <c r="J33" s="24">
        <f>I63</f>
        <v>0</v>
      </c>
      <c r="K33" s="22">
        <v>1</v>
      </c>
      <c r="L33" s="25">
        <f>K63</f>
        <v>0</v>
      </c>
      <c r="M33" s="27">
        <f t="shared" si="0"/>
        <v>20</v>
      </c>
      <c r="N33"/>
      <c r="O33"/>
      <c r="P33"/>
      <c r="Q33"/>
      <c r="R33"/>
      <c r="S33"/>
      <c r="T33"/>
      <c r="U33"/>
      <c r="V33"/>
      <c r="W33"/>
      <c r="X33"/>
    </row>
    <row r="34" spans="2:24">
      <c r="B34" s="87"/>
      <c r="C34" s="88"/>
      <c r="D34" s="16" t="s">
        <v>39</v>
      </c>
      <c r="E34" s="22">
        <v>4</v>
      </c>
      <c r="F34" s="24">
        <f>E63</f>
        <v>10</v>
      </c>
      <c r="G34" s="22">
        <v>32</v>
      </c>
      <c r="H34" s="23">
        <f>G63</f>
        <v>0</v>
      </c>
      <c r="I34" s="22">
        <v>600</v>
      </c>
      <c r="J34" s="24">
        <f>I63</f>
        <v>0</v>
      </c>
      <c r="K34" s="22">
        <v>1</v>
      </c>
      <c r="L34" s="25">
        <f>K63</f>
        <v>0</v>
      </c>
      <c r="M34" s="27">
        <f t="shared" si="0"/>
        <v>40</v>
      </c>
    </row>
    <row r="35" spans="2:24">
      <c r="B35" s="87"/>
      <c r="C35" s="88"/>
      <c r="D35" s="16" t="s">
        <v>40</v>
      </c>
      <c r="E35" s="22">
        <v>4</v>
      </c>
      <c r="F35" s="24">
        <f>E63</f>
        <v>10</v>
      </c>
      <c r="G35" s="22">
        <v>32</v>
      </c>
      <c r="H35" s="23">
        <f>G63</f>
        <v>0</v>
      </c>
      <c r="I35" s="22">
        <v>100</v>
      </c>
      <c r="J35" s="24">
        <f>I63</f>
        <v>0</v>
      </c>
      <c r="K35" s="22">
        <v>1</v>
      </c>
      <c r="L35" s="25">
        <f>K63</f>
        <v>0</v>
      </c>
      <c r="M35" s="27">
        <f t="shared" si="0"/>
        <v>40</v>
      </c>
    </row>
    <row r="36" spans="2:24">
      <c r="B36" s="87"/>
      <c r="C36" s="88"/>
      <c r="D36" s="16" t="s">
        <v>41</v>
      </c>
      <c r="E36" s="22">
        <v>4</v>
      </c>
      <c r="F36" s="24">
        <f>E63</f>
        <v>10</v>
      </c>
      <c r="G36" s="22">
        <v>32</v>
      </c>
      <c r="H36" s="23">
        <f>G63</f>
        <v>0</v>
      </c>
      <c r="I36" s="22">
        <v>100</v>
      </c>
      <c r="J36" s="24">
        <f>I63</f>
        <v>0</v>
      </c>
      <c r="K36" s="22">
        <v>1</v>
      </c>
      <c r="L36" s="25">
        <f>K63</f>
        <v>0</v>
      </c>
      <c r="M36" s="27">
        <f t="shared" si="0"/>
        <v>40</v>
      </c>
    </row>
    <row r="37" spans="2:24">
      <c r="B37" s="87"/>
      <c r="C37" s="88"/>
      <c r="D37" s="16" t="s">
        <v>42</v>
      </c>
      <c r="E37" s="22">
        <v>2</v>
      </c>
      <c r="F37" s="24">
        <f>E63</f>
        <v>10</v>
      </c>
      <c r="G37" s="22">
        <v>4</v>
      </c>
      <c r="H37" s="23">
        <f>G63</f>
        <v>0</v>
      </c>
      <c r="I37" s="22">
        <v>50</v>
      </c>
      <c r="J37" s="24">
        <f>I63</f>
        <v>0</v>
      </c>
      <c r="K37" s="22">
        <v>1</v>
      </c>
      <c r="L37" s="25">
        <f>K63</f>
        <v>0</v>
      </c>
      <c r="M37" s="27">
        <f t="shared" si="0"/>
        <v>20</v>
      </c>
    </row>
    <row r="38" spans="2:24">
      <c r="B38" s="45"/>
      <c r="C38" s="46"/>
      <c r="D38" s="16" t="s">
        <v>120</v>
      </c>
      <c r="E38" s="22">
        <v>2</v>
      </c>
      <c r="F38" s="24">
        <f>E63</f>
        <v>10</v>
      </c>
      <c r="G38" s="22">
        <v>4</v>
      </c>
      <c r="H38" s="23">
        <f>G63</f>
        <v>0</v>
      </c>
      <c r="I38" s="22">
        <v>50</v>
      </c>
      <c r="J38" s="24">
        <f>I63</f>
        <v>0</v>
      </c>
      <c r="K38" s="22">
        <v>1</v>
      </c>
      <c r="L38" s="25">
        <f>K63</f>
        <v>0</v>
      </c>
      <c r="M38" s="27">
        <f t="shared" ref="M38:M41" si="1">E38*$E$63+G38*$G$63+I38*$I$63+K38*$K$63</f>
        <v>20</v>
      </c>
    </row>
    <row r="39" spans="2:24">
      <c r="B39" s="45"/>
      <c r="C39" s="46"/>
      <c r="D39" s="16" t="s">
        <v>121</v>
      </c>
      <c r="E39" s="22">
        <v>2</v>
      </c>
      <c r="F39" s="24">
        <f>E63</f>
        <v>10</v>
      </c>
      <c r="G39" s="22">
        <v>4</v>
      </c>
      <c r="H39" s="23">
        <f>G63</f>
        <v>0</v>
      </c>
      <c r="I39" s="22">
        <v>50</v>
      </c>
      <c r="J39" s="24">
        <f>I63</f>
        <v>0</v>
      </c>
      <c r="K39" s="22">
        <v>1</v>
      </c>
      <c r="L39" s="25">
        <f>K63</f>
        <v>0</v>
      </c>
      <c r="M39" s="27">
        <f t="shared" si="1"/>
        <v>20</v>
      </c>
    </row>
    <row r="40" spans="2:24">
      <c r="B40" s="45"/>
      <c r="C40" s="46"/>
      <c r="D40" s="16" t="s">
        <v>43</v>
      </c>
      <c r="E40" s="22">
        <v>4</v>
      </c>
      <c r="F40" s="24">
        <f>E63</f>
        <v>10</v>
      </c>
      <c r="G40" s="22">
        <v>32</v>
      </c>
      <c r="H40" s="23">
        <f>G63</f>
        <v>0</v>
      </c>
      <c r="I40" s="22">
        <v>100</v>
      </c>
      <c r="J40" s="24">
        <f>I63</f>
        <v>0</v>
      </c>
      <c r="K40" s="22">
        <v>1</v>
      </c>
      <c r="L40" s="25">
        <f>K63</f>
        <v>0</v>
      </c>
      <c r="M40" s="27">
        <f t="shared" si="1"/>
        <v>40</v>
      </c>
    </row>
    <row r="41" spans="2:24">
      <c r="B41" s="45"/>
      <c r="C41" s="46"/>
      <c r="D41" s="16" t="s">
        <v>122</v>
      </c>
      <c r="E41" s="22">
        <v>4</v>
      </c>
      <c r="F41" s="24">
        <f>E63</f>
        <v>10</v>
      </c>
      <c r="G41" s="22">
        <v>16</v>
      </c>
      <c r="H41" s="23">
        <f>G63</f>
        <v>0</v>
      </c>
      <c r="I41" s="22">
        <v>100</v>
      </c>
      <c r="J41" s="24">
        <f>I63</f>
        <v>0</v>
      </c>
      <c r="K41" s="22">
        <v>1</v>
      </c>
      <c r="L41" s="25">
        <f>K63</f>
        <v>0</v>
      </c>
      <c r="M41" s="27">
        <f t="shared" si="1"/>
        <v>40</v>
      </c>
    </row>
    <row r="42" spans="2:24">
      <c r="B42" s="87"/>
      <c r="C42" s="88"/>
      <c r="D42" s="16" t="s">
        <v>123</v>
      </c>
      <c r="E42" s="22">
        <v>4</v>
      </c>
      <c r="F42" s="24">
        <f>E63</f>
        <v>10</v>
      </c>
      <c r="G42" s="22">
        <v>16</v>
      </c>
      <c r="H42" s="23">
        <f>G63</f>
        <v>0</v>
      </c>
      <c r="I42" s="22">
        <v>100</v>
      </c>
      <c r="J42" s="24">
        <f>I63</f>
        <v>0</v>
      </c>
      <c r="K42" s="22">
        <v>1</v>
      </c>
      <c r="L42" s="25">
        <f>K63</f>
        <v>0</v>
      </c>
      <c r="M42" s="27">
        <f>E42*$E$63+G42*$G$63+I42*$I$63+K42*$K$63</f>
        <v>40</v>
      </c>
    </row>
    <row r="43" spans="2:24">
      <c r="B43" s="64" t="s">
        <v>44</v>
      </c>
      <c r="C43" s="65"/>
      <c r="D43" s="16" t="s">
        <v>65</v>
      </c>
      <c r="E43" s="22" t="s">
        <v>87</v>
      </c>
      <c r="F43" s="22"/>
      <c r="G43" s="22" t="s">
        <v>88</v>
      </c>
      <c r="H43" s="16"/>
      <c r="I43" s="22">
        <v>16000</v>
      </c>
      <c r="J43" s="24">
        <f>I63</f>
        <v>0</v>
      </c>
      <c r="K43" s="22">
        <v>1</v>
      </c>
      <c r="L43" s="25">
        <f>K63</f>
        <v>0</v>
      </c>
      <c r="M43" s="27">
        <f>I43*$I$63+K43*$K$63</f>
        <v>0</v>
      </c>
    </row>
    <row r="44" spans="2:24">
      <c r="B44" s="64" t="s">
        <v>46</v>
      </c>
      <c r="C44" s="65"/>
      <c r="D44" s="16" t="s">
        <v>47</v>
      </c>
      <c r="E44" s="22">
        <v>4</v>
      </c>
      <c r="F44" s="24">
        <f>E63</f>
        <v>10</v>
      </c>
      <c r="G44" s="22">
        <v>16</v>
      </c>
      <c r="H44" s="23">
        <f>G63</f>
        <v>0</v>
      </c>
      <c r="I44" s="22">
        <v>320</v>
      </c>
      <c r="J44" s="24">
        <f>I63</f>
        <v>0</v>
      </c>
      <c r="K44" s="22">
        <v>1</v>
      </c>
      <c r="L44" s="25">
        <f>K63</f>
        <v>0</v>
      </c>
      <c r="M44" s="27">
        <f>E44*$E$63+G44*$G$63+I44*$I$63+K44*$K$63</f>
        <v>40</v>
      </c>
    </row>
    <row r="45" spans="2:24">
      <c r="B45" s="64" t="s">
        <v>48</v>
      </c>
      <c r="C45" s="65"/>
      <c r="D45" s="16" t="s">
        <v>49</v>
      </c>
      <c r="E45" s="22">
        <v>4</v>
      </c>
      <c r="F45" s="24">
        <f>E63</f>
        <v>10</v>
      </c>
      <c r="G45" s="22">
        <v>6</v>
      </c>
      <c r="H45" s="23">
        <f>G63</f>
        <v>0</v>
      </c>
      <c r="I45" s="22">
        <v>40</v>
      </c>
      <c r="J45" s="24">
        <f>I63</f>
        <v>0</v>
      </c>
      <c r="K45" s="22">
        <v>1</v>
      </c>
      <c r="L45" s="25">
        <f>K63</f>
        <v>0</v>
      </c>
      <c r="M45" s="27">
        <f>E45*$E$63+G45*$G$63+I45*$I$63+K45*$K$63</f>
        <v>40</v>
      </c>
    </row>
    <row r="46" spans="2:24">
      <c r="B46" s="64" t="s">
        <v>50</v>
      </c>
      <c r="C46" s="65"/>
      <c r="D46" s="16" t="s">
        <v>51</v>
      </c>
      <c r="E46" s="22">
        <v>2</v>
      </c>
      <c r="F46" s="24">
        <f>E63</f>
        <v>10</v>
      </c>
      <c r="G46" s="22">
        <v>4</v>
      </c>
      <c r="H46" s="23">
        <f>G63</f>
        <v>0</v>
      </c>
      <c r="I46" s="22">
        <v>104</v>
      </c>
      <c r="J46" s="24">
        <f>I63</f>
        <v>0</v>
      </c>
      <c r="K46" s="22">
        <v>1</v>
      </c>
      <c r="L46" s="25">
        <f>K63</f>
        <v>0</v>
      </c>
      <c r="M46" s="27">
        <f>E46*$E$63+G46*$G$63+I46*$I$63+K46*$K$63</f>
        <v>20</v>
      </c>
    </row>
    <row r="47" spans="2:24" ht="15.75" thickBot="1">
      <c r="B47" s="142" t="s">
        <v>48</v>
      </c>
      <c r="C47" s="143"/>
      <c r="D47" s="29" t="s">
        <v>52</v>
      </c>
      <c r="E47" s="30">
        <v>2</v>
      </c>
      <c r="F47" s="31">
        <f>E63</f>
        <v>10</v>
      </c>
      <c r="G47" s="30">
        <v>6</v>
      </c>
      <c r="H47" s="32">
        <f>G63</f>
        <v>0</v>
      </c>
      <c r="I47" s="30">
        <v>80</v>
      </c>
      <c r="J47" s="31">
        <f>I63</f>
        <v>0</v>
      </c>
      <c r="K47" s="30">
        <v>1</v>
      </c>
      <c r="L47" s="24">
        <f>K63</f>
        <v>0</v>
      </c>
      <c r="M47" s="27">
        <f>E47*$E$63+G47*$G$63+I47*$I$63+K47*$K$63</f>
        <v>20</v>
      </c>
    </row>
    <row r="48" spans="2:24" ht="15.75" thickBot="1">
      <c r="B48" s="72" t="s">
        <v>45</v>
      </c>
      <c r="C48" s="73"/>
      <c r="D48" s="8"/>
      <c r="E48" s="7">
        <f t="shared" ref="E48:I48" si="2">SUM(E8:E43)</f>
        <v>114</v>
      </c>
      <c r="F48" s="3"/>
      <c r="G48" s="5">
        <f t="shared" si="2"/>
        <v>402</v>
      </c>
      <c r="H48" s="3"/>
      <c r="I48" s="5">
        <f t="shared" si="2"/>
        <v>22413</v>
      </c>
      <c r="J48" s="3"/>
      <c r="K48" s="5">
        <v>44</v>
      </c>
      <c r="L48" s="6"/>
      <c r="M48" s="33"/>
    </row>
    <row r="49" spans="2:13" ht="52.5" customHeight="1" thickBot="1">
      <c r="B49" s="141"/>
      <c r="C49" s="141"/>
      <c r="D49" s="34"/>
      <c r="E49" s="111" t="s">
        <v>96</v>
      </c>
      <c r="F49" s="112"/>
      <c r="G49" s="112"/>
      <c r="H49" s="112"/>
      <c r="I49" s="112"/>
      <c r="J49" s="112"/>
      <c r="K49" s="112"/>
      <c r="L49" s="113"/>
      <c r="M49" s="35">
        <f>SUM(M7:M47)</f>
        <v>1300</v>
      </c>
    </row>
    <row r="50" spans="2:13" ht="60" customHeight="1" thickBot="1">
      <c r="B50" s="74"/>
      <c r="C50" s="74"/>
      <c r="D50" s="34"/>
      <c r="E50" s="111" t="s">
        <v>104</v>
      </c>
      <c r="F50" s="112"/>
      <c r="G50" s="112"/>
      <c r="H50" s="112"/>
      <c r="I50" s="112"/>
      <c r="J50" s="112"/>
      <c r="K50" s="112"/>
      <c r="L50" s="113"/>
      <c r="M50" s="36">
        <f>M49*60</f>
        <v>78000</v>
      </c>
    </row>
    <row r="51" spans="2:13">
      <c r="B51" s="74"/>
      <c r="C51" s="74"/>
      <c r="D51" s="37"/>
      <c r="E51" s="2"/>
      <c r="F51" s="2"/>
      <c r="G51" s="37"/>
      <c r="H51" s="37"/>
      <c r="I51" s="37"/>
      <c r="J51" s="37"/>
      <c r="K51" s="37"/>
      <c r="L51" s="37"/>
      <c r="M51" s="37"/>
    </row>
    <row r="52" spans="2:13" ht="44.25" customHeight="1">
      <c r="B52" s="120" t="s">
        <v>95</v>
      </c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</row>
    <row r="53" spans="2:13">
      <c r="B53" s="74"/>
      <c r="C53" s="74"/>
      <c r="D53" s="37"/>
      <c r="E53" s="2"/>
      <c r="F53" s="2"/>
      <c r="G53" s="37"/>
      <c r="H53" s="37"/>
      <c r="I53" s="37"/>
      <c r="J53" s="37"/>
      <c r="K53" s="37"/>
      <c r="L53" s="37"/>
      <c r="M53" s="37"/>
    </row>
    <row r="54" spans="2:13" ht="15.75" thickBot="1">
      <c r="B54" s="75"/>
      <c r="C54" s="75"/>
    </row>
    <row r="55" spans="2:13" ht="42" customHeight="1" thickBot="1">
      <c r="C55" s="77" t="s">
        <v>114</v>
      </c>
      <c r="D55" s="78"/>
      <c r="E55" s="78"/>
      <c r="F55" s="78"/>
      <c r="G55" s="78"/>
      <c r="H55" s="78"/>
      <c r="I55" s="78"/>
      <c r="J55" s="78"/>
      <c r="K55" s="78"/>
      <c r="L55" s="79"/>
    </row>
    <row r="56" spans="2:13" ht="19.5" thickBot="1">
      <c r="B56" s="76"/>
      <c r="C56" s="76"/>
      <c r="D56" s="38"/>
      <c r="E56" s="38"/>
      <c r="F56" s="38"/>
      <c r="G56" s="38"/>
      <c r="H56" s="38"/>
      <c r="I56" s="38"/>
      <c r="J56" s="38"/>
      <c r="K56" s="38"/>
      <c r="L56" s="38"/>
    </row>
    <row r="57" spans="2:13" ht="15.75" thickBot="1">
      <c r="B57" s="75"/>
      <c r="C57" s="75"/>
      <c r="E57" s="47" t="s">
        <v>68</v>
      </c>
      <c r="F57" s="54"/>
      <c r="G57" s="54"/>
      <c r="H57" s="54"/>
      <c r="I57" s="54"/>
      <c r="J57" s="54"/>
      <c r="K57" s="54"/>
      <c r="L57" s="48"/>
    </row>
    <row r="58" spans="2:13">
      <c r="C58" s="114" t="s">
        <v>60</v>
      </c>
      <c r="D58" s="115"/>
      <c r="E58" s="66" t="s">
        <v>76</v>
      </c>
      <c r="F58" s="67"/>
      <c r="G58" s="121" t="s">
        <v>77</v>
      </c>
      <c r="H58" s="67"/>
      <c r="I58" s="121" t="s">
        <v>78</v>
      </c>
      <c r="J58" s="66"/>
      <c r="K58" s="124" t="s">
        <v>79</v>
      </c>
      <c r="L58" s="125"/>
    </row>
    <row r="59" spans="2:13">
      <c r="C59" s="116"/>
      <c r="D59" s="117"/>
      <c r="E59" s="68"/>
      <c r="F59" s="69"/>
      <c r="G59" s="122"/>
      <c r="H59" s="69"/>
      <c r="I59" s="122"/>
      <c r="J59" s="68"/>
      <c r="K59" s="126"/>
      <c r="L59" s="127"/>
    </row>
    <row r="60" spans="2:13" ht="15.75" thickBot="1">
      <c r="C60" s="118"/>
      <c r="D60" s="119"/>
      <c r="E60" s="70"/>
      <c r="F60" s="71"/>
      <c r="G60" s="123"/>
      <c r="H60" s="71"/>
      <c r="I60" s="123"/>
      <c r="J60" s="70"/>
      <c r="K60" s="128"/>
      <c r="L60" s="129"/>
    </row>
    <row r="61" spans="2:13" ht="49.5" customHeight="1" thickBot="1">
      <c r="C61" s="47" t="s">
        <v>69</v>
      </c>
      <c r="D61" s="48"/>
      <c r="E61" s="103" t="s">
        <v>72</v>
      </c>
      <c r="F61" s="94"/>
      <c r="G61" s="93" t="s">
        <v>71</v>
      </c>
      <c r="H61" s="94"/>
      <c r="I61" s="93" t="s">
        <v>73</v>
      </c>
      <c r="J61" s="94"/>
      <c r="K61" s="99" t="s">
        <v>74</v>
      </c>
      <c r="L61" s="99"/>
    </row>
    <row r="62" spans="2:13" ht="59.25" customHeight="1" thickBot="1">
      <c r="B62" s="39"/>
      <c r="C62" s="47" t="s">
        <v>68</v>
      </c>
      <c r="D62" s="48"/>
      <c r="E62" s="89" t="s">
        <v>82</v>
      </c>
      <c r="F62" s="90"/>
      <c r="G62" s="95" t="s">
        <v>90</v>
      </c>
      <c r="H62" s="90"/>
      <c r="I62" s="95" t="s">
        <v>91</v>
      </c>
      <c r="J62" s="90"/>
      <c r="K62" s="100" t="s">
        <v>81</v>
      </c>
      <c r="L62" s="100"/>
    </row>
    <row r="63" spans="2:13" ht="49.5" customHeight="1" thickBot="1">
      <c r="C63" s="83" t="s">
        <v>97</v>
      </c>
      <c r="D63" s="84"/>
      <c r="E63" s="91">
        <v>10</v>
      </c>
      <c r="F63" s="92"/>
      <c r="G63" s="96"/>
      <c r="H63" s="92"/>
      <c r="I63" s="97"/>
      <c r="J63" s="98"/>
      <c r="K63" s="101"/>
      <c r="L63" s="102"/>
      <c r="M63" s="39"/>
    </row>
    <row r="64" spans="2:13" ht="49.5" customHeight="1" thickBot="1">
      <c r="C64" s="40"/>
      <c r="D64" s="41"/>
      <c r="E64" s="10"/>
      <c r="F64" s="10"/>
      <c r="G64" s="10"/>
      <c r="H64" s="10"/>
      <c r="I64" s="11"/>
      <c r="J64" s="11"/>
      <c r="K64" s="11"/>
      <c r="L64" s="11"/>
      <c r="M64" s="39"/>
    </row>
    <row r="65" spans="2:13" ht="28.5" customHeight="1" thickBot="1">
      <c r="C65" s="80" t="s">
        <v>109</v>
      </c>
      <c r="D65" s="81"/>
      <c r="E65" s="81"/>
      <c r="F65" s="81"/>
      <c r="G65" s="81"/>
      <c r="H65" s="81"/>
      <c r="I65" s="81"/>
      <c r="J65" s="81"/>
      <c r="K65" s="81"/>
      <c r="L65" s="82"/>
      <c r="M65" s="39"/>
    </row>
    <row r="66" spans="2:13" ht="49.5" customHeight="1" thickBot="1">
      <c r="C66" s="47" t="s">
        <v>60</v>
      </c>
      <c r="D66" s="48"/>
      <c r="E66" s="47" t="s">
        <v>80</v>
      </c>
      <c r="F66" s="54"/>
      <c r="G66" s="54"/>
      <c r="H66" s="54"/>
      <c r="I66" s="54"/>
      <c r="J66" s="48"/>
      <c r="K66" s="47" t="s">
        <v>98</v>
      </c>
      <c r="L66" s="48"/>
      <c r="M66" s="39"/>
    </row>
    <row r="67" spans="2:13" ht="49.5" customHeight="1" thickBot="1">
      <c r="C67" s="47" t="s">
        <v>69</v>
      </c>
      <c r="D67" s="48"/>
      <c r="E67" s="49" t="s">
        <v>70</v>
      </c>
      <c r="F67" s="50"/>
      <c r="G67" s="50"/>
      <c r="H67" s="50"/>
      <c r="I67" s="50"/>
      <c r="J67" s="51"/>
      <c r="K67" s="52"/>
      <c r="L67" s="53"/>
      <c r="M67" s="39"/>
    </row>
    <row r="68" spans="2:13" ht="48" customHeight="1" thickBot="1">
      <c r="B68" s="75"/>
      <c r="C68" s="75"/>
      <c r="I68" s="42"/>
      <c r="J68" s="42"/>
      <c r="K68" s="42"/>
      <c r="L68" s="42"/>
    </row>
    <row r="69" spans="2:13" ht="28.5" customHeight="1" thickBot="1">
      <c r="C69" s="80" t="s">
        <v>108</v>
      </c>
      <c r="D69" s="81"/>
      <c r="E69" s="81"/>
      <c r="F69" s="81"/>
      <c r="G69" s="81"/>
      <c r="H69" s="81"/>
      <c r="I69" s="81"/>
      <c r="J69" s="81"/>
      <c r="K69" s="81"/>
      <c r="L69" s="82"/>
    </row>
    <row r="70" spans="2:13" ht="28.15" customHeight="1" thickBot="1">
      <c r="B70" t="s">
        <v>93</v>
      </c>
      <c r="C70" s="83" t="s">
        <v>60</v>
      </c>
      <c r="D70" s="84"/>
      <c r="E70" s="47" t="s">
        <v>117</v>
      </c>
      <c r="F70" s="54"/>
      <c r="G70" s="54"/>
      <c r="H70" s="54"/>
      <c r="I70" s="54"/>
      <c r="J70" s="48"/>
      <c r="K70" s="47" t="s">
        <v>100</v>
      </c>
      <c r="L70" s="48"/>
    </row>
    <row r="71" spans="2:13" ht="409.15" customHeight="1" thickBot="1">
      <c r="C71" s="47" t="s">
        <v>107</v>
      </c>
      <c r="D71" s="48"/>
      <c r="E71" s="49" t="s">
        <v>70</v>
      </c>
      <c r="F71" s="50"/>
      <c r="G71" s="50"/>
      <c r="H71" s="50"/>
      <c r="I71" s="50"/>
      <c r="J71" s="51"/>
      <c r="K71" s="52"/>
      <c r="L71" s="53"/>
    </row>
    <row r="72" spans="2:13" ht="31.15" customHeight="1" thickBot="1">
      <c r="B72" s="75"/>
      <c r="C72" s="75"/>
    </row>
    <row r="73" spans="2:13" ht="28.5" customHeight="1" thickBot="1">
      <c r="C73" s="80" t="s">
        <v>115</v>
      </c>
      <c r="D73" s="81"/>
      <c r="E73" s="81"/>
      <c r="F73" s="81"/>
      <c r="G73" s="81"/>
      <c r="H73" s="81"/>
      <c r="I73" s="81"/>
      <c r="J73" s="81"/>
      <c r="K73" s="81"/>
      <c r="L73" s="82"/>
    </row>
    <row r="74" spans="2:13" ht="48" customHeight="1" thickBot="1">
      <c r="C74" s="83" t="s">
        <v>60</v>
      </c>
      <c r="D74" s="84"/>
      <c r="E74" s="47" t="s">
        <v>116</v>
      </c>
      <c r="F74" s="54"/>
      <c r="G74" s="54"/>
      <c r="H74" s="54"/>
      <c r="I74" s="54"/>
      <c r="J74" s="48"/>
      <c r="K74" s="47" t="s">
        <v>102</v>
      </c>
      <c r="L74" s="48"/>
    </row>
    <row r="75" spans="2:13" ht="60.75" customHeight="1">
      <c r="C75" s="144" t="s">
        <v>113</v>
      </c>
      <c r="D75" s="145"/>
      <c r="E75" s="55" t="s">
        <v>101</v>
      </c>
      <c r="F75" s="56"/>
      <c r="G75" s="56"/>
      <c r="H75" s="56"/>
      <c r="I75" s="56"/>
      <c r="J75" s="57"/>
      <c r="K75" s="150"/>
      <c r="L75" s="151"/>
    </row>
    <row r="76" spans="2:13" ht="48" customHeight="1">
      <c r="C76" s="146"/>
      <c r="D76" s="147"/>
      <c r="E76" s="58"/>
      <c r="F76" s="59"/>
      <c r="G76" s="59"/>
      <c r="H76" s="59"/>
      <c r="I76" s="59"/>
      <c r="J76" s="60"/>
      <c r="K76" s="152"/>
      <c r="L76" s="153"/>
    </row>
    <row r="77" spans="2:13" ht="48" customHeight="1">
      <c r="C77" s="146"/>
      <c r="D77" s="147"/>
      <c r="E77" s="58"/>
      <c r="F77" s="59"/>
      <c r="G77" s="59"/>
      <c r="H77" s="59"/>
      <c r="I77" s="59"/>
      <c r="J77" s="60"/>
      <c r="K77" s="152"/>
      <c r="L77" s="153"/>
    </row>
    <row r="78" spans="2:13" ht="63.6" customHeight="1" thickBot="1">
      <c r="C78" s="146"/>
      <c r="D78" s="147"/>
      <c r="E78" s="58"/>
      <c r="F78" s="59"/>
      <c r="G78" s="59"/>
      <c r="H78" s="59"/>
      <c r="I78" s="59"/>
      <c r="J78" s="60"/>
      <c r="K78" s="152"/>
      <c r="L78" s="153"/>
    </row>
    <row r="79" spans="2:13" ht="35.450000000000003" hidden="1" customHeight="1">
      <c r="C79" s="146"/>
      <c r="D79" s="147"/>
      <c r="E79" s="58"/>
      <c r="F79" s="59"/>
      <c r="G79" s="59"/>
      <c r="H79" s="59"/>
      <c r="I79" s="59"/>
      <c r="J79" s="60"/>
      <c r="K79" s="152"/>
      <c r="L79" s="153"/>
    </row>
    <row r="80" spans="2:13" ht="31.15" hidden="1" customHeight="1">
      <c r="C80" s="146"/>
      <c r="D80" s="147"/>
      <c r="E80" s="58"/>
      <c r="F80" s="59"/>
      <c r="G80" s="59"/>
      <c r="H80" s="59"/>
      <c r="I80" s="59"/>
      <c r="J80" s="60"/>
      <c r="K80" s="152"/>
      <c r="L80" s="153"/>
    </row>
    <row r="81" spans="1:30" ht="21.6" hidden="1" customHeight="1" thickBot="1">
      <c r="C81" s="148"/>
      <c r="D81" s="149"/>
      <c r="E81" s="61"/>
      <c r="F81" s="62"/>
      <c r="G81" s="62"/>
      <c r="H81" s="62"/>
      <c r="I81" s="62"/>
      <c r="J81" s="63"/>
      <c r="K81" s="154"/>
      <c r="L81" s="155"/>
    </row>
    <row r="82" spans="1:30" ht="49.5" customHeight="1" thickBot="1">
      <c r="B82" s="75"/>
      <c r="C82" s="75"/>
      <c r="D82" s="43"/>
      <c r="E82" s="135" t="s">
        <v>103</v>
      </c>
      <c r="F82" s="136"/>
      <c r="G82" s="136"/>
      <c r="H82" s="136"/>
      <c r="I82" s="136"/>
      <c r="J82" s="136"/>
      <c r="K82" s="156">
        <f>K75*60</f>
        <v>0</v>
      </c>
      <c r="L82" s="157"/>
    </row>
    <row r="83" spans="1:30" ht="49.5" customHeight="1" thickBot="1"/>
    <row r="84" spans="1:30" ht="49.5" customHeight="1" thickBot="1">
      <c r="D84" s="164" t="s">
        <v>110</v>
      </c>
      <c r="E84" s="165"/>
      <c r="F84" s="165"/>
      <c r="G84" s="165"/>
      <c r="H84" s="165"/>
      <c r="I84" s="165"/>
      <c r="J84" s="165"/>
      <c r="K84" s="165"/>
      <c r="L84" s="166"/>
    </row>
    <row r="85" spans="1:30" ht="49.5" customHeight="1" thickBot="1">
      <c r="D85" s="44" t="s">
        <v>60</v>
      </c>
      <c r="E85" s="130" t="s">
        <v>69</v>
      </c>
      <c r="F85" s="131"/>
      <c r="G85" s="131"/>
      <c r="H85" s="131"/>
      <c r="I85" s="131"/>
      <c r="J85" s="132"/>
      <c r="K85" s="133" t="s">
        <v>102</v>
      </c>
      <c r="L85" s="134"/>
    </row>
    <row r="86" spans="1:30" ht="49.5" customHeight="1" thickBot="1">
      <c r="D86" s="44" t="s">
        <v>112</v>
      </c>
      <c r="E86" s="135" t="s">
        <v>119</v>
      </c>
      <c r="F86" s="136"/>
      <c r="G86" s="136"/>
      <c r="H86" s="136"/>
      <c r="I86" s="136"/>
      <c r="J86" s="137"/>
      <c r="K86" s="138"/>
      <c r="L86" s="139"/>
    </row>
    <row r="87" spans="1:30" ht="49.5" customHeight="1" thickBot="1">
      <c r="E87" s="135" t="s">
        <v>118</v>
      </c>
      <c r="F87" s="136"/>
      <c r="G87" s="136"/>
      <c r="H87" s="136"/>
      <c r="I87" s="136"/>
      <c r="J87" s="136"/>
      <c r="K87" s="156">
        <f>K86*60</f>
        <v>0</v>
      </c>
      <c r="L87" s="157"/>
    </row>
    <row r="88" spans="1:30" ht="49.5" customHeight="1" thickBot="1"/>
    <row r="89" spans="1:30" ht="49.5" customHeight="1" thickBot="1">
      <c r="C89" s="111" t="s">
        <v>111</v>
      </c>
      <c r="D89" s="112"/>
      <c r="E89" s="112"/>
      <c r="F89" s="112"/>
      <c r="G89" s="112"/>
      <c r="H89" s="112"/>
      <c r="I89" s="112"/>
      <c r="J89" s="112"/>
      <c r="K89" s="112"/>
      <c r="L89" s="113"/>
    </row>
    <row r="90" spans="1:30" ht="49.5" customHeight="1" thickBot="1">
      <c r="C90" s="161">
        <f>M50+K67+K71+K82+K87</f>
        <v>78000</v>
      </c>
      <c r="D90" s="162"/>
      <c r="E90" s="162"/>
      <c r="F90" s="162"/>
      <c r="G90" s="162"/>
      <c r="H90" s="162"/>
      <c r="I90" s="162"/>
      <c r="J90" s="162"/>
      <c r="K90" s="162"/>
      <c r="L90" s="163"/>
    </row>
    <row r="91" spans="1:30" ht="49.5" customHeight="1">
      <c r="B91" s="75"/>
      <c r="C91" s="75"/>
      <c r="D91" s="4"/>
      <c r="E91" s="4"/>
      <c r="F91" s="4"/>
      <c r="G91" s="4"/>
      <c r="H91" s="4"/>
      <c r="I91" s="4"/>
      <c r="J91" s="4"/>
      <c r="K91" s="4"/>
      <c r="L91" s="4"/>
    </row>
    <row r="92" spans="1:30" ht="35.25" customHeight="1">
      <c r="A92" s="158" t="s">
        <v>94</v>
      </c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</row>
    <row r="93" spans="1:30" ht="32.25" customHeight="1">
      <c r="A93" s="158" t="s">
        <v>99</v>
      </c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</row>
    <row r="94" spans="1:30" ht="24" customHeight="1">
      <c r="A94" s="159" t="s">
        <v>89</v>
      </c>
      <c r="B94" s="159"/>
      <c r="C94" s="159"/>
      <c r="D94" s="159"/>
      <c r="E94" s="159"/>
      <c r="I94" s="42"/>
      <c r="J94" s="42"/>
      <c r="K94" s="42"/>
      <c r="L94" s="42"/>
    </row>
    <row r="95" spans="1:30" ht="21" customHeight="1">
      <c r="A95" s="160" t="s">
        <v>92</v>
      </c>
      <c r="B95" s="160"/>
      <c r="C95" s="160"/>
      <c r="D95" s="160"/>
      <c r="E95" s="160"/>
      <c r="F95" s="160"/>
      <c r="G95" s="160"/>
      <c r="H95" s="160"/>
      <c r="I95" s="160"/>
      <c r="J95" s="160"/>
      <c r="K95" s="160"/>
      <c r="L95" s="160"/>
    </row>
  </sheetData>
  <mergeCells count="119">
    <mergeCell ref="C75:D81"/>
    <mergeCell ref="K75:L81"/>
    <mergeCell ref="K82:L82"/>
    <mergeCell ref="E82:J82"/>
    <mergeCell ref="A92:R92"/>
    <mergeCell ref="A93:S93"/>
    <mergeCell ref="A94:E94"/>
    <mergeCell ref="A95:L95"/>
    <mergeCell ref="B68:C68"/>
    <mergeCell ref="B72:C72"/>
    <mergeCell ref="B82:C82"/>
    <mergeCell ref="B91:C91"/>
    <mergeCell ref="C69:L69"/>
    <mergeCell ref="K70:L70"/>
    <mergeCell ref="K71:L71"/>
    <mergeCell ref="C89:L89"/>
    <mergeCell ref="C90:L90"/>
    <mergeCell ref="C70:D70"/>
    <mergeCell ref="C73:L73"/>
    <mergeCell ref="C74:D74"/>
    <mergeCell ref="K74:L74"/>
    <mergeCell ref="E87:J87"/>
    <mergeCell ref="K87:L87"/>
    <mergeCell ref="D84:L84"/>
    <mergeCell ref="E85:J85"/>
    <mergeCell ref="K85:L85"/>
    <mergeCell ref="E86:J86"/>
    <mergeCell ref="K86:L86"/>
    <mergeCell ref="B2:C2"/>
    <mergeCell ref="B49:C49"/>
    <mergeCell ref="B50:C50"/>
    <mergeCell ref="B51:C51"/>
    <mergeCell ref="B4:C6"/>
    <mergeCell ref="B43:C43"/>
    <mergeCell ref="B44:C44"/>
    <mergeCell ref="B45:C45"/>
    <mergeCell ref="B46:C46"/>
    <mergeCell ref="B47:C47"/>
    <mergeCell ref="B34:C34"/>
    <mergeCell ref="B35:C35"/>
    <mergeCell ref="B36:C36"/>
    <mergeCell ref="B37:C37"/>
    <mergeCell ref="B42:C42"/>
    <mergeCell ref="B29:C29"/>
    <mergeCell ref="B3:M3"/>
    <mergeCell ref="M4:M6"/>
    <mergeCell ref="G4:G6"/>
    <mergeCell ref="E4:E6"/>
    <mergeCell ref="I4:I6"/>
    <mergeCell ref="K4:K6"/>
    <mergeCell ref="B7:C7"/>
    <mergeCell ref="B8:C8"/>
    <mergeCell ref="E49:L49"/>
    <mergeCell ref="E50:L50"/>
    <mergeCell ref="C58:D60"/>
    <mergeCell ref="B52:M52"/>
    <mergeCell ref="I58:J60"/>
    <mergeCell ref="K58:L60"/>
    <mergeCell ref="G58:H60"/>
    <mergeCell ref="D4:D6"/>
    <mergeCell ref="E63:F63"/>
    <mergeCell ref="G61:H61"/>
    <mergeCell ref="G62:H62"/>
    <mergeCell ref="G63:H63"/>
    <mergeCell ref="I63:J63"/>
    <mergeCell ref="K61:L61"/>
    <mergeCell ref="K62:L62"/>
    <mergeCell ref="K63:L63"/>
    <mergeCell ref="I61:J61"/>
    <mergeCell ref="I62:J62"/>
    <mergeCell ref="E61:F61"/>
    <mergeCell ref="C65:L65"/>
    <mergeCell ref="C66:D66"/>
    <mergeCell ref="E66:J66"/>
    <mergeCell ref="K66:L66"/>
    <mergeCell ref="C62:D62"/>
    <mergeCell ref="C63:D63"/>
    <mergeCell ref="B13:C13"/>
    <mergeCell ref="B14:C14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20:C20"/>
    <mergeCell ref="B21:C21"/>
    <mergeCell ref="C61:D61"/>
    <mergeCell ref="B22:C22"/>
    <mergeCell ref="B23:C23"/>
    <mergeCell ref="B15:C15"/>
    <mergeCell ref="E62:F62"/>
    <mergeCell ref="C67:D67"/>
    <mergeCell ref="E67:J67"/>
    <mergeCell ref="K67:L67"/>
    <mergeCell ref="C71:D71"/>
    <mergeCell ref="E70:J70"/>
    <mergeCell ref="E71:J71"/>
    <mergeCell ref="E74:J74"/>
    <mergeCell ref="E75:J81"/>
    <mergeCell ref="B9:C9"/>
    <mergeCell ref="B10:C10"/>
    <mergeCell ref="B11:C11"/>
    <mergeCell ref="B12:C12"/>
    <mergeCell ref="B16:C16"/>
    <mergeCell ref="B17:C17"/>
    <mergeCell ref="B18:C18"/>
    <mergeCell ref="B19:C19"/>
    <mergeCell ref="E58:F60"/>
    <mergeCell ref="B48:C48"/>
    <mergeCell ref="E57:L57"/>
    <mergeCell ref="B53:C53"/>
    <mergeCell ref="B54:C54"/>
    <mergeCell ref="B56:C56"/>
    <mergeCell ref="B57:C57"/>
    <mergeCell ref="C55:L55"/>
  </mergeCells>
  <pageMargins left="0.7" right="0.7" top="0.75" bottom="0.75" header="0.3" footer="0.3"/>
  <pageSetup paperSize="9" orientation="portrait" r:id="rId1"/>
  <ignoredErrors>
    <ignoredError sqref="G48 E48" formulaRange="1"/>
    <ignoredError sqref="M4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4a5ffe5-9792-4032-9d48-b063af02d430">
      <UserInfo>
        <DisplayName>Tomáš Hýsek</DisplayName>
        <AccountId>77</AccountId>
        <AccountType/>
      </UserInfo>
    </SharedWithUsers>
    <Ukon_x010d_eno xmlns="34a5ffe5-9792-4032-9d48-b063af02d430">false</Ukon_x010d_eno>
    <Smlouva xmlns="34a5ffe5-9792-4032-9d48-b063af02d430" xsi:nil="true"/>
    <Typ_x0020_VZ xmlns="34a5ffe5-9792-4032-9d48-b063af02d430">ZMR</Typ_x0020_VZ>
    <TaxCatchAll xmlns="c509f8c7-71ef-4145-8071-986089eef135" xsi:nil="true"/>
    <lcf76f155ced4ddcb4097134ff3c332f xmlns="34a5ffe5-9792-4032-9d48-b063af02d43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37099F115F314FB98C3FED27104E71" ma:contentTypeVersion="9" ma:contentTypeDescription="Vytvoří nový dokument" ma:contentTypeScope="" ma:versionID="62ab498909cfe1c52334ea7de5ef9dda">
  <xsd:schema xmlns:xsd="http://www.w3.org/2001/XMLSchema" xmlns:xs="http://www.w3.org/2001/XMLSchema" xmlns:p="http://schemas.microsoft.com/office/2006/metadata/properties" xmlns:ns2="34a5ffe5-9792-4032-9d48-b063af02d430" xmlns:ns3="c509f8c7-71ef-4145-8071-986089eef135" targetNamespace="http://schemas.microsoft.com/office/2006/metadata/properties" ma:root="true" ma:fieldsID="bd2e0c015eddadc9e626e03e4ba1403f" ns2:_="" ns3:_="">
    <xsd:import namespace="34a5ffe5-9792-4032-9d48-b063af02d430"/>
    <xsd:import namespace="c509f8c7-71ef-4145-8071-986089eef135"/>
    <xsd:element name="properties">
      <xsd:complexType>
        <xsd:sequence>
          <xsd:element name="documentManagement">
            <xsd:complexType>
              <xsd:all>
                <xsd:element ref="ns2:Ukon_x010d_eno" minOccurs="0"/>
                <xsd:element ref="ns2:Typ_x0020_VZ" minOccurs="0"/>
                <xsd:element ref="ns2:Smlouva" minOccurs="0"/>
                <xsd:element ref="ns2:SharedWithUser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5ffe5-9792-4032-9d48-b063af02d430" elementFormDefault="qualified">
    <xsd:import namespace="http://schemas.microsoft.com/office/2006/documentManagement/types"/>
    <xsd:import namespace="http://schemas.microsoft.com/office/infopath/2007/PartnerControls"/>
    <xsd:element name="Ukon_x010d_eno" ma:index="8" nillable="true" ma:displayName="Ukončeno" ma:default="0" ma:internalName="Ukon_x010d_eno" ma:readOnly="false">
      <xsd:simpleType>
        <xsd:restriction base="dms:Boolean"/>
      </xsd:simpleType>
    </xsd:element>
    <xsd:element name="Typ_x0020_VZ" ma:index="9" nillable="true" ma:displayName="Typ VZ" ma:default="ZMR" ma:format="Dropdown" ma:internalName="Typ_x0020_VZ" ma:readOnly="false">
      <xsd:simpleType>
        <xsd:restriction base="dms:Choice">
          <xsd:enumeration value="ZMR"/>
          <xsd:enumeration value="JŘBU"/>
          <xsd:enumeration value="PL"/>
          <xsd:enumeration value="NL"/>
          <xsd:enumeration value="Dílčí smlouva"/>
        </xsd:restriction>
      </xsd:simpleType>
    </xsd:element>
    <xsd:element name="Smlouva" ma:index="10" nillable="true" ma:displayName="Smlouva" ma:internalName="Smlouva" ma:readOnly="false">
      <xsd:simpleType>
        <xsd:restriction base="dms:Text">
          <xsd:maxLength value="255"/>
        </xsd:restriction>
      </xsd:simpleType>
    </xsd:element>
    <xsd:element name="SharedWithUsers" ma:index="11" nillable="true" ma:displayName="Sdílí se s" ma:list="UserInfo" ma:SearchPeopleOnly="false" ma:internalName="SharedWithUsers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a3b42f46-26af-4128-ab54-e2a32880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f8c7-71ef-4145-8071-986089eef13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6d5d8f-bd12-48ee-bf64-00838bbb24f8}" ma:internalName="TaxCatchAll" ma:showField="CatchAllData" ma:web="c509f8c7-71ef-4145-8071-986089eef1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350426-BB70-4FD0-9B37-6AB96E33F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D2F77-5C54-480C-9A4A-1D85678F5C0A}">
  <ds:schemaRefs>
    <ds:schemaRef ds:uri="fcc1d24b-8e85-4ff9-844a-55564d154f4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3c02163-4f2d-4701-b24d-de1731728024"/>
    <ds:schemaRef ds:uri="http://www.w3.org/XML/1998/namespace"/>
    <ds:schemaRef ds:uri="http://purl.org/dc/dcmitype/"/>
    <ds:schemaRef ds:uri="34a5ffe5-9792-4032-9d48-b063af02d430"/>
    <ds:schemaRef ds:uri="c509f8c7-71ef-4145-8071-986089eef135"/>
  </ds:schemaRefs>
</ds:datastoreItem>
</file>

<file path=customXml/itemProps3.xml><?xml version="1.0" encoding="utf-8"?>
<ds:datastoreItem xmlns:ds="http://schemas.openxmlformats.org/officeDocument/2006/customXml" ds:itemID="{D4BE9086-1A91-470C-9749-C7E2AB75C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a5ffe5-9792-4032-9d48-b063af02d430"/>
    <ds:schemaRef ds:uri="c509f8c7-71ef-4145-8071-986089eef1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Ondřej Šafránek</dc:creator>
  <cp:keywords/>
  <dc:description/>
  <cp:lastModifiedBy>Čihák Adam František</cp:lastModifiedBy>
  <cp:revision/>
  <dcterms:created xsi:type="dcterms:W3CDTF">2020-06-30T12:43:30Z</dcterms:created>
  <dcterms:modified xsi:type="dcterms:W3CDTF">2025-10-31T07:44:51Z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0x0101006637099F115F314FB98C3FED27104E71</vt:lpwstr>
  </property>
  <property fmtid="{D5CDD505-2E9C-101B-9397-08002B2CF9AE}" pid="3" name="MediaServiceImageTags">
    <vt:lpwstr/>
  </property>
  <property fmtid="{D5CDD505-2E9C-101B-9397-08002B2CF9AE}" pid="4" name="MSIP_Label_82a99ebc-0f39-4fac-abab-b8d6469272ed_Enabled">
    <vt:lpwstr>true</vt:lpwstr>
  </property>
  <property fmtid="{D5CDD505-2E9C-101B-9397-08002B2CF9AE}" pid="5" name="MSIP_Label_82a99ebc-0f39-4fac-abab-b8d6469272ed_SetDate">
    <vt:lpwstr>2024-01-26T09:32:25Z</vt:lpwstr>
  </property>
  <property fmtid="{D5CDD505-2E9C-101B-9397-08002B2CF9AE}" pid="6" name="MSIP_Label_82a99ebc-0f39-4fac-abab-b8d6469272ed_Method">
    <vt:lpwstr>Standard</vt:lpwstr>
  </property>
  <property fmtid="{D5CDD505-2E9C-101B-9397-08002B2CF9AE}" pid="7" name="MSIP_Label_82a99ebc-0f39-4fac-abab-b8d6469272ed_Name">
    <vt:lpwstr>Interní informace (Internal use)</vt:lpwstr>
  </property>
  <property fmtid="{D5CDD505-2E9C-101B-9397-08002B2CF9AE}" pid="8" name="MSIP_Label_82a99ebc-0f39-4fac-abab-b8d6469272ed_SiteId">
    <vt:lpwstr>0e9caf50-a549-4565-9c6d-4dc78e847c80</vt:lpwstr>
  </property>
  <property fmtid="{D5CDD505-2E9C-101B-9397-08002B2CF9AE}" pid="9" name="MSIP_Label_82a99ebc-0f39-4fac-abab-b8d6469272ed_ActionId">
    <vt:lpwstr>5bc9f323-ed73-4af5-8d9a-612c39d664fb</vt:lpwstr>
  </property>
  <property fmtid="{D5CDD505-2E9C-101B-9397-08002B2CF9AE}" pid="10" name="MSIP_Label_82a99ebc-0f39-4fac-abab-b8d6469272ed_ContentBits">
    <vt:lpwstr>0</vt:lpwstr>
  </property>
  <property fmtid="{D5CDD505-2E9C-101B-9397-08002B2CF9AE}" pid="11" name="MSIP_Label_1c2f003c-d4d5-43b8-9b51-0327f8145908_Enabled">
    <vt:lpwstr>true</vt:lpwstr>
  </property>
  <property fmtid="{D5CDD505-2E9C-101B-9397-08002B2CF9AE}" pid="12" name="MSIP_Label_1c2f003c-d4d5-43b8-9b51-0327f8145908_SetDate">
    <vt:lpwstr>2024-06-13T14:26:24Z</vt:lpwstr>
  </property>
  <property fmtid="{D5CDD505-2E9C-101B-9397-08002B2CF9AE}" pid="13" name="MSIP_Label_1c2f003c-d4d5-43b8-9b51-0327f8145908_Method">
    <vt:lpwstr>Standard</vt:lpwstr>
  </property>
  <property fmtid="{D5CDD505-2E9C-101B-9397-08002B2CF9AE}" pid="14" name="MSIP_Label_1c2f003c-d4d5-43b8-9b51-0327f8145908_Name">
    <vt:lpwstr>INTERNI</vt:lpwstr>
  </property>
  <property fmtid="{D5CDD505-2E9C-101B-9397-08002B2CF9AE}" pid="15" name="MSIP_Label_1c2f003c-d4d5-43b8-9b51-0327f8145908_SiteId">
    <vt:lpwstr>85ebed7f-a4f3-442d-8c7f-a8890bf41f63</vt:lpwstr>
  </property>
  <property fmtid="{D5CDD505-2E9C-101B-9397-08002B2CF9AE}" pid="16" name="MSIP_Label_1c2f003c-d4d5-43b8-9b51-0327f8145908_ActionId">
    <vt:lpwstr>a1bede36-36f0-43d4-8cd7-8cb3af12a42a</vt:lpwstr>
  </property>
  <property fmtid="{D5CDD505-2E9C-101B-9397-08002B2CF9AE}" pid="17" name="MSIP_Label_1c2f003c-d4d5-43b8-9b51-0327f8145908_ContentBits">
    <vt:lpwstr>0</vt:lpwstr>
  </property>
</Properties>
</file>