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0" yWindow="-60" windowWidth="28920" windowHeight="15660" activeTab="6"/>
  </bookViews>
  <sheets>
    <sheet name="Pokyny pro vyplnění" sheetId="11" r:id="rId1"/>
    <sheet name="Stavba" sheetId="1" r:id="rId2"/>
    <sheet name="VzorPolozky" sheetId="10" state="hidden" r:id="rId3"/>
    <sheet name="01 2 Pol" sheetId="12" r:id="rId4"/>
    <sheet name="02 1 Pol" sheetId="13" r:id="rId5"/>
    <sheet name="02 1 P1" sheetId="14" r:id="rId6"/>
    <sheet name="03 1 Pol" sheetId="15" r:id="rId7"/>
  </sheets>
  <externalReferences>
    <externalReference r:id="rId8"/>
  </externalReferences>
  <definedNames>
    <definedName name="CelkemDPHVypocet" localSheetId="1">Stavba!$H$48</definedName>
    <definedName name="CenaCelkem">Stavba!$G$29</definedName>
    <definedName name="CenaCelkemBezDPH">Stavba!$G$28</definedName>
    <definedName name="CenaCelkemVypocet" localSheetId="1">Stavba!$I$48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 Pol'!$1:$7</definedName>
    <definedName name="_xlnm.Print_Titles" localSheetId="5">'02 1 P1'!$1:$7</definedName>
    <definedName name="_xlnm.Print_Titles" localSheetId="4">'02 1 Pol'!$1:$7</definedName>
    <definedName name="_xlnm.Print_Titles" localSheetId="6">'03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 Pol'!$A$1:$X$174</definedName>
    <definedName name="_xlnm.Print_Area" localSheetId="5">'02 1 P1'!$A$1:$X$76</definedName>
    <definedName name="_xlnm.Print_Area" localSheetId="4">'02 1 Pol'!$A$1:$X$138</definedName>
    <definedName name="_xlnm.Print_Area" localSheetId="6">'03 1 Pol'!$A$1:$X$67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Stavba!$F$48</definedName>
    <definedName name="ZakladDPHZakl">Stavba!$G$25</definedName>
    <definedName name="ZakladDPHZaklVypocet" localSheetId="1">Stavba!$G$48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0" i="12" l="1"/>
  <c r="I56" i="1"/>
  <c r="G9" i="15"/>
  <c r="I9" i="15"/>
  <c r="I8" i="15" s="1"/>
  <c r="K9" i="15"/>
  <c r="K8" i="15" s="1"/>
  <c r="M9" i="15"/>
  <c r="O9" i="15"/>
  <c r="Q9" i="15"/>
  <c r="Q8" i="15" s="1"/>
  <c r="V9" i="15"/>
  <c r="V8" i="15" s="1"/>
  <c r="G14" i="15"/>
  <c r="M14" i="15" s="1"/>
  <c r="I14" i="15"/>
  <c r="K14" i="15"/>
  <c r="O14" i="15"/>
  <c r="Q14" i="15"/>
  <c r="V14" i="15"/>
  <c r="G17" i="15"/>
  <c r="I17" i="15"/>
  <c r="K17" i="15"/>
  <c r="M17" i="15"/>
  <c r="O17" i="15"/>
  <c r="Q17" i="15"/>
  <c r="V17" i="15"/>
  <c r="G19" i="15"/>
  <c r="G8" i="15" s="1"/>
  <c r="I19" i="15"/>
  <c r="K19" i="15"/>
  <c r="O19" i="15"/>
  <c r="O8" i="15" s="1"/>
  <c r="Q19" i="15"/>
  <c r="V19" i="15"/>
  <c r="G21" i="15"/>
  <c r="I21" i="15"/>
  <c r="K21" i="15"/>
  <c r="M21" i="15"/>
  <c r="O21" i="15"/>
  <c r="Q21" i="15"/>
  <c r="V21" i="15"/>
  <c r="G23" i="15"/>
  <c r="M23" i="15" s="1"/>
  <c r="I23" i="15"/>
  <c r="K23" i="15"/>
  <c r="O23" i="15"/>
  <c r="Q23" i="15"/>
  <c r="V23" i="15"/>
  <c r="G26" i="15"/>
  <c r="G25" i="15" s="1"/>
  <c r="I26" i="15"/>
  <c r="I25" i="15" s="1"/>
  <c r="K26" i="15"/>
  <c r="K25" i="15" s="1"/>
  <c r="O26" i="15"/>
  <c r="O25" i="15" s="1"/>
  <c r="Q26" i="15"/>
  <c r="Q25" i="15" s="1"/>
  <c r="V26" i="15"/>
  <c r="V25" i="15" s="1"/>
  <c r="G29" i="15"/>
  <c r="I29" i="15"/>
  <c r="K29" i="15"/>
  <c r="K28" i="15" s="1"/>
  <c r="M29" i="15"/>
  <c r="O29" i="15"/>
  <c r="Q29" i="15"/>
  <c r="V29" i="15"/>
  <c r="V28" i="15" s="1"/>
  <c r="G33" i="15"/>
  <c r="M33" i="15" s="1"/>
  <c r="I33" i="15"/>
  <c r="K33" i="15"/>
  <c r="O33" i="15"/>
  <c r="O28" i="15" s="1"/>
  <c r="Q33" i="15"/>
  <c r="V33" i="15"/>
  <c r="G35" i="15"/>
  <c r="M35" i="15" s="1"/>
  <c r="I35" i="15"/>
  <c r="I28" i="15" s="1"/>
  <c r="K35" i="15"/>
  <c r="O35" i="15"/>
  <c r="Q35" i="15"/>
  <c r="Q28" i="15" s="1"/>
  <c r="V35" i="15"/>
  <c r="G38" i="15"/>
  <c r="I38" i="15"/>
  <c r="I37" i="15" s="1"/>
  <c r="K38" i="15"/>
  <c r="M38" i="15"/>
  <c r="O38" i="15"/>
  <c r="Q38" i="15"/>
  <c r="Q37" i="15" s="1"/>
  <c r="V38" i="15"/>
  <c r="V37" i="15" s="1"/>
  <c r="G41" i="15"/>
  <c r="M41" i="15" s="1"/>
  <c r="I41" i="15"/>
  <c r="K41" i="15"/>
  <c r="K37" i="15" s="1"/>
  <c r="O41" i="15"/>
  <c r="O37" i="15" s="1"/>
  <c r="Q41" i="15"/>
  <c r="V41" i="15"/>
  <c r="G43" i="15"/>
  <c r="I43" i="15"/>
  <c r="K43" i="15"/>
  <c r="M43" i="15"/>
  <c r="O43" i="15"/>
  <c r="Q43" i="15"/>
  <c r="V43" i="15"/>
  <c r="G45" i="15"/>
  <c r="M45" i="15" s="1"/>
  <c r="I45" i="15"/>
  <c r="K45" i="15"/>
  <c r="O45" i="15"/>
  <c r="Q45" i="15"/>
  <c r="V45" i="15"/>
  <c r="G48" i="15"/>
  <c r="M48" i="15" s="1"/>
  <c r="I48" i="15"/>
  <c r="K48" i="15"/>
  <c r="K47" i="15" s="1"/>
  <c r="O48" i="15"/>
  <c r="O47" i="15" s="1"/>
  <c r="Q48" i="15"/>
  <c r="V48" i="15"/>
  <c r="V47" i="15" s="1"/>
  <c r="G52" i="15"/>
  <c r="I52" i="15"/>
  <c r="I47" i="15" s="1"/>
  <c r="K52" i="15"/>
  <c r="M52" i="15"/>
  <c r="O52" i="15"/>
  <c r="Q52" i="15"/>
  <c r="Q47" i="15" s="1"/>
  <c r="V52" i="15"/>
  <c r="G55" i="15"/>
  <c r="M55" i="15" s="1"/>
  <c r="I55" i="15"/>
  <c r="K55" i="15"/>
  <c r="O55" i="15"/>
  <c r="Q55" i="15"/>
  <c r="V55" i="15"/>
  <c r="G57" i="15"/>
  <c r="I57" i="15"/>
  <c r="K57" i="15"/>
  <c r="M57" i="15"/>
  <c r="O57" i="15"/>
  <c r="Q57" i="15"/>
  <c r="V57" i="15"/>
  <c r="G59" i="15"/>
  <c r="O59" i="15"/>
  <c r="G60" i="15"/>
  <c r="I60" i="15"/>
  <c r="I59" i="15" s="1"/>
  <c r="K60" i="15"/>
  <c r="M60" i="15"/>
  <c r="O60" i="15"/>
  <c r="Q60" i="15"/>
  <c r="Q59" i="15" s="1"/>
  <c r="V60" i="15"/>
  <c r="G61" i="15"/>
  <c r="M61" i="15" s="1"/>
  <c r="I61" i="15"/>
  <c r="K61" i="15"/>
  <c r="K59" i="15" s="1"/>
  <c r="O61" i="15"/>
  <c r="Q61" i="15"/>
  <c r="V61" i="15"/>
  <c r="V59" i="15" s="1"/>
  <c r="G63" i="15"/>
  <c r="M63" i="15" s="1"/>
  <c r="M62" i="15" s="1"/>
  <c r="I63" i="15"/>
  <c r="I62" i="15" s="1"/>
  <c r="K63" i="15"/>
  <c r="K62" i="15" s="1"/>
  <c r="O63" i="15"/>
  <c r="O62" i="15" s="1"/>
  <c r="Q63" i="15"/>
  <c r="Q62" i="15" s="1"/>
  <c r="V63" i="15"/>
  <c r="V62" i="15" s="1"/>
  <c r="AF66" i="15"/>
  <c r="G46" i="1" s="1"/>
  <c r="BA33" i="14"/>
  <c r="BA30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G11" i="14"/>
  <c r="K11" i="14"/>
  <c r="O11" i="14"/>
  <c r="V11" i="14"/>
  <c r="G12" i="14"/>
  <c r="I12" i="14"/>
  <c r="I11" i="14" s="1"/>
  <c r="K12" i="14"/>
  <c r="M12" i="14"/>
  <c r="M11" i="14" s="1"/>
  <c r="O12" i="14"/>
  <c r="Q12" i="14"/>
  <c r="Q11" i="14" s="1"/>
  <c r="V12" i="14"/>
  <c r="G14" i="14"/>
  <c r="I14" i="14"/>
  <c r="I13" i="14" s="1"/>
  <c r="K14" i="14"/>
  <c r="M14" i="14"/>
  <c r="O14" i="14"/>
  <c r="Q14" i="14"/>
  <c r="Q13" i="14" s="1"/>
  <c r="V14" i="14"/>
  <c r="G18" i="14"/>
  <c r="M18" i="14" s="1"/>
  <c r="I18" i="14"/>
  <c r="K18" i="14"/>
  <c r="K13" i="14" s="1"/>
  <c r="O18" i="14"/>
  <c r="Q18" i="14"/>
  <c r="V18" i="14"/>
  <c r="V13" i="14" s="1"/>
  <c r="G21" i="14"/>
  <c r="I21" i="14"/>
  <c r="K21" i="14"/>
  <c r="M21" i="14"/>
  <c r="O21" i="14"/>
  <c r="Q21" i="14"/>
  <c r="V21" i="14"/>
  <c r="G23" i="14"/>
  <c r="M23" i="14" s="1"/>
  <c r="I23" i="14"/>
  <c r="K23" i="14"/>
  <c r="O23" i="14"/>
  <c r="O13" i="14" s="1"/>
  <c r="Q23" i="14"/>
  <c r="V23" i="14"/>
  <c r="G24" i="14"/>
  <c r="I24" i="14"/>
  <c r="K24" i="14"/>
  <c r="M24" i="14"/>
  <c r="O24" i="14"/>
  <c r="Q24" i="14"/>
  <c r="V24" i="14"/>
  <c r="G26" i="14"/>
  <c r="M26" i="14" s="1"/>
  <c r="I26" i="14"/>
  <c r="K26" i="14"/>
  <c r="O26" i="14"/>
  <c r="Q26" i="14"/>
  <c r="V26" i="14"/>
  <c r="G29" i="14"/>
  <c r="M29" i="14" s="1"/>
  <c r="M28" i="14" s="1"/>
  <c r="I29" i="14"/>
  <c r="K29" i="14"/>
  <c r="K28" i="14" s="1"/>
  <c r="O29" i="14"/>
  <c r="O28" i="14" s="1"/>
  <c r="Q29" i="14"/>
  <c r="V29" i="14"/>
  <c r="V28" i="14" s="1"/>
  <c r="G32" i="14"/>
  <c r="I32" i="14"/>
  <c r="I28" i="14" s="1"/>
  <c r="K32" i="14"/>
  <c r="M32" i="14"/>
  <c r="O32" i="14"/>
  <c r="Q32" i="14"/>
  <c r="Q28" i="14" s="1"/>
  <c r="V32" i="14"/>
  <c r="G34" i="14"/>
  <c r="K34" i="14"/>
  <c r="O34" i="14"/>
  <c r="V34" i="14"/>
  <c r="G35" i="14"/>
  <c r="I35" i="14"/>
  <c r="I34" i="14" s="1"/>
  <c r="K35" i="14"/>
  <c r="M35" i="14"/>
  <c r="M34" i="14" s="1"/>
  <c r="O35" i="14"/>
  <c r="Q35" i="14"/>
  <c r="Q34" i="14" s="1"/>
  <c r="V35" i="14"/>
  <c r="G38" i="14"/>
  <c r="I38" i="14"/>
  <c r="I37" i="14" s="1"/>
  <c r="K38" i="14"/>
  <c r="M38" i="14"/>
  <c r="O38" i="14"/>
  <c r="Q38" i="14"/>
  <c r="Q37" i="14" s="1"/>
  <c r="V38" i="14"/>
  <c r="G40" i="14"/>
  <c r="M40" i="14" s="1"/>
  <c r="I40" i="14"/>
  <c r="K40" i="14"/>
  <c r="K37" i="14" s="1"/>
  <c r="O40" i="14"/>
  <c r="Q40" i="14"/>
  <c r="V40" i="14"/>
  <c r="V37" i="14" s="1"/>
  <c r="G42" i="14"/>
  <c r="I42" i="14"/>
  <c r="K42" i="14"/>
  <c r="M42" i="14"/>
  <c r="O42" i="14"/>
  <c r="Q42" i="14"/>
  <c r="V42" i="14"/>
  <c r="G44" i="14"/>
  <c r="M44" i="14" s="1"/>
  <c r="I44" i="14"/>
  <c r="K44" i="14"/>
  <c r="O44" i="14"/>
  <c r="O37" i="14" s="1"/>
  <c r="Q44" i="14"/>
  <c r="V44" i="14"/>
  <c r="G45" i="14"/>
  <c r="I45" i="14"/>
  <c r="K45" i="14"/>
  <c r="M45" i="14"/>
  <c r="O45" i="14"/>
  <c r="Q45" i="14"/>
  <c r="V45" i="14"/>
  <c r="G47" i="14"/>
  <c r="M47" i="14" s="1"/>
  <c r="I47" i="14"/>
  <c r="K47" i="14"/>
  <c r="O47" i="14"/>
  <c r="Q47" i="14"/>
  <c r="V47" i="14"/>
  <c r="G51" i="14"/>
  <c r="I51" i="14"/>
  <c r="K51" i="14"/>
  <c r="M51" i="14"/>
  <c r="O51" i="14"/>
  <c r="Q51" i="14"/>
  <c r="V51" i="14"/>
  <c r="G53" i="14"/>
  <c r="M53" i="14" s="1"/>
  <c r="I53" i="14"/>
  <c r="K53" i="14"/>
  <c r="O53" i="14"/>
  <c r="Q53" i="14"/>
  <c r="V53" i="14"/>
  <c r="G54" i="14"/>
  <c r="I54" i="14"/>
  <c r="K54" i="14"/>
  <c r="M54" i="14"/>
  <c r="O54" i="14"/>
  <c r="Q54" i="14"/>
  <c r="V54" i="14"/>
  <c r="G55" i="14"/>
  <c r="M55" i="14" s="1"/>
  <c r="I55" i="14"/>
  <c r="K55" i="14"/>
  <c r="O55" i="14"/>
  <c r="Q55" i="14"/>
  <c r="V55" i="14"/>
  <c r="G58" i="14"/>
  <c r="I58" i="14"/>
  <c r="K58" i="14"/>
  <c r="M58" i="14"/>
  <c r="O58" i="14"/>
  <c r="Q58" i="14"/>
  <c r="V58" i="14"/>
  <c r="G60" i="14"/>
  <c r="M60" i="14" s="1"/>
  <c r="I60" i="14"/>
  <c r="K60" i="14"/>
  <c r="O60" i="14"/>
  <c r="Q60" i="14"/>
  <c r="V60" i="14"/>
  <c r="I62" i="14"/>
  <c r="Q62" i="14"/>
  <c r="G63" i="14"/>
  <c r="G62" i="14" s="1"/>
  <c r="I63" i="14"/>
  <c r="K63" i="14"/>
  <c r="K62" i="14" s="1"/>
  <c r="O63" i="14"/>
  <c r="O62" i="14" s="1"/>
  <c r="Q63" i="14"/>
  <c r="V63" i="14"/>
  <c r="V62" i="14" s="1"/>
  <c r="G68" i="14"/>
  <c r="M68" i="14" s="1"/>
  <c r="M67" i="14" s="1"/>
  <c r="I68" i="14"/>
  <c r="K68" i="14"/>
  <c r="K67" i="14" s="1"/>
  <c r="O68" i="14"/>
  <c r="O67" i="14" s="1"/>
  <c r="Q68" i="14"/>
  <c r="V68" i="14"/>
  <c r="V67" i="14" s="1"/>
  <c r="G69" i="14"/>
  <c r="I69" i="14"/>
  <c r="I67" i="14" s="1"/>
  <c r="K69" i="14"/>
  <c r="M69" i="14"/>
  <c r="O69" i="14"/>
  <c r="Q69" i="14"/>
  <c r="Q67" i="14" s="1"/>
  <c r="V69" i="14"/>
  <c r="G70" i="14"/>
  <c r="M70" i="14" s="1"/>
  <c r="I70" i="14"/>
  <c r="K70" i="14"/>
  <c r="O70" i="14"/>
  <c r="Q70" i="14"/>
  <c r="V70" i="14"/>
  <c r="G72" i="14"/>
  <c r="M72" i="14" s="1"/>
  <c r="M71" i="14" s="1"/>
  <c r="I72" i="14"/>
  <c r="I71" i="14" s="1"/>
  <c r="K72" i="14"/>
  <c r="K71" i="14" s="1"/>
  <c r="O72" i="14"/>
  <c r="O71" i="14" s="1"/>
  <c r="Q72" i="14"/>
  <c r="Q71" i="14" s="1"/>
  <c r="V72" i="14"/>
  <c r="V71" i="14" s="1"/>
  <c r="AF75" i="14"/>
  <c r="G44" i="1" s="1"/>
  <c r="BA37" i="13"/>
  <c r="BA34" i="13"/>
  <c r="G9" i="13"/>
  <c r="M9" i="13" s="1"/>
  <c r="M8" i="13" s="1"/>
  <c r="I9" i="13"/>
  <c r="I8" i="13" s="1"/>
  <c r="K9" i="13"/>
  <c r="K8" i="13" s="1"/>
  <c r="O9" i="13"/>
  <c r="O8" i="13" s="1"/>
  <c r="Q9" i="13"/>
  <c r="Q8" i="13" s="1"/>
  <c r="V9" i="13"/>
  <c r="V8" i="13" s="1"/>
  <c r="G12" i="13"/>
  <c r="O12" i="13"/>
  <c r="G13" i="13"/>
  <c r="I13" i="13"/>
  <c r="I12" i="13" s="1"/>
  <c r="K13" i="13"/>
  <c r="K12" i="13" s="1"/>
  <c r="M13" i="13"/>
  <c r="M12" i="13" s="1"/>
  <c r="O13" i="13"/>
  <c r="Q13" i="13"/>
  <c r="Q12" i="13" s="1"/>
  <c r="V13" i="13"/>
  <c r="V12" i="13" s="1"/>
  <c r="G15" i="13"/>
  <c r="I15" i="13"/>
  <c r="K15" i="13"/>
  <c r="M15" i="13"/>
  <c r="O15" i="13"/>
  <c r="Q15" i="13"/>
  <c r="V15" i="13"/>
  <c r="G21" i="13"/>
  <c r="M21" i="13" s="1"/>
  <c r="I21" i="13"/>
  <c r="K21" i="13"/>
  <c r="O21" i="13"/>
  <c r="Q21" i="13"/>
  <c r="V21" i="13"/>
  <c r="G24" i="13"/>
  <c r="I24" i="13"/>
  <c r="K24" i="13"/>
  <c r="M24" i="13"/>
  <c r="O24" i="13"/>
  <c r="Q24" i="13"/>
  <c r="V24" i="13"/>
  <c r="G26" i="13"/>
  <c r="I26" i="13"/>
  <c r="K26" i="13"/>
  <c r="M26" i="13"/>
  <c r="O26" i="13"/>
  <c r="Q26" i="13"/>
  <c r="V26" i="13"/>
  <c r="G28" i="13"/>
  <c r="M28" i="13" s="1"/>
  <c r="I28" i="13"/>
  <c r="K28" i="13"/>
  <c r="O28" i="13"/>
  <c r="Q28" i="13"/>
  <c r="V28" i="13"/>
  <c r="G30" i="13"/>
  <c r="M30" i="13" s="1"/>
  <c r="I30" i="13"/>
  <c r="K30" i="13"/>
  <c r="O30" i="13"/>
  <c r="Q30" i="13"/>
  <c r="V30" i="13"/>
  <c r="G33" i="13"/>
  <c r="I33" i="13"/>
  <c r="K33" i="13"/>
  <c r="K32" i="13" s="1"/>
  <c r="M33" i="13"/>
  <c r="O33" i="13"/>
  <c r="Q33" i="13"/>
  <c r="V33" i="13"/>
  <c r="V32" i="13" s="1"/>
  <c r="G36" i="13"/>
  <c r="M36" i="13" s="1"/>
  <c r="I36" i="13"/>
  <c r="I32" i="13" s="1"/>
  <c r="K36" i="13"/>
  <c r="O36" i="13"/>
  <c r="Q36" i="13"/>
  <c r="Q32" i="13" s="1"/>
  <c r="V36" i="13"/>
  <c r="O38" i="13"/>
  <c r="G39" i="13"/>
  <c r="G38" i="13" s="1"/>
  <c r="I39" i="13"/>
  <c r="I38" i="13" s="1"/>
  <c r="K39" i="13"/>
  <c r="K38" i="13" s="1"/>
  <c r="M39" i="13"/>
  <c r="M38" i="13" s="1"/>
  <c r="O39" i="13"/>
  <c r="Q39" i="13"/>
  <c r="Q38" i="13" s="1"/>
  <c r="V39" i="13"/>
  <c r="V38" i="13" s="1"/>
  <c r="G42" i="13"/>
  <c r="G41" i="13" s="1"/>
  <c r="I42" i="13"/>
  <c r="K42" i="13"/>
  <c r="O42" i="13"/>
  <c r="Q42" i="13"/>
  <c r="V42" i="13"/>
  <c r="G44" i="13"/>
  <c r="M44" i="13" s="1"/>
  <c r="I44" i="13"/>
  <c r="K44" i="13"/>
  <c r="O44" i="13"/>
  <c r="Q44" i="13"/>
  <c r="V44" i="13"/>
  <c r="G46" i="13"/>
  <c r="I46" i="13"/>
  <c r="K46" i="13"/>
  <c r="M46" i="13"/>
  <c r="O46" i="13"/>
  <c r="Q46" i="13"/>
  <c r="V46" i="13"/>
  <c r="G48" i="13"/>
  <c r="M48" i="13" s="1"/>
  <c r="I48" i="13"/>
  <c r="K48" i="13"/>
  <c r="O48" i="13"/>
  <c r="Q48" i="13"/>
  <c r="V48" i="13"/>
  <c r="G50" i="13"/>
  <c r="M50" i="13" s="1"/>
  <c r="I50" i="13"/>
  <c r="K50" i="13"/>
  <c r="O50" i="13"/>
  <c r="Q50" i="13"/>
  <c r="V50" i="13"/>
  <c r="G52" i="13"/>
  <c r="M52" i="13" s="1"/>
  <c r="I52" i="13"/>
  <c r="K52" i="13"/>
  <c r="O52" i="13"/>
  <c r="Q52" i="13"/>
  <c r="V52" i="13"/>
  <c r="G54" i="13"/>
  <c r="M54" i="13" s="1"/>
  <c r="I54" i="13"/>
  <c r="K54" i="13"/>
  <c r="O54" i="13"/>
  <c r="Q54" i="13"/>
  <c r="V54" i="13"/>
  <c r="G56" i="13"/>
  <c r="I56" i="13"/>
  <c r="K56" i="13"/>
  <c r="M56" i="13"/>
  <c r="O56" i="13"/>
  <c r="Q56" i="13"/>
  <c r="V56" i="13"/>
  <c r="G57" i="13"/>
  <c r="M57" i="13" s="1"/>
  <c r="I57" i="13"/>
  <c r="K57" i="13"/>
  <c r="O57" i="13"/>
  <c r="Q57" i="13"/>
  <c r="V57" i="13"/>
  <c r="G58" i="13"/>
  <c r="M58" i="13" s="1"/>
  <c r="I58" i="13"/>
  <c r="K58" i="13"/>
  <c r="O58" i="13"/>
  <c r="Q58" i="13"/>
  <c r="V58" i="13"/>
  <c r="G60" i="13"/>
  <c r="I60" i="13"/>
  <c r="K60" i="13"/>
  <c r="M60" i="13"/>
  <c r="O60" i="13"/>
  <c r="Q60" i="13"/>
  <c r="V60" i="13"/>
  <c r="G62" i="13"/>
  <c r="M62" i="13" s="1"/>
  <c r="I62" i="13"/>
  <c r="K62" i="13"/>
  <c r="O62" i="13"/>
  <c r="Q62" i="13"/>
  <c r="V62" i="13"/>
  <c r="G65" i="13"/>
  <c r="M65" i="13" s="1"/>
  <c r="I65" i="13"/>
  <c r="K65" i="13"/>
  <c r="O65" i="13"/>
  <c r="Q65" i="13"/>
  <c r="V65" i="13"/>
  <c r="G67" i="13"/>
  <c r="M67" i="13" s="1"/>
  <c r="I67" i="13"/>
  <c r="K67" i="13"/>
  <c r="O67" i="13"/>
  <c r="Q67" i="13"/>
  <c r="V67" i="13"/>
  <c r="G68" i="13"/>
  <c r="I68" i="13"/>
  <c r="K68" i="13"/>
  <c r="M68" i="13"/>
  <c r="O68" i="13"/>
  <c r="Q68" i="13"/>
  <c r="V68" i="13"/>
  <c r="G69" i="13"/>
  <c r="M69" i="13" s="1"/>
  <c r="I69" i="13"/>
  <c r="K69" i="13"/>
  <c r="O69" i="13"/>
  <c r="Q69" i="13"/>
  <c r="V69" i="13"/>
  <c r="G70" i="13"/>
  <c r="M70" i="13" s="1"/>
  <c r="I70" i="13"/>
  <c r="K70" i="13"/>
  <c r="O70" i="13"/>
  <c r="Q70" i="13"/>
  <c r="V70" i="13"/>
  <c r="G71" i="13"/>
  <c r="M71" i="13" s="1"/>
  <c r="I71" i="13"/>
  <c r="K71" i="13"/>
  <c r="O71" i="13"/>
  <c r="Q71" i="13"/>
  <c r="V71" i="13"/>
  <c r="G72" i="13"/>
  <c r="M72" i="13" s="1"/>
  <c r="I72" i="13"/>
  <c r="K72" i="13"/>
  <c r="O72" i="13"/>
  <c r="Q72" i="13"/>
  <c r="V72" i="13"/>
  <c r="G73" i="13"/>
  <c r="I73" i="13"/>
  <c r="K73" i="13"/>
  <c r="M73" i="13"/>
  <c r="O73" i="13"/>
  <c r="Q73" i="13"/>
  <c r="V73" i="13"/>
  <c r="G74" i="13"/>
  <c r="M74" i="13" s="1"/>
  <c r="I74" i="13"/>
  <c r="K74" i="13"/>
  <c r="O74" i="13"/>
  <c r="Q74" i="13"/>
  <c r="V74" i="13"/>
  <c r="G77" i="13"/>
  <c r="M77" i="13" s="1"/>
  <c r="I77" i="13"/>
  <c r="K77" i="13"/>
  <c r="O77" i="13"/>
  <c r="Q77" i="13"/>
  <c r="V77" i="13"/>
  <c r="G81" i="13"/>
  <c r="I81" i="13"/>
  <c r="K81" i="13"/>
  <c r="M81" i="13"/>
  <c r="O81" i="13"/>
  <c r="Q81" i="13"/>
  <c r="V81" i="13"/>
  <c r="G84" i="13"/>
  <c r="M84" i="13" s="1"/>
  <c r="I84" i="13"/>
  <c r="K84" i="13"/>
  <c r="O84" i="13"/>
  <c r="Q84" i="13"/>
  <c r="V84" i="13"/>
  <c r="G87" i="13"/>
  <c r="M87" i="13" s="1"/>
  <c r="I87" i="13"/>
  <c r="K87" i="13"/>
  <c r="K83" i="13" s="1"/>
  <c r="O87" i="13"/>
  <c r="Q87" i="13"/>
  <c r="V87" i="13"/>
  <c r="G90" i="13"/>
  <c r="M90" i="13" s="1"/>
  <c r="I90" i="13"/>
  <c r="K90" i="13"/>
  <c r="O90" i="13"/>
  <c r="Q90" i="13"/>
  <c r="V90" i="13"/>
  <c r="G93" i="13"/>
  <c r="M93" i="13" s="1"/>
  <c r="I93" i="13"/>
  <c r="K93" i="13"/>
  <c r="O93" i="13"/>
  <c r="Q93" i="13"/>
  <c r="V93" i="13"/>
  <c r="G95" i="13"/>
  <c r="M95" i="13" s="1"/>
  <c r="I95" i="13"/>
  <c r="K95" i="13"/>
  <c r="O95" i="13"/>
  <c r="Q95" i="13"/>
  <c r="V95" i="13"/>
  <c r="G97" i="13"/>
  <c r="M97" i="13" s="1"/>
  <c r="I97" i="13"/>
  <c r="K97" i="13"/>
  <c r="O97" i="13"/>
  <c r="Q97" i="13"/>
  <c r="V97" i="13"/>
  <c r="G99" i="13"/>
  <c r="I99" i="13"/>
  <c r="K99" i="13"/>
  <c r="M99" i="13"/>
  <c r="O99" i="13"/>
  <c r="Q99" i="13"/>
  <c r="V99" i="13"/>
  <c r="G102" i="13"/>
  <c r="M102" i="13" s="1"/>
  <c r="I102" i="13"/>
  <c r="K102" i="13"/>
  <c r="O102" i="13"/>
  <c r="Q102" i="13"/>
  <c r="V102" i="13"/>
  <c r="G105" i="13"/>
  <c r="M105" i="13" s="1"/>
  <c r="I105" i="13"/>
  <c r="K105" i="13"/>
  <c r="O105" i="13"/>
  <c r="Q105" i="13"/>
  <c r="V105" i="13"/>
  <c r="G108" i="13"/>
  <c r="G104" i="13" s="1"/>
  <c r="I108" i="13"/>
  <c r="K108" i="13"/>
  <c r="M108" i="13"/>
  <c r="O108" i="13"/>
  <c r="Q108" i="13"/>
  <c r="V108" i="13"/>
  <c r="G110" i="13"/>
  <c r="M110" i="13" s="1"/>
  <c r="I110" i="13"/>
  <c r="K110" i="13"/>
  <c r="O110" i="13"/>
  <c r="Q110" i="13"/>
  <c r="V110" i="13"/>
  <c r="G113" i="13"/>
  <c r="M113" i="13" s="1"/>
  <c r="I113" i="13"/>
  <c r="K113" i="13"/>
  <c r="O113" i="13"/>
  <c r="Q113" i="13"/>
  <c r="V113" i="13"/>
  <c r="G118" i="13"/>
  <c r="M118" i="13" s="1"/>
  <c r="I118" i="13"/>
  <c r="K118" i="13"/>
  <c r="O118" i="13"/>
  <c r="Q118" i="13"/>
  <c r="V118" i="13"/>
  <c r="G120" i="13"/>
  <c r="I120" i="13"/>
  <c r="K120" i="13"/>
  <c r="M120" i="13"/>
  <c r="O120" i="13"/>
  <c r="Q120" i="13"/>
  <c r="V120" i="13"/>
  <c r="G122" i="13"/>
  <c r="I122" i="13"/>
  <c r="K122" i="13"/>
  <c r="M122" i="13"/>
  <c r="O122" i="13"/>
  <c r="Q122" i="13"/>
  <c r="V122" i="13"/>
  <c r="G124" i="13"/>
  <c r="G125" i="13"/>
  <c r="M125" i="13" s="1"/>
  <c r="M124" i="13" s="1"/>
  <c r="I125" i="13"/>
  <c r="I124" i="13" s="1"/>
  <c r="K125" i="13"/>
  <c r="K124" i="13" s="1"/>
  <c r="O125" i="13"/>
  <c r="O124" i="13" s="1"/>
  <c r="Q125" i="13"/>
  <c r="Q124" i="13" s="1"/>
  <c r="V125" i="13"/>
  <c r="V124" i="13" s="1"/>
  <c r="G131" i="13"/>
  <c r="G130" i="13" s="1"/>
  <c r="I131" i="13"/>
  <c r="K131" i="13"/>
  <c r="K130" i="13" s="1"/>
  <c r="M131" i="13"/>
  <c r="O131" i="13"/>
  <c r="Q131" i="13"/>
  <c r="V131" i="13"/>
  <c r="V130" i="13" s="1"/>
  <c r="G132" i="13"/>
  <c r="M132" i="13" s="1"/>
  <c r="I132" i="13"/>
  <c r="K132" i="13"/>
  <c r="O132" i="13"/>
  <c r="Q132" i="13"/>
  <c r="V132" i="13"/>
  <c r="G133" i="13"/>
  <c r="G134" i="13"/>
  <c r="M134" i="13" s="1"/>
  <c r="M133" i="13" s="1"/>
  <c r="I134" i="13"/>
  <c r="I133" i="13" s="1"/>
  <c r="K134" i="13"/>
  <c r="K133" i="13" s="1"/>
  <c r="O134" i="13"/>
  <c r="O133" i="13" s="1"/>
  <c r="Q134" i="13"/>
  <c r="Q133" i="13" s="1"/>
  <c r="V134" i="13"/>
  <c r="V133" i="13" s="1"/>
  <c r="AF137" i="13"/>
  <c r="G45" i="1" s="1"/>
  <c r="BA47" i="12"/>
  <c r="BA42" i="12"/>
  <c r="G9" i="12"/>
  <c r="M9" i="12" s="1"/>
  <c r="I9" i="12"/>
  <c r="K9" i="12"/>
  <c r="K8" i="12" s="1"/>
  <c r="O9" i="12"/>
  <c r="Q9" i="12"/>
  <c r="V9" i="12"/>
  <c r="G11" i="12"/>
  <c r="I11" i="12"/>
  <c r="K11" i="12"/>
  <c r="O11" i="12"/>
  <c r="Q11" i="12"/>
  <c r="V11" i="12"/>
  <c r="G13" i="12"/>
  <c r="I13" i="12"/>
  <c r="K13" i="12"/>
  <c r="O13" i="12"/>
  <c r="O12" i="12" s="1"/>
  <c r="Q13" i="12"/>
  <c r="V13" i="12"/>
  <c r="G16" i="12"/>
  <c r="M16" i="12" s="1"/>
  <c r="I16" i="12"/>
  <c r="I12" i="12" s="1"/>
  <c r="K16" i="12"/>
  <c r="O16" i="12"/>
  <c r="Q16" i="12"/>
  <c r="Q12" i="12" s="1"/>
  <c r="V16" i="12"/>
  <c r="G19" i="12"/>
  <c r="M19" i="12" s="1"/>
  <c r="M18" i="12" s="1"/>
  <c r="I19" i="12"/>
  <c r="I18" i="12" s="1"/>
  <c r="K19" i="12"/>
  <c r="K18" i="12" s="1"/>
  <c r="O19" i="12"/>
  <c r="O18" i="12" s="1"/>
  <c r="Q19" i="12"/>
  <c r="Q18" i="12" s="1"/>
  <c r="V19" i="12"/>
  <c r="V18" i="12" s="1"/>
  <c r="G21" i="12"/>
  <c r="M21" i="12" s="1"/>
  <c r="I21" i="12"/>
  <c r="K21" i="12"/>
  <c r="O21" i="12"/>
  <c r="Q21" i="12"/>
  <c r="V21" i="12"/>
  <c r="G26" i="12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1" i="12"/>
  <c r="M31" i="12" s="1"/>
  <c r="I31" i="12"/>
  <c r="K31" i="12"/>
  <c r="O31" i="12"/>
  <c r="Q31" i="12"/>
  <c r="V31" i="12"/>
  <c r="G33" i="12"/>
  <c r="M33" i="12" s="1"/>
  <c r="I33" i="12"/>
  <c r="K33" i="12"/>
  <c r="O33" i="12"/>
  <c r="Q33" i="12"/>
  <c r="V33" i="12"/>
  <c r="G35" i="12"/>
  <c r="M35" i="12" s="1"/>
  <c r="I35" i="12"/>
  <c r="K35" i="12"/>
  <c r="O35" i="12"/>
  <c r="Q35" i="12"/>
  <c r="V35" i="12"/>
  <c r="G38" i="12"/>
  <c r="G37" i="12" s="1"/>
  <c r="I60" i="1" s="1"/>
  <c r="I38" i="12"/>
  <c r="I37" i="12" s="1"/>
  <c r="K38" i="12"/>
  <c r="K37" i="12" s="1"/>
  <c r="O38" i="12"/>
  <c r="O37" i="12" s="1"/>
  <c r="Q38" i="12"/>
  <c r="Q37" i="12" s="1"/>
  <c r="V38" i="12"/>
  <c r="V37" i="12" s="1"/>
  <c r="G41" i="12"/>
  <c r="M41" i="12" s="1"/>
  <c r="I41" i="12"/>
  <c r="K41" i="12"/>
  <c r="O41" i="12"/>
  <c r="Q41" i="12"/>
  <c r="V41" i="12"/>
  <c r="G44" i="12"/>
  <c r="M44" i="12" s="1"/>
  <c r="I44" i="12"/>
  <c r="K44" i="12"/>
  <c r="O44" i="12"/>
  <c r="Q44" i="12"/>
  <c r="V44" i="12"/>
  <c r="G46" i="12"/>
  <c r="M46" i="12" s="1"/>
  <c r="I46" i="12"/>
  <c r="K46" i="12"/>
  <c r="O46" i="12"/>
  <c r="Q46" i="12"/>
  <c r="V46" i="12"/>
  <c r="G50" i="12"/>
  <c r="M50" i="12" s="1"/>
  <c r="M49" i="12" s="1"/>
  <c r="I50" i="12"/>
  <c r="I49" i="12" s="1"/>
  <c r="K50" i="12"/>
  <c r="K49" i="12" s="1"/>
  <c r="O50" i="12"/>
  <c r="O49" i="12" s="1"/>
  <c r="Q50" i="12"/>
  <c r="Q49" i="12" s="1"/>
  <c r="V50" i="12"/>
  <c r="V49" i="12" s="1"/>
  <c r="G53" i="12"/>
  <c r="I53" i="12"/>
  <c r="K53" i="12"/>
  <c r="O53" i="12"/>
  <c r="Q53" i="12"/>
  <c r="V53" i="12"/>
  <c r="G55" i="12"/>
  <c r="M55" i="12" s="1"/>
  <c r="I55" i="12"/>
  <c r="K55" i="12"/>
  <c r="O55" i="12"/>
  <c r="Q55" i="12"/>
  <c r="V55" i="12"/>
  <c r="G59" i="12"/>
  <c r="M59" i="12" s="1"/>
  <c r="I59" i="12"/>
  <c r="K59" i="12"/>
  <c r="O59" i="12"/>
  <c r="Q59" i="12"/>
  <c r="V59" i="12"/>
  <c r="G61" i="12"/>
  <c r="I61" i="12"/>
  <c r="K61" i="12"/>
  <c r="M61" i="12"/>
  <c r="O61" i="12"/>
  <c r="Q61" i="12"/>
  <c r="V61" i="12"/>
  <c r="G63" i="12"/>
  <c r="M63" i="12" s="1"/>
  <c r="I63" i="12"/>
  <c r="K63" i="12"/>
  <c r="O63" i="12"/>
  <c r="Q63" i="12"/>
  <c r="V63" i="12"/>
  <c r="G65" i="12"/>
  <c r="M65" i="12" s="1"/>
  <c r="I65" i="12"/>
  <c r="K65" i="12"/>
  <c r="O65" i="12"/>
  <c r="Q65" i="12"/>
  <c r="V65" i="12"/>
  <c r="G67" i="12"/>
  <c r="M67" i="12" s="1"/>
  <c r="I67" i="12"/>
  <c r="K67" i="12"/>
  <c r="O67" i="12"/>
  <c r="Q67" i="12"/>
  <c r="V67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2" i="12"/>
  <c r="M72" i="12" s="1"/>
  <c r="I72" i="12"/>
  <c r="K72" i="12"/>
  <c r="O72" i="12"/>
  <c r="Q72" i="12"/>
  <c r="V72" i="12"/>
  <c r="G74" i="12"/>
  <c r="M74" i="12" s="1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79" i="12"/>
  <c r="M79" i="12" s="1"/>
  <c r="I79" i="12"/>
  <c r="K79" i="12"/>
  <c r="O79" i="12"/>
  <c r="Q79" i="12"/>
  <c r="V79" i="12"/>
  <c r="G82" i="12"/>
  <c r="I82" i="12"/>
  <c r="K82" i="12"/>
  <c r="M82" i="12"/>
  <c r="O82" i="12"/>
  <c r="Q82" i="12"/>
  <c r="V82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7" i="12"/>
  <c r="M87" i="12" s="1"/>
  <c r="I87" i="12"/>
  <c r="K87" i="12"/>
  <c r="O87" i="12"/>
  <c r="Q87" i="12"/>
  <c r="V87" i="12"/>
  <c r="G88" i="12"/>
  <c r="M88" i="12" s="1"/>
  <c r="I88" i="12"/>
  <c r="K88" i="12"/>
  <c r="O88" i="12"/>
  <c r="Q88" i="12"/>
  <c r="V88" i="12"/>
  <c r="G93" i="12"/>
  <c r="M93" i="12" s="1"/>
  <c r="I93" i="12"/>
  <c r="K93" i="12"/>
  <c r="O93" i="12"/>
  <c r="Q93" i="12"/>
  <c r="V93" i="12"/>
  <c r="G99" i="12"/>
  <c r="M99" i="12" s="1"/>
  <c r="I99" i="12"/>
  <c r="K99" i="12"/>
  <c r="O99" i="12"/>
  <c r="Q99" i="12"/>
  <c r="V99" i="12"/>
  <c r="G102" i="12"/>
  <c r="M102" i="12" s="1"/>
  <c r="I102" i="12"/>
  <c r="K102" i="12"/>
  <c r="O102" i="12"/>
  <c r="Q102" i="12"/>
  <c r="V102" i="12"/>
  <c r="G107" i="12"/>
  <c r="I107" i="12"/>
  <c r="K107" i="12"/>
  <c r="O107" i="12"/>
  <c r="Q107" i="12"/>
  <c r="V107" i="12"/>
  <c r="G110" i="12"/>
  <c r="M110" i="12" s="1"/>
  <c r="I110" i="12"/>
  <c r="K110" i="12"/>
  <c r="O110" i="12"/>
  <c r="Q110" i="12"/>
  <c r="V110" i="12"/>
  <c r="G113" i="12"/>
  <c r="M113" i="12" s="1"/>
  <c r="I113" i="12"/>
  <c r="K113" i="12"/>
  <c r="O113" i="12"/>
  <c r="Q113" i="12"/>
  <c r="V113" i="12"/>
  <c r="G115" i="12"/>
  <c r="M115" i="12" s="1"/>
  <c r="I115" i="12"/>
  <c r="K115" i="12"/>
  <c r="O115" i="12"/>
  <c r="Q115" i="12"/>
  <c r="V115" i="12"/>
  <c r="G117" i="12"/>
  <c r="M117" i="12" s="1"/>
  <c r="I117" i="12"/>
  <c r="K117" i="12"/>
  <c r="O117" i="12"/>
  <c r="Q117" i="12"/>
  <c r="V117" i="12"/>
  <c r="G119" i="12"/>
  <c r="M119" i="12" s="1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4" i="12"/>
  <c r="M124" i="12" s="1"/>
  <c r="I124" i="12"/>
  <c r="K124" i="12"/>
  <c r="O124" i="12"/>
  <c r="Q124" i="12"/>
  <c r="V124" i="12"/>
  <c r="G127" i="12"/>
  <c r="I127" i="12"/>
  <c r="K127" i="12"/>
  <c r="O127" i="12"/>
  <c r="Q127" i="12"/>
  <c r="V127" i="12"/>
  <c r="G129" i="12"/>
  <c r="M129" i="12" s="1"/>
  <c r="I129" i="12"/>
  <c r="K129" i="12"/>
  <c r="O129" i="12"/>
  <c r="Q129" i="12"/>
  <c r="V129" i="12"/>
  <c r="G132" i="12"/>
  <c r="M132" i="12" s="1"/>
  <c r="I132" i="12"/>
  <c r="K132" i="12"/>
  <c r="O132" i="12"/>
  <c r="Q132" i="12"/>
  <c r="V132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41" i="12"/>
  <c r="M141" i="12" s="1"/>
  <c r="I141" i="12"/>
  <c r="K141" i="12"/>
  <c r="O141" i="12"/>
  <c r="Q141" i="12"/>
  <c r="V141" i="12"/>
  <c r="G143" i="12"/>
  <c r="M143" i="12" s="1"/>
  <c r="I143" i="12"/>
  <c r="K143" i="12"/>
  <c r="O143" i="12"/>
  <c r="Q143" i="12"/>
  <c r="V143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50" i="12"/>
  <c r="M150" i="12" s="1"/>
  <c r="I150" i="12"/>
  <c r="K150" i="12"/>
  <c r="O150" i="12"/>
  <c r="Q150" i="12"/>
  <c r="V150" i="12"/>
  <c r="G152" i="12"/>
  <c r="I152" i="12"/>
  <c r="K152" i="12"/>
  <c r="O152" i="12"/>
  <c r="Q152" i="12"/>
  <c r="V152" i="12"/>
  <c r="G154" i="12"/>
  <c r="M154" i="12" s="1"/>
  <c r="I154" i="12"/>
  <c r="K154" i="12"/>
  <c r="O154" i="12"/>
  <c r="Q154" i="12"/>
  <c r="V154" i="12"/>
  <c r="G157" i="12"/>
  <c r="M157" i="12" s="1"/>
  <c r="I157" i="12"/>
  <c r="I156" i="12" s="1"/>
  <c r="K157" i="12"/>
  <c r="O157" i="12"/>
  <c r="Q157" i="12"/>
  <c r="V157" i="12"/>
  <c r="G164" i="12"/>
  <c r="M164" i="12" s="1"/>
  <c r="I164" i="12"/>
  <c r="K164" i="12"/>
  <c r="O164" i="12"/>
  <c r="Q164" i="12"/>
  <c r="V164" i="12"/>
  <c r="G167" i="12"/>
  <c r="I167" i="12"/>
  <c r="K167" i="12"/>
  <c r="K166" i="12" s="1"/>
  <c r="O167" i="12"/>
  <c r="Q167" i="12"/>
  <c r="V167" i="12"/>
  <c r="G168" i="12"/>
  <c r="M168" i="12" s="1"/>
  <c r="I168" i="12"/>
  <c r="K168" i="12"/>
  <c r="O168" i="12"/>
  <c r="Q168" i="12"/>
  <c r="Q166" i="12" s="1"/>
  <c r="V168" i="12"/>
  <c r="G169" i="12"/>
  <c r="I170" i="12"/>
  <c r="I169" i="12" s="1"/>
  <c r="K170" i="12"/>
  <c r="K169" i="12" s="1"/>
  <c r="O170" i="12"/>
  <c r="O169" i="12" s="1"/>
  <c r="Q170" i="12"/>
  <c r="Q169" i="12" s="1"/>
  <c r="V170" i="12"/>
  <c r="V169" i="12" s="1"/>
  <c r="AE173" i="12"/>
  <c r="F41" i="1" s="1"/>
  <c r="I20" i="1"/>
  <c r="I18" i="1"/>
  <c r="H40" i="1"/>
  <c r="I40" i="1" s="1"/>
  <c r="G47" i="1" l="1"/>
  <c r="I104" i="13"/>
  <c r="Q83" i="13"/>
  <c r="O41" i="13"/>
  <c r="Q130" i="13"/>
  <c r="O104" i="13"/>
  <c r="O83" i="13"/>
  <c r="O32" i="13"/>
  <c r="G32" i="13"/>
  <c r="K14" i="13"/>
  <c r="Q14" i="13"/>
  <c r="I14" i="13"/>
  <c r="K104" i="13"/>
  <c r="I83" i="13"/>
  <c r="K41" i="13"/>
  <c r="Q41" i="13"/>
  <c r="I41" i="13"/>
  <c r="V14" i="13"/>
  <c r="O14" i="13"/>
  <c r="G14" i="13"/>
  <c r="G43" i="1"/>
  <c r="V104" i="13"/>
  <c r="V41" i="13"/>
  <c r="AE137" i="13"/>
  <c r="I130" i="13"/>
  <c r="O130" i="13"/>
  <c r="Q104" i="13"/>
  <c r="V83" i="13"/>
  <c r="M42" i="13"/>
  <c r="K40" i="12"/>
  <c r="Q156" i="12"/>
  <c r="I166" i="12"/>
  <c r="G126" i="12"/>
  <c r="I65" i="1" s="1"/>
  <c r="V40" i="12"/>
  <c r="G8" i="12"/>
  <c r="I55" i="1" s="1"/>
  <c r="M170" i="12"/>
  <c r="M169" i="12" s="1"/>
  <c r="V149" i="12"/>
  <c r="G149" i="12"/>
  <c r="I66" i="1" s="1"/>
  <c r="O8" i="12"/>
  <c r="V8" i="12"/>
  <c r="O156" i="12"/>
  <c r="V156" i="12"/>
  <c r="K156" i="12"/>
  <c r="K149" i="12"/>
  <c r="G12" i="12"/>
  <c r="I57" i="1" s="1"/>
  <c r="I8" i="12"/>
  <c r="K52" i="12"/>
  <c r="V166" i="12"/>
  <c r="O149" i="12"/>
  <c r="O126" i="12"/>
  <c r="M127" i="12"/>
  <c r="M126" i="12" s="1"/>
  <c r="G101" i="12"/>
  <c r="I64" i="1" s="1"/>
  <c r="V52" i="12"/>
  <c r="M40" i="12"/>
  <c r="G20" i="12"/>
  <c r="I59" i="1" s="1"/>
  <c r="K12" i="12"/>
  <c r="Q8" i="12"/>
  <c r="F42" i="1"/>
  <c r="V126" i="12"/>
  <c r="G166" i="12"/>
  <c r="I68" i="1" s="1"/>
  <c r="Q149" i="12"/>
  <c r="I149" i="12"/>
  <c r="K101" i="12"/>
  <c r="O101" i="12"/>
  <c r="Q52" i="12"/>
  <c r="I52" i="12"/>
  <c r="G52" i="12"/>
  <c r="I63" i="1" s="1"/>
  <c r="Q40" i="12"/>
  <c r="I40" i="12"/>
  <c r="O40" i="12"/>
  <c r="K20" i="12"/>
  <c r="O20" i="12"/>
  <c r="G18" i="12"/>
  <c r="I58" i="1" s="1"/>
  <c r="V12" i="12"/>
  <c r="O166" i="12"/>
  <c r="K126" i="12"/>
  <c r="Q126" i="12"/>
  <c r="I126" i="12"/>
  <c r="V101" i="12"/>
  <c r="Q101" i="12"/>
  <c r="I101" i="12"/>
  <c r="O52" i="12"/>
  <c r="V20" i="12"/>
  <c r="Q20" i="12"/>
  <c r="I20" i="12"/>
  <c r="M47" i="15"/>
  <c r="M37" i="15"/>
  <c r="M59" i="15"/>
  <c r="M28" i="15"/>
  <c r="G37" i="15"/>
  <c r="G28" i="15"/>
  <c r="M26" i="15"/>
  <c r="M25" i="15" s="1"/>
  <c r="M19" i="15"/>
  <c r="M8" i="15" s="1"/>
  <c r="G62" i="15"/>
  <c r="G66" i="15" s="1"/>
  <c r="G47" i="15"/>
  <c r="AE66" i="15"/>
  <c r="M37" i="14"/>
  <c r="M13" i="14"/>
  <c r="G71" i="14"/>
  <c r="G75" i="14" s="1"/>
  <c r="G67" i="14"/>
  <c r="M63" i="14"/>
  <c r="M62" i="14" s="1"/>
  <c r="G28" i="14"/>
  <c r="G37" i="14"/>
  <c r="G13" i="14"/>
  <c r="AE75" i="14"/>
  <c r="F44" i="1" s="1"/>
  <c r="H44" i="1" s="1"/>
  <c r="I44" i="1" s="1"/>
  <c r="M130" i="13"/>
  <c r="M32" i="13"/>
  <c r="M14" i="13"/>
  <c r="M83" i="13"/>
  <c r="M104" i="13"/>
  <c r="M41" i="13"/>
  <c r="G83" i="13"/>
  <c r="G8" i="13"/>
  <c r="M156" i="12"/>
  <c r="G156" i="12"/>
  <c r="I67" i="1" s="1"/>
  <c r="M167" i="12"/>
  <c r="M166" i="12" s="1"/>
  <c r="M53" i="12"/>
  <c r="M52" i="12" s="1"/>
  <c r="G49" i="12"/>
  <c r="I62" i="1" s="1"/>
  <c r="G40" i="12"/>
  <c r="I61" i="1" s="1"/>
  <c r="M38" i="12"/>
  <c r="M37" i="12" s="1"/>
  <c r="M13" i="12"/>
  <c r="M12" i="12" s="1"/>
  <c r="AF173" i="12"/>
  <c r="M152" i="12"/>
  <c r="M149" i="12" s="1"/>
  <c r="M107" i="12"/>
  <c r="M101" i="12" s="1"/>
  <c r="M26" i="12"/>
  <c r="M20" i="12" s="1"/>
  <c r="M11" i="12"/>
  <c r="M8" i="12" s="1"/>
  <c r="J28" i="1"/>
  <c r="J26" i="1"/>
  <c r="G38" i="1"/>
  <c r="F38" i="1"/>
  <c r="J23" i="1"/>
  <c r="J24" i="1"/>
  <c r="J25" i="1"/>
  <c r="J27" i="1"/>
  <c r="E24" i="1"/>
  <c r="E26" i="1"/>
  <c r="F46" i="1" l="1"/>
  <c r="H46" i="1" s="1"/>
  <c r="I46" i="1" s="1"/>
  <c r="F47" i="1"/>
  <c r="H47" i="1" s="1"/>
  <c r="I47" i="1" s="1"/>
  <c r="I69" i="1"/>
  <c r="I19" i="1" s="1"/>
  <c r="F45" i="1"/>
  <c r="H45" i="1" s="1"/>
  <c r="I45" i="1" s="1"/>
  <c r="F43" i="1"/>
  <c r="H43" i="1" s="1"/>
  <c r="I43" i="1" s="1"/>
  <c r="G137" i="13"/>
  <c r="F39" i="1"/>
  <c r="I16" i="1"/>
  <c r="G173" i="12"/>
  <c r="I17" i="1"/>
  <c r="I70" i="1"/>
  <c r="F48" i="1"/>
  <c r="G42" i="1"/>
  <c r="H42" i="1" s="1"/>
  <c r="I42" i="1" s="1"/>
  <c r="G39" i="1"/>
  <c r="G48" i="1" s="1"/>
  <c r="G25" i="1" s="1"/>
  <c r="A25" i="1" s="1"/>
  <c r="G41" i="1"/>
  <c r="H41" i="1" s="1"/>
  <c r="I41" i="1" s="1"/>
  <c r="I21" i="1" l="1"/>
  <c r="H39" i="1"/>
  <c r="J68" i="1"/>
  <c r="J57" i="1"/>
  <c r="J55" i="1"/>
  <c r="J56" i="1"/>
  <c r="J64" i="1"/>
  <c r="J61" i="1"/>
  <c r="J66" i="1"/>
  <c r="J65" i="1"/>
  <c r="J62" i="1"/>
  <c r="J59" i="1"/>
  <c r="J58" i="1"/>
  <c r="J67" i="1"/>
  <c r="J69" i="1"/>
  <c r="J60" i="1"/>
  <c r="J63" i="1"/>
  <c r="A26" i="1"/>
  <c r="G26" i="1"/>
  <c r="G28" i="1"/>
  <c r="G23" i="1"/>
  <c r="A23" i="1" s="1"/>
  <c r="G24" i="1" s="1"/>
  <c r="A24" i="1" l="1"/>
  <c r="J70" i="1"/>
  <c r="A27" i="1"/>
  <c r="G29" i="1" s="1"/>
  <c r="G27" i="1" s="1"/>
  <c r="H48" i="1"/>
  <c r="I39" i="1"/>
  <c r="I48" i="1" s="1"/>
  <c r="A29" i="1" l="1"/>
  <c r="J43" i="1"/>
  <c r="J45" i="1"/>
  <c r="J42" i="1"/>
  <c r="J44" i="1"/>
  <c r="J47" i="1"/>
  <c r="J40" i="1"/>
  <c r="J46" i="1"/>
  <c r="J39" i="1"/>
  <c r="J48" i="1" s="1"/>
  <c r="J41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rozpocet</author>
  </authors>
  <commentList>
    <comment ref="S6" authorId="0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rozpocet</author>
  </authors>
  <commentList>
    <comment ref="S6" authorId="0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rozpocet</author>
  </authors>
  <commentList>
    <comment ref="S6" authorId="0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rozpocet</author>
  </authors>
  <commentList>
    <comment ref="S6" authorId="0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<sst xmlns="http://schemas.openxmlformats.org/spreadsheetml/2006/main" count="2146" uniqueCount="488">
  <si>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</si>
  <si>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</si>
  <si>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</si>
  <si>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</si>
  <si>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</si>
  <si>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</si>
  <si>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</si>
  <si>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</si>
  <si>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</si>
  <si>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</si>
  <si>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</si>
  <si>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</si>
  <si>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</si>
  <si>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</si>
  <si>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</si>
  <si>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</si>
  <si>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</si>
  <si>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</si>
  <si>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</si>
  <si>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</si>
  <si>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</si>
  <si>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</si>
  <si>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</si>
  <si>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</si>
  <si>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</si>
  <si>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</si>
  <si>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</si>
  <si>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</si>
  <si>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</si>
  <si>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</si>
  <si>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</si>
  <si>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</si>
  <si>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</si>
  <si>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</si>
  <si>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</si>
  <si>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</si>
  <si>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</si>
  <si>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</si>
  <si>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</si>
  <si>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</si>
  <si>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</si>
  <si>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</si>
  <si>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</si>
  <si>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2020152</t>
  </si>
  <si>
    <t>Povrly KOVÁRNA</t>
  </si>
  <si>
    <t>Stavba</t>
  </si>
  <si>
    <t>Stavební objekt</t>
  </si>
  <si>
    <t>01</t>
  </si>
  <si>
    <t>Kovárna, bez č.p.</t>
  </si>
  <si>
    <t>2</t>
  </si>
  <si>
    <t>Oprava střechy</t>
  </si>
  <si>
    <t>02</t>
  </si>
  <si>
    <t>Stodůlka</t>
  </si>
  <si>
    <t>1</t>
  </si>
  <si>
    <t>Oprava stropů</t>
  </si>
  <si>
    <t>03</t>
  </si>
  <si>
    <t>Obytný dům č.p. 27</t>
  </si>
  <si>
    <t>Zaplachtování střechy</t>
  </si>
  <si>
    <t>Celkem za stavbu</t>
  </si>
  <si>
    <t>CZK</t>
  </si>
  <si>
    <t>Rekapitulace dílů</t>
  </si>
  <si>
    <t>Typ dílu</t>
  </si>
  <si>
    <t>3</t>
  </si>
  <si>
    <t>Svislé a kompletní konstrukce</t>
  </si>
  <si>
    <t>4</t>
  </si>
  <si>
    <t>Vodorovné konstrukce</t>
  </si>
  <si>
    <t>62</t>
  </si>
  <si>
    <t>Úpravy povrchů vnější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</si>
  <si>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</si>
  <si>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</si>
  <si>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</si>
  <si>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</si>
  <si>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</si>
  <si>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</si>
  <si>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</si>
  <si>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</si>
  <si>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</si>
  <si>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</si>
  <si>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</si>
  <si>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</si>
  <si>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</si>
  <si>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</si>
  <si>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</si>
  <si>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</si>
  <si>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</si>
  <si>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</si>
  <si>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783</t>
  </si>
  <si>
    <t>Nátěry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</si>
  <si>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</si>
  <si>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</si>
  <si>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</si>
  <si>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</si>
  <si>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</si>
  <si>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</si>
  <si>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</si>
  <si>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</si>
  <si>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</si>
  <si>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</si>
  <si>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</si>
  <si>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</si>
  <si>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</si>
  <si>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</si>
  <si>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</si>
  <si>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</si>
  <si>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</si>
  <si>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</si>
  <si>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</si>
  <si>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</si>
  <si>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</si>
  <si>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</si>
  <si>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</si>
  <si>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</si>
  <si>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</si>
  <si>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</si>
  <si>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</si>
  <si>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</si>
  <si>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</si>
  <si>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</si>
  <si>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</si>
  <si>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</si>
  <si>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</si>
  <si>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314231126R00</t>
  </si>
  <si>
    <t>Zdivo komínů a ventilací z cihel Zdivo komínů a ventilací z cihel pálených plných, délky 290 mm, P 25 MPa, na MC 10</t>
  </si>
  <si>
    <t>m3</t>
  </si>
  <si>
    <t>801-1</t>
  </si>
  <si>
    <t>RTS 20/ I</t>
  </si>
  <si>
    <t>Indiv</t>
  </si>
  <si>
    <t>Práce</t>
  </si>
  <si>
    <t>POL1_1</t>
  </si>
  <si>
    <t>SPI</t>
  </si>
  <si>
    <t>1,14*0,73*1</t>
  </si>
  <si>
    <t>VV</t>
  </si>
  <si>
    <t>31638111xIND</t>
  </si>
  <si>
    <t>Betonová komínová krycí deska s přesahem tl. 80 - 100 mm</t>
  </si>
  <si>
    <t xml:space="preserve">ks    </t>
  </si>
  <si>
    <t>Vlastní</t>
  </si>
  <si>
    <t>POL1_</t>
  </si>
  <si>
    <t>622412415R00</t>
  </si>
  <si>
    <t>Nátěr vnějsích omítek stěn vápenný, složitost 1-2, odstín I, na novou omítku</t>
  </si>
  <si>
    <t>m2</t>
  </si>
  <si>
    <t>Penetrace + 2 x krycí nátěr.</t>
  </si>
  <si>
    <t>Odkaz na mn. položky pořadí 4 : 5,61000</t>
  </si>
  <si>
    <t>623421131R00</t>
  </si>
  <si>
    <t>Omítky vnější vápenné nebo vápenocementové pilířů a sloupů s plochami rovnými_x000D_
 hladké_x000D_
 stupeň složitosti 1 až 2</t>
  </si>
  <si>
    <t>POL1_0</t>
  </si>
  <si>
    <t>2*(1,14+0,73)*1,5</t>
  </si>
  <si>
    <t>9        R01</t>
  </si>
  <si>
    <t>hodina, třída 4</t>
  </si>
  <si>
    <t>h</t>
  </si>
  <si>
    <t>941941031R00</t>
  </si>
  <si>
    <t>Montáž lešení lehkého pracovního řadového s podlahami šířky od 0,80 do 1,00 m, výšky do 10 m</t>
  </si>
  <si>
    <t>800-3</t>
  </si>
  <si>
    <t>včetně kotvení</t>
  </si>
  <si>
    <t>Včetně kotvení lešení.</t>
  </si>
  <si>
    <t>POP</t>
  </si>
  <si>
    <t>ulice : 6*5</t>
  </si>
  <si>
    <t>skála : 6*3</t>
  </si>
  <si>
    <t>941941191R00</t>
  </si>
  <si>
    <t>Montáž lešení lehkého pracovního řadového s podlahami příplatek za každý další i započatý měsíc použití lešení_x000D_
 šířky šířky od 0,80 do 1,00 m a výšky do 10 m</t>
  </si>
  <si>
    <t>Odkaz na mn. položky pořadí 6 : 48,00000</t>
  </si>
  <si>
    <t>941941831R00</t>
  </si>
  <si>
    <t>Demontáž lešení lehkého řadového s podlahami šířky od 0,8 do 1 m, výšky do 10 m</t>
  </si>
  <si>
    <t>944944011R00</t>
  </si>
  <si>
    <t xml:space="preserve">Montáž ochranné sítě z umělých vláken </t>
  </si>
  <si>
    <t>944944081R00</t>
  </si>
  <si>
    <t xml:space="preserve">Demontáž ochranné sítě z umělých vláken </t>
  </si>
  <si>
    <t>Odkaz na mn. položky pořadí 9 : 48,00000</t>
  </si>
  <si>
    <t>70921003R</t>
  </si>
  <si>
    <t>síťovina ochranná na lešení; se stabilizací proti UV; š = 3 070,0 mm; l = 20,000 m</t>
  </si>
  <si>
    <t>SPCM</t>
  </si>
  <si>
    <t>Specifikace</t>
  </si>
  <si>
    <t>POL3_1</t>
  </si>
  <si>
    <t>950000003IND</t>
  </si>
  <si>
    <t>Vyzdění přední strany volského oka, vč. hladké omítky jednovrstvé s nátěrem modif.váp.barvou</t>
  </si>
  <si>
    <t>kus</t>
  </si>
  <si>
    <t>Odkaz na mn. položky pořadí 27 : 2,00000</t>
  </si>
  <si>
    <t>962032631R00</t>
  </si>
  <si>
    <t>Bourání zdiva nadzákladového komínového z jakýchkoliv cihel pálených, šamotových nebo vápenopískových nad střechou, na maltu vápenou nebo vápenocementovou</t>
  </si>
  <si>
    <t>801-3</t>
  </si>
  <si>
    <t>nebo vybourání otvorů průřezové plochy přes 4 m2 ve zdivu nadzákladovém, včetně pomocného lešení o výšce podlahy do 1900 mm a pro zatížení do 1,5 kPa  (150 kg/m2)</t>
  </si>
  <si>
    <t>Odkaz na mn. položky pořadí 1 : 0,83220</t>
  </si>
  <si>
    <t>978015291R00</t>
  </si>
  <si>
    <t>Otlučení omítek vápenných nebo vápenocementových vnějších s vyškrabáním spár, s očištěním zdiva_x000D_
 1. až 4. stupni složitosti, v rozsahu do 100 %</t>
  </si>
  <si>
    <t>979092111R00</t>
  </si>
  <si>
    <t xml:space="preserve">Vyklízení ulehlé suti z prostorů hloubka od 0 do 2 m, ručně,  </t>
  </si>
  <si>
    <t>800-2</t>
  </si>
  <si>
    <t>o půdorysné ploše do 15 m2 na vzdálenost do 3 m od okraje vyklízeného prostoru nebo s naložením na dopravní prostředek,</t>
  </si>
  <si>
    <t>999281108R00</t>
  </si>
  <si>
    <t xml:space="preserve">Přesun hmot pro opravy a údržbu objektů pro opravy a údržbu dosavadních objektů včetně vnějších plášťů_x000D_
 výšky do 12 m,  </t>
  </si>
  <si>
    <t>t</t>
  </si>
  <si>
    <t>801-4</t>
  </si>
  <si>
    <t>Přesun hmot</t>
  </si>
  <si>
    <t>POL7_1</t>
  </si>
  <si>
    <t>oborů 801, 803, 811 a 812</t>
  </si>
  <si>
    <t>762085151R00</t>
  </si>
  <si>
    <t>Zvláštní výkony hoblování tesařských konstrukcí strojně na pile</t>
  </si>
  <si>
    <t>800-762</t>
  </si>
  <si>
    <t>POL1_7</t>
  </si>
  <si>
    <t>Odkaz na mn. položky pořadí 35 : 0,42604</t>
  </si>
  <si>
    <t>762331921R00</t>
  </si>
  <si>
    <t>m</t>
  </si>
  <si>
    <t>Kr 224 : 4</t>
  </si>
  <si>
    <t>VZ 224 : 2,8</t>
  </si>
  <si>
    <t>762331931R00</t>
  </si>
  <si>
    <t>MV 288 : 3,6</t>
  </si>
  <si>
    <t>762331941R00</t>
  </si>
  <si>
    <t>VA 450 : 3,5</t>
  </si>
  <si>
    <t>762332932R00</t>
  </si>
  <si>
    <t>Odkaz na mn. položky pořadí 18 : 10,80000</t>
  </si>
  <si>
    <t>762332933R00</t>
  </si>
  <si>
    <t>Odkaz na mn. položky pořadí 19 : 3,60000</t>
  </si>
  <si>
    <t>762332934R00</t>
  </si>
  <si>
    <t>Odkaz na mn. položky pořadí 20 : 3,50000</t>
  </si>
  <si>
    <t>762330911R00</t>
  </si>
  <si>
    <t>Vázané konstrukce krovů zvedání konstrukcí krovů_x000D_
 o hmotnosti do 12 t</t>
  </si>
  <si>
    <t>762342203R00</t>
  </si>
  <si>
    <t xml:space="preserve">Montáž laťování střech o sklonu do 60° při vzdálenost latí přes 220 do 360 mm,  </t>
  </si>
  <si>
    <t>Odkaz na mn. položky pořadí 26 : 70,20000</t>
  </si>
  <si>
    <t>762342812R00</t>
  </si>
  <si>
    <t>Demontáž bednění a laťování laťování střech o sklonu do 60 stupňů včetně všech nadstřešních konstrukcí rozteč latí přes 22 do 50 cm</t>
  </si>
  <si>
    <t>Odkaz na mn. položky pořadí 48 : 70,20000</t>
  </si>
  <si>
    <t>762354311R00</t>
  </si>
  <si>
    <t>ulice : 2</t>
  </si>
  <si>
    <t>762395000R00</t>
  </si>
  <si>
    <t>Spojovací a ochranné prostředky svory, prkna, hřebíky, pásová ocel, vruty, impregnace</t>
  </si>
  <si>
    <t xml:space="preserve">délka x 0,04 x 0,06 : </t>
  </si>
  <si>
    <t>Odkaz na mn. položky pořadí 34 : 567,55833*0,0024</t>
  </si>
  <si>
    <t>762000001IND</t>
  </si>
  <si>
    <t>Zakrytí střech při opravě krovu plachtou, mtž+používání+dmtž</t>
  </si>
  <si>
    <t>komín : 7</t>
  </si>
  <si>
    <t>762000005IND</t>
  </si>
  <si>
    <t>Demontáž konstrukcí krovu a zpětná montáž, z důvodu výměny poškozených prvků krovu</t>
  </si>
  <si>
    <t>76231311xIND</t>
  </si>
  <si>
    <t>Montáž dřevěných kolíku vč. dodávky</t>
  </si>
  <si>
    <t>76233711xRx1</t>
  </si>
  <si>
    <t>Celodřevěný plátový spoj, střeš.vazba, do 450 cm2, šestikolíkový spoj + 1 čep (hmoždíky)</t>
  </si>
  <si>
    <t>Kr : 2</t>
  </si>
  <si>
    <t>VA : 1</t>
  </si>
  <si>
    <t>76284181xIND</t>
  </si>
  <si>
    <t>Demontáž podbití stropů z prken, pro znovupoužití</t>
  </si>
  <si>
    <t>60510055R</t>
  </si>
  <si>
    <t>lať průřez 24 cm2; jakost II; l = 3000,0 mm</t>
  </si>
  <si>
    <t>POL3_</t>
  </si>
  <si>
    <t xml:space="preserve">plocha x 6,5 x 1,2 : </t>
  </si>
  <si>
    <t>Odkaz na mn. položky pořadí 25 : 70,20000*7,8</t>
  </si>
  <si>
    <t xml:space="preserve">volská oka : </t>
  </si>
  <si>
    <t>Odkaz na mn. položky pořadí 27 : 2,00000*10</t>
  </si>
  <si>
    <t>605150001RT</t>
  </si>
  <si>
    <t>Řezivo hraněné smrk</t>
  </si>
  <si>
    <t>IND</t>
  </si>
  <si>
    <t>POL3_7</t>
  </si>
  <si>
    <t>Kr 224 : 0,12*0,17*4</t>
  </si>
  <si>
    <t>0,14*0,15*4</t>
  </si>
  <si>
    <t>MV 288 : 0,15*0,18*3,6</t>
  </si>
  <si>
    <t>VZ 224 : 0,13*0,16*2,8</t>
  </si>
  <si>
    <t>VA 450 : 0,15*0,2*3,5</t>
  </si>
  <si>
    <t>998762202R00</t>
  </si>
  <si>
    <t>Přesun hmot pro konstrukce tesařské v objektech výšky do 12 m</t>
  </si>
  <si>
    <t>POL7_</t>
  </si>
  <si>
    <t>50 m vodorovně</t>
  </si>
  <si>
    <t>764239430R00</t>
  </si>
  <si>
    <t>Lemování z titanzinkového plechu výroba a montáž lemování komínů, zděných ventilací a jiných střešních proniků, s lištami_x000D_
 na hladké krytině, v ploše</t>
  </si>
  <si>
    <t>800-764</t>
  </si>
  <si>
    <t>včetně spojovacích prostředků.</t>
  </si>
  <si>
    <t>skála : 0,5*(1,14+0,5)</t>
  </si>
  <si>
    <t>0,33*(1,14+0,5)</t>
  </si>
  <si>
    <t>2*0,33*(1,1)</t>
  </si>
  <si>
    <t>764252403R00</t>
  </si>
  <si>
    <t>Žlaby z titanzinkového plechu výroba a montáž žlabů včetně háků, čel, rohů, rovných hrdel a dilatací_x000D_
 podokapních půlkulatých, rš 330 mm</t>
  </si>
  <si>
    <t>ulice : 6,75</t>
  </si>
  <si>
    <t>skála : 6,75</t>
  </si>
  <si>
    <t>ulice : 5,5</t>
  </si>
  <si>
    <t>skála : 5,5</t>
  </si>
  <si>
    <t>764351837R00</t>
  </si>
  <si>
    <t>Demontáž žlabů háků,  , sklonu přes 30 do 45°</t>
  </si>
  <si>
    <t>ulice : 6</t>
  </si>
  <si>
    <t>764352811R00</t>
  </si>
  <si>
    <t>Demontáž žlabů podokapních půlkruhových rovných, rš 330 mm, sklonu přes 30 do 45°</t>
  </si>
  <si>
    <t>764454801R00</t>
  </si>
  <si>
    <t>Demontáž odpadních trub nebo součástí trub kruhových , o průměru 75 a 100 mm</t>
  </si>
  <si>
    <t>76426242XT00</t>
  </si>
  <si>
    <t>Atypický střešní výlez segmentový, dělení skla do kříže, pozinkovaná kce</t>
  </si>
  <si>
    <t>ke komínu : 1</t>
  </si>
  <si>
    <t>764259411R0X</t>
  </si>
  <si>
    <t>Kotlík kónický z pl.Ti-Zn pro trouby D 100 mm</t>
  </si>
  <si>
    <t>ulice : 1</t>
  </si>
  <si>
    <t>skála : 1</t>
  </si>
  <si>
    <t>998764202R00</t>
  </si>
  <si>
    <t>Přesun hmot pro konstrukce klempířské v objektech výšky do 12 m</t>
  </si>
  <si>
    <t>765311813R00</t>
  </si>
  <si>
    <t>Demontáž pálené krytiny z tašek bobrovek, na sucho, k dalšímu použití</t>
  </si>
  <si>
    <t>800-765</t>
  </si>
  <si>
    <t>765318861R00</t>
  </si>
  <si>
    <t>Demontáž pálené krytiny hřebenů a nároží  z hřebenáčů, se zvětralou maltou, do suti</t>
  </si>
  <si>
    <t>Odkaz na mn. položky pořadí 52 : 4,00000</t>
  </si>
  <si>
    <t>Odkaz na mn. položky pořadí 53 : 9,20000</t>
  </si>
  <si>
    <t>765311511R00</t>
  </si>
  <si>
    <t>Krytina pálená střech jednoduchých z bobrovek, šupinové kladení, uložení na sucho, povrchová úprava režná, segmentový řez tašek</t>
  </si>
  <si>
    <t>ulice : 6,75*5,2</t>
  </si>
  <si>
    <t>skála : 6,75*5,2</t>
  </si>
  <si>
    <t>765311529R00</t>
  </si>
  <si>
    <t>Krytina pálená střech složitých z bobrovek, vikýřů (volské oko), povrchová úprava režná, kulatý řez tašek</t>
  </si>
  <si>
    <t>ulice : 2*1*2</t>
  </si>
  <si>
    <t>765311583R00</t>
  </si>
  <si>
    <t xml:space="preserve">Krytina pálená doplňky bobrovka, přiřezání a uchycení tašek rovné,  </t>
  </si>
  <si>
    <t>Odkaz na mn. položky pořadí 52 : 4,00000*2</t>
  </si>
  <si>
    <t>Odkaz na mn. položky pořadí 53 : 9,20000*2</t>
  </si>
  <si>
    <t>štíty : 3*4</t>
  </si>
  <si>
    <t>765000001IND</t>
  </si>
  <si>
    <t>Skládání tašek na palety</t>
  </si>
  <si>
    <t xml:space="preserve">m2    </t>
  </si>
  <si>
    <t>Odkaz na mn. položky pořadí 46 : 70,20000</t>
  </si>
  <si>
    <t>76531153xIND</t>
  </si>
  <si>
    <t>Hřeben bobrovka, hřebenáči č.7, do malty</t>
  </si>
  <si>
    <t>76531154xIND</t>
  </si>
  <si>
    <t>Nároží bobrovka, hřebenáči č.7 do malty</t>
  </si>
  <si>
    <t>2,3*4</t>
  </si>
  <si>
    <t>998765202R00</t>
  </si>
  <si>
    <t>Přesun hmot pro krytiny tvrdé v objektech výšky do 12 m</t>
  </si>
  <si>
    <t>766000001IND</t>
  </si>
  <si>
    <t>Montáž oken</t>
  </si>
  <si>
    <t>Odkaz na mn. položky pořadí 56 : 2,00000</t>
  </si>
  <si>
    <t>766.01</t>
  </si>
  <si>
    <t>Okno jednoduché, smrk masiv, 600x200cm, 1kř., 2tab., výklopné na obrtlíky, jednoduché zasklení, dovnitř. otev., vč. povrchové úpravy, kování, kopie okna stávajícího</t>
  </si>
  <si>
    <t>998766202R00</t>
  </si>
  <si>
    <t>Přesun hmot pro konstrukce truhlářské v objektech výšky do 12 m</t>
  </si>
  <si>
    <t>800-766</t>
  </si>
  <si>
    <t>783782205R00</t>
  </si>
  <si>
    <t>Nátěry tesařských konstrukcí ochranné fungicidní+ biocidní (proti plísním, houbám a hmyzu), dvojnásobné</t>
  </si>
  <si>
    <t>800-783</t>
  </si>
  <si>
    <t>protihnilobné, protiplísňové proti ohni a škůdcům</t>
  </si>
  <si>
    <t>Kr 224 : 2*(0,12+0,17)*4*1,1</t>
  </si>
  <si>
    <t>2*(0,14+0,15)*4*1,1</t>
  </si>
  <si>
    <t>MV 288 : 2*(0,15+0,18)*3,6*1,1</t>
  </si>
  <si>
    <t>VZ 224 : 2*(0,13+0,16)*2,8*1,1</t>
  </si>
  <si>
    <t>VA 450 : 2*(0,15+0,2)*3,5*1,1</t>
  </si>
  <si>
    <t>783000001IND</t>
  </si>
  <si>
    <t>Nátěr tesařských konstrukcí zabarvený např. Karbolineum Extra</t>
  </si>
  <si>
    <t>979011111R00</t>
  </si>
  <si>
    <t>Svislá doprava suti a vybouraných hmot za prvé podlaží nad nebo pod základním podlažím</t>
  </si>
  <si>
    <t>Přesun suti</t>
  </si>
  <si>
    <t>POL8_</t>
  </si>
  <si>
    <t>979082111R00</t>
  </si>
  <si>
    <t>Vnitrostaveništní doprava suti a vybouraných hmot do 10 m</t>
  </si>
  <si>
    <t>POL8_1</t>
  </si>
  <si>
    <t>005121 R</t>
  </si>
  <si>
    <t>Zařízení staveniště</t>
  </si>
  <si>
    <t>VRN</t>
  </si>
  <si>
    <t>POL99_2</t>
  </si>
  <si>
    <t>Veškeré náklady spojené s vybudováním, provozem a odstraněním zařízení staveniště.</t>
  </si>
  <si>
    <t>SUM</t>
  </si>
  <si>
    <t>END</t>
  </si>
  <si>
    <t>31723581xIND</t>
  </si>
  <si>
    <t>Doplnění zdiva hlavních říms a koruny zdiva cihlami</t>
  </si>
  <si>
    <t>4*0,6*0,5</t>
  </si>
  <si>
    <t>0,75</t>
  </si>
  <si>
    <t>dvůr : 12*5</t>
  </si>
  <si>
    <t>zadní část : 12*3</t>
  </si>
  <si>
    <t>krov : 50</t>
  </si>
  <si>
    <t>Odkaz na mn. položky pořadí 3 : 146,00000</t>
  </si>
  <si>
    <t>Odkaz na mn. položky pořadí 6 : 146,00000</t>
  </si>
  <si>
    <t>962032231R00</t>
  </si>
  <si>
    <t>Bourání zdiva nadzákladového z cihel pálených nebo vápenopískových, na maltu vápenou nebo vápenocementovou</t>
  </si>
  <si>
    <t>Odkaz na mn. položky pořadí 1 : 1,95000*0,7</t>
  </si>
  <si>
    <t>Odkaz na mn. položky pořadí 33 : 1,35960</t>
  </si>
  <si>
    <t>12</t>
  </si>
  <si>
    <t>16</t>
  </si>
  <si>
    <t>14</t>
  </si>
  <si>
    <t>Odkaz na mn. položky pořadí 13 : 12,00000</t>
  </si>
  <si>
    <t>Odkaz na mn. položky pořadí 14 : 16,00000</t>
  </si>
  <si>
    <t>Odkaz na mn. položky pořadí 15 : 14,00000</t>
  </si>
  <si>
    <t>762337113RT2</t>
  </si>
  <si>
    <t>Vázané konstrukce krovů celodřevěný plátový spoj střešní vazby průřezové plochy řeziva do 450 cm2, čtyřkolíkový spoj</t>
  </si>
  <si>
    <t>Odkaz na mn. položky pořadí 22 : 147,39000</t>
  </si>
  <si>
    <t>Odkaz na mn. položky pořadí 45 : 147,39000</t>
  </si>
  <si>
    <t>Odkaz na mn. položky pořadí 32 : 1149,64167*0,0024</t>
  </si>
  <si>
    <t>762000006IND</t>
  </si>
  <si>
    <t>Heverování krovu</t>
  </si>
  <si>
    <t>762000007IND</t>
  </si>
  <si>
    <t>Demontáž a zpětná motnáž ocelových táhel, vč. očištění a nátěru</t>
  </si>
  <si>
    <t>762000034IND</t>
  </si>
  <si>
    <t>Dubová podložka pod trámy ve zdi</t>
  </si>
  <si>
    <t>76233711xRx3</t>
  </si>
  <si>
    <t>Celodřevěný plátový spoj, střeš.vazba, do 450 cm2, dvoukolíkový spoj</t>
  </si>
  <si>
    <t>Odkaz na mn. položky pořadí 22 : 147,39000*7,8</t>
  </si>
  <si>
    <t>224 : 0,0224*12</t>
  </si>
  <si>
    <t>288 : 0,0288*16</t>
  </si>
  <si>
    <t>450 : 0,045*14</t>
  </si>
  <si>
    <t>dvůr : 12,9</t>
  </si>
  <si>
    <t>zadní část : 12,3</t>
  </si>
  <si>
    <t>dvůr : 4,9</t>
  </si>
  <si>
    <t>zadní část : 4,9</t>
  </si>
  <si>
    <t>764311831R00</t>
  </si>
  <si>
    <t>Demontáž krytiny hladké střešní z tabulí 2 x 1 m, plochy do 25 m, sklonu přes 30 do 45°</t>
  </si>
  <si>
    <t>zadní část : 1*3</t>
  </si>
  <si>
    <t>3*2</t>
  </si>
  <si>
    <t>dvůr : 12</t>
  </si>
  <si>
    <t>764362811R00</t>
  </si>
  <si>
    <t>Demontáž střešních otvorů střešních oken a poklopů, na krytině hladké a drážkové, sklonu přes 30 do 45°</t>
  </si>
  <si>
    <t>Odkaz na mn. položky pořadí 40 : 2,00000</t>
  </si>
  <si>
    <t>dvůr : 2</t>
  </si>
  <si>
    <t>dvůr : 1</t>
  </si>
  <si>
    <t>zadní část : 1</t>
  </si>
  <si>
    <t>Odkaz na mn. položky pořadí 37 : 9,00000*-1</t>
  </si>
  <si>
    <t>Odkaz na mn. položky pořadí 48 : 12,60000</t>
  </si>
  <si>
    <t>dvůr : 12,9*5,8</t>
  </si>
  <si>
    <t>zadní část : 12,3*5,9</t>
  </si>
  <si>
    <t>Odkaz na mn. položky pořadí 48 : 12,60000*2</t>
  </si>
  <si>
    <t>štíty : 5,8*2</t>
  </si>
  <si>
    <t>5,9*2</t>
  </si>
  <si>
    <t>okna : 0,6*4*2</t>
  </si>
  <si>
    <t>Odkaz na mn. položky pořadí 43 : 138,39000</t>
  </si>
  <si>
    <t>12,6</t>
  </si>
  <si>
    <t>224 : 2*(0,1+0,224)*12*1,1</t>
  </si>
  <si>
    <t>288 : 2*(0,1+0,288)*16*1,1</t>
  </si>
  <si>
    <t>450 : 2*(0,1+0,45)*14*1,1</t>
  </si>
  <si>
    <t>413231231R00</t>
  </si>
  <si>
    <t>Zazdívka zhlaví jakýmikoliv cihlami pálenými stropních trámů o průřezu trámu přes 4000 mm2</t>
  </si>
  <si>
    <t>Odkaz na mn. položky pořadí 9 : 1,00000</t>
  </si>
  <si>
    <t>pro ST : 3*4*2</t>
  </si>
  <si>
    <t>Odkaz na mn. položky pořadí 3 : 24,00000</t>
  </si>
  <si>
    <t>943955031R00</t>
  </si>
  <si>
    <t>Montáž lešeňové podlahy bez příčníků, výšky do 10 m</t>
  </si>
  <si>
    <t>943955191R00</t>
  </si>
  <si>
    <t>Montáž lešeňové podlahy příplatek k ceně za každý další i započatý měsíc použití lešení_x000D_
 s příčníky nebo podélníky</t>
  </si>
  <si>
    <t>Odkaz na mn. položky pořadí 6 : 40,00000</t>
  </si>
  <si>
    <t>943955831R00</t>
  </si>
  <si>
    <t>Demontáž lešeňové podlahy bez příčníků a podélníků, výšky do 10 m</t>
  </si>
  <si>
    <t>964061331R00</t>
  </si>
  <si>
    <t>Uvolnění zhlaví trámu ze zdiva cihelného, o průřezu zhlaví do 0,05m2</t>
  </si>
  <si>
    <t>při jeho výměně pro jakoukoliv délku uložení, včetně pomocného lešení o výšce podlahy do 1900 mm a pro zatížení do 1,5 kPa  (150 kg/m2),</t>
  </si>
  <si>
    <t>Odkaz na mn. položky pořadí 19 : 1,00000</t>
  </si>
  <si>
    <t>Odkaz na mn. položky pořadí 22 : 0,19200</t>
  </si>
  <si>
    <t>762331951R00</t>
  </si>
  <si>
    <t>ST : 4</t>
  </si>
  <si>
    <t>762332935R00</t>
  </si>
  <si>
    <t>Odkaz na mn. položky pořadí 13 : 4,00000</t>
  </si>
  <si>
    <t>762523104R00</t>
  </si>
  <si>
    <t>Položení podlah montáž_x000D_
 z prken hoblovaných na sraz</t>
  </si>
  <si>
    <t>Odkaz na mn. položky pořadí 17 : 70,13750</t>
  </si>
  <si>
    <t>762521811R00</t>
  </si>
  <si>
    <t>Demontáž podlah bez polštářů , z prken, tloušťky do 32 mm</t>
  </si>
  <si>
    <t>9*7,3</t>
  </si>
  <si>
    <t>-3,85*2,45</t>
  </si>
  <si>
    <t>1,9*7,3</t>
  </si>
  <si>
    <t>762595000R00</t>
  </si>
  <si>
    <t>Spojovací a ochranné prostředky hřebíky, vruty, impregnace</t>
  </si>
  <si>
    <t>Odkaz na mn. položky pořadí 21 : 2,35662</t>
  </si>
  <si>
    <t>762337113RTx</t>
  </si>
  <si>
    <t>Celodřevěný plátový spoj, střeš.vazba, do 450 cm2, osmikolíkový spoj + 2 čepy (hmoždíky)</t>
  </si>
  <si>
    <t>60512734RX1</t>
  </si>
  <si>
    <t>Prkno SM omítané tl. 28mm dl. 2,5-5m oboustranně hoblované</t>
  </si>
  <si>
    <t xml:space="preserve">plocha x 0,028 x 1,2 : </t>
  </si>
  <si>
    <t>Odkaz na mn. položky pořadí 16 : 70,13750*0,0336</t>
  </si>
  <si>
    <t>ST : 0,2*0,24*4</t>
  </si>
  <si>
    <t>ST : 2*(0,2+0,24)*4*1,1</t>
  </si>
  <si>
    <t>Odkaz na mn. položky pořadí 16 : 70,13750*2</t>
  </si>
  <si>
    <t>979094211R00</t>
  </si>
  <si>
    <t>Nakládání nebo překládání vybourané suti</t>
  </si>
  <si>
    <t>POL8_0</t>
  </si>
  <si>
    <t>ulice : 3*5</t>
  </si>
  <si>
    <t>dvůr : 3*5</t>
  </si>
  <si>
    <t>Odkaz na mn. položky pořadí 1 : 30,00000</t>
  </si>
  <si>
    <t>Odkaz na mn. položky pořadí 4 : 30,00000</t>
  </si>
  <si>
    <t>Odkaz na mn. položky pořadí 15 : 177,23000</t>
  </si>
  <si>
    <t>volská oka : 4*4</t>
  </si>
  <si>
    <t>5*16*2*1,2</t>
  </si>
  <si>
    <t>ulice : 16</t>
  </si>
  <si>
    <t>skála : 16</t>
  </si>
  <si>
    <t>ulice : 16,9</t>
  </si>
  <si>
    <t>ulice : 4,9</t>
  </si>
  <si>
    <t>ulice : 16,9*5</t>
  </si>
  <si>
    <t>skála : 8,8*5,1</t>
  </si>
  <si>
    <t>8,7*5,5</t>
  </si>
  <si>
    <t>2*4</t>
  </si>
  <si>
    <t>od pozednic : 0,5</t>
  </si>
  <si>
    <t>Vázané konstrukce krovů vyřezání střešní vazby_x000D_
 průřezové plochy řeziva přes 120 do 224 cm2</t>
  </si>
  <si>
    <t>Vázané konstrukce krovů vyřezání střešní vazby_x000D_
 průřezové plochy řeziva přes 224 do 288 cm2</t>
  </si>
  <si>
    <t>Vázané konstrukce krovů vyřezání střešní vazby_x000D_
 průřezové plochy řeziva přes 288 do 450 cm2</t>
  </si>
  <si>
    <t>Vázané konstrukce krovů doplnění části střešní vazby z hranolků, hranolů
 průřezové plochy přes 120 do 224 cm2</t>
  </si>
  <si>
    <t>Vázané konstrukce krovů doplnění části střešní vazby z hranolků, hranolů
 průřezové plochy přes 224 do 288 cm2</t>
  </si>
  <si>
    <t>Vázané konstrukce krovů doplnění části střešní vazby z hranolků, hranolů
 průřezové plochy přes 288 do 450 cm2</t>
  </si>
  <si>
    <t>Nadstřešní konstrukce montáž_x000D_
 konstrukce střešních vykýřů
 volského oka, plochy okna do 0,5 m2</t>
  </si>
  <si>
    <t>764554402R00</t>
  </si>
  <si>
    <t>Odpadní trouby z titanzinkového plechu výroba a montáž včetně zděří, manžet, odboček, kolen, odskoků, výpustí vody a přechodových kusů_x000D_
 kruhových, průměru 100 mm</t>
  </si>
  <si>
    <t>soubor</t>
  </si>
  <si>
    <t>Vázané konstrukce krovů vyřezání střešní vazby_x000D_
 průřezové plochy řeziva přes 450 cm2</t>
  </si>
  <si>
    <t>Vázané konstrukce krovů doplnění části střešní vazby z hranolků, hranolů
 průřezové plochy přes 450 do 600 cm2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</si>
</sst>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4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4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31" xfId="0" applyNumberFormat="1" applyBorder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3" t="s">
        <v>39</v>
      </c>
      <c r="B2" s="193"/>
      <c r="C2" s="193"/>
      <c r="D2" s="193"/>
      <c r="E2" s="193"/>
      <c r="F2" s="193"/>
      <c r="G2" s="193"/>
    </row>
  </sheetData>
  <sheetProtection algorithmName="SHA-512" hashValue="kD1Es106+Fn/5YwiVlGxJYxFTXaTvC1IgphtBwSSKO0ciiO+a+cNlIF8QBxnMoktG1hZ8uA1qCGU7YQ9x3y+9g==" saltValue="h2mnU7vMU/wuIK8fFlggS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3"/>
  <sheetViews>
    <sheetView showGridLines="0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8" t="s">
        <v>41</v>
      </c>
      <c r="C1" s="229"/>
      <c r="D1" s="229"/>
      <c r="E1" s="229"/>
      <c r="F1" s="229"/>
      <c r="G1" s="229"/>
      <c r="H1" s="229"/>
      <c r="I1" s="229"/>
      <c r="J1" s="230"/>
    </row>
    <row r="2" spans="1:15" ht="36" customHeight="1" x14ac:dyDescent="0.2">
      <c r="A2" s="2"/>
      <c r="B2" s="76" t="s">
        <v>22</v>
      </c>
      <c r="C2" s="77"/>
      <c r="D2" s="78"/>
      <c r="E2" s="234" t="s">
        <v>44</v>
      </c>
      <c r="F2" s="235"/>
      <c r="G2" s="235"/>
      <c r="H2" s="235"/>
      <c r="I2" s="235"/>
      <c r="J2" s="236"/>
      <c r="O2" s="1"/>
    </row>
    <row r="3" spans="1:15" ht="27" hidden="1" customHeight="1" x14ac:dyDescent="0.2">
      <c r="A3" s="2"/>
      <c r="B3" s="79"/>
      <c r="C3" s="77"/>
      <c r="D3" s="80"/>
      <c r="E3" s="237"/>
      <c r="F3" s="238"/>
      <c r="G3" s="238"/>
      <c r="H3" s="238"/>
      <c r="I3" s="238"/>
      <c r="J3" s="239"/>
    </row>
    <row r="4" spans="1:15" ht="23.25" customHeight="1" x14ac:dyDescent="0.2">
      <c r="A4" s="2"/>
      <c r="B4" s="81"/>
      <c r="C4" s="82"/>
      <c r="D4" s="83"/>
      <c r="E4" s="218"/>
      <c r="F4" s="218"/>
      <c r="G4" s="218"/>
      <c r="H4" s="218"/>
      <c r="I4" s="218"/>
      <c r="J4" s="219"/>
    </row>
    <row r="5" spans="1:15" ht="24" customHeight="1" x14ac:dyDescent="0.2">
      <c r="A5" s="2"/>
      <c r="B5" s="31" t="s">
        <v>42</v>
      </c>
      <c r="D5" s="222"/>
      <c r="E5" s="223"/>
      <c r="F5" s="223"/>
      <c r="G5" s="22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4"/>
      <c r="E6" s="225"/>
      <c r="F6" s="225"/>
      <c r="G6" s="225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6"/>
      <c r="F7" s="227"/>
      <c r="G7" s="227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1"/>
      <c r="E11" s="241"/>
      <c r="F11" s="241"/>
      <c r="G11" s="241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17"/>
      <c r="E12" s="217"/>
      <c r="F12" s="217"/>
      <c r="G12" s="217"/>
      <c r="H12" s="18" t="s">
        <v>34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20"/>
      <c r="F13" s="221"/>
      <c r="G13" s="221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0"/>
      <c r="F15" s="240"/>
      <c r="G15" s="242"/>
      <c r="H15" s="242"/>
      <c r="I15" s="242" t="s">
        <v>29</v>
      </c>
      <c r="J15" s="243"/>
    </row>
    <row r="16" spans="1:15" ht="23.25" customHeight="1" x14ac:dyDescent="0.2">
      <c r="A16" s="137" t="s">
        <v>24</v>
      </c>
      <c r="B16" s="38" t="s">
        <v>24</v>
      </c>
      <c r="C16" s="62"/>
      <c r="D16" s="63"/>
      <c r="E16" s="206"/>
      <c r="F16" s="207"/>
      <c r="G16" s="206"/>
      <c r="H16" s="207"/>
      <c r="I16" s="206">
        <f>SUMIF(F55:F69,A16,I55:I69)+SUMIF(F55:F69,"PSU",I55:I69)</f>
        <v>0</v>
      </c>
      <c r="J16" s="208"/>
    </row>
    <row r="17" spans="1:10" ht="23.25" customHeight="1" x14ac:dyDescent="0.2">
      <c r="A17" s="137" t="s">
        <v>25</v>
      </c>
      <c r="B17" s="38" t="s">
        <v>25</v>
      </c>
      <c r="C17" s="62"/>
      <c r="D17" s="63"/>
      <c r="E17" s="206"/>
      <c r="F17" s="207"/>
      <c r="G17" s="206"/>
      <c r="H17" s="207"/>
      <c r="I17" s="206">
        <f>SUMIF(F55:F69,A17,I55:I69)</f>
        <v>0</v>
      </c>
      <c r="J17" s="208"/>
    </row>
    <row r="18" spans="1:10" ht="23.25" customHeight="1" x14ac:dyDescent="0.2">
      <c r="A18" s="137" t="s">
        <v>26</v>
      </c>
      <c r="B18" s="38" t="s">
        <v>26</v>
      </c>
      <c r="C18" s="62"/>
      <c r="D18" s="63"/>
      <c r="E18" s="206"/>
      <c r="F18" s="207"/>
      <c r="G18" s="206"/>
      <c r="H18" s="207"/>
      <c r="I18" s="206">
        <f>SUMIF(F55:F69,A18,I55:I69)</f>
        <v>0</v>
      </c>
      <c r="J18" s="208"/>
    </row>
    <row r="19" spans="1:10" ht="23.25" customHeight="1" x14ac:dyDescent="0.2">
      <c r="A19" s="137" t="s">
        <v>91</v>
      </c>
      <c r="B19" s="38" t="s">
        <v>27</v>
      </c>
      <c r="C19" s="62"/>
      <c r="D19" s="63"/>
      <c r="E19" s="206"/>
      <c r="F19" s="207"/>
      <c r="G19" s="206"/>
      <c r="H19" s="207"/>
      <c r="I19" s="206">
        <f>SUMIF(F55:F69,A19,I55:I69)</f>
        <v>0</v>
      </c>
      <c r="J19" s="208"/>
    </row>
    <row r="20" spans="1:10" ht="23.25" customHeight="1" x14ac:dyDescent="0.2">
      <c r="A20" s="137" t="s">
        <v>92</v>
      </c>
      <c r="B20" s="38" t="s">
        <v>28</v>
      </c>
      <c r="C20" s="62"/>
      <c r="D20" s="63"/>
      <c r="E20" s="206"/>
      <c r="F20" s="207"/>
      <c r="G20" s="206"/>
      <c r="H20" s="207"/>
      <c r="I20" s="206">
        <f>SUMIF(F55:F69,A20,I55:I69)</f>
        <v>0</v>
      </c>
      <c r="J20" s="208"/>
    </row>
    <row r="21" spans="1:10" ht="23.25" customHeight="1" x14ac:dyDescent="0.2">
      <c r="A21" s="2"/>
      <c r="B21" s="48" t="s">
        <v>29</v>
      </c>
      <c r="C21" s="64"/>
      <c r="D21" s="65"/>
      <c r="E21" s="209"/>
      <c r="F21" s="244"/>
      <c r="G21" s="209"/>
      <c r="H21" s="244"/>
      <c r="I21" s="209">
        <f>SUM(I16:J20)</f>
        <v>0</v>
      </c>
      <c r="J21" s="210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4">
        <f>ZakladDPHSniVypocet</f>
        <v>0</v>
      </c>
      <c r="H23" s="205"/>
      <c r="I23" s="205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02">
        <f>A23</f>
        <v>0</v>
      </c>
      <c r="H24" s="203"/>
      <c r="I24" s="203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4">
        <f>ZakladDPHZaklVypocet</f>
        <v>0</v>
      </c>
      <c r="H25" s="205"/>
      <c r="I25" s="205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1">
        <f>A25</f>
        <v>0</v>
      </c>
      <c r="H26" s="232"/>
      <c r="I26" s="232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3">
        <f>CenaCelkem-(ZakladDPHSni+DPHSni+ZakladDPHZakl+DPHZakl)</f>
        <v>0</v>
      </c>
      <c r="H27" s="233"/>
      <c r="I27" s="233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23</v>
      </c>
      <c r="C28" s="112"/>
      <c r="D28" s="112"/>
      <c r="E28" s="113"/>
      <c r="F28" s="114"/>
      <c r="G28" s="212">
        <f>ZakladDPHSniVypocet+ZakladDPHZaklVypocet</f>
        <v>0</v>
      </c>
      <c r="H28" s="212"/>
      <c r="I28" s="212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35</v>
      </c>
      <c r="C29" s="116"/>
      <c r="D29" s="116"/>
      <c r="E29" s="116"/>
      <c r="F29" s="117"/>
      <c r="G29" s="211">
        <f>A27</f>
        <v>0</v>
      </c>
      <c r="H29" s="211"/>
      <c r="I29" s="211"/>
      <c r="J29" s="118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3"/>
      <c r="E34" s="214"/>
      <c r="G34" s="215"/>
      <c r="H34" s="216"/>
      <c r="I34" s="216"/>
      <c r="J34" s="25"/>
    </row>
    <row r="35" spans="1:10" ht="12.75" customHeight="1" x14ac:dyDescent="0.2">
      <c r="A35" s="2"/>
      <c r="B35" s="2"/>
      <c r="D35" s="201" t="s">
        <v>2</v>
      </c>
      <c r="E35" s="201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45</v>
      </c>
      <c r="C39" s="196"/>
      <c r="D39" s="196"/>
      <c r="E39" s="196"/>
      <c r="F39" s="99">
        <f>'01 2 Pol'!AE173+'02 1 P1'!AE75+'02 1 Pol'!AE137+'03 1 Pol'!AE66</f>
        <v>0</v>
      </c>
      <c r="G39" s="100">
        <f>'01 2 Pol'!AF173+'02 1 P1'!AF75+'02 1 Pol'!AF137+'03 1 Pol'!AF66</f>
        <v>0</v>
      </c>
      <c r="H39" s="101">
        <f t="shared" ref="H39:H47" si="1">(F39*SazbaDPH1/100)+(G39*SazbaDPH2/100)</f>
        <v>0</v>
      </c>
      <c r="I39" s="101">
        <f t="shared" ref="I39:I47" si="2">F39+G39+H39</f>
        <v>0</v>
      </c>
      <c r="J39" s="102" t="str">
        <f t="shared" ref="J39:J47" si="3">IF(CenaCelkemVypocet=0,"",I39/CenaCelkemVypocet*100)</f>
        <v/>
      </c>
    </row>
    <row r="40" spans="1:10" ht="25.5" customHeight="1" x14ac:dyDescent="0.2">
      <c r="A40" s="88">
        <v>2</v>
      </c>
      <c r="B40" s="103"/>
      <c r="C40" s="197" t="s">
        <v>46</v>
      </c>
      <c r="D40" s="197"/>
      <c r="E40" s="197"/>
      <c r="F40" s="104"/>
      <c r="G40" s="105"/>
      <c r="H40" s="105">
        <f t="shared" si="1"/>
        <v>0</v>
      </c>
      <c r="I40" s="105">
        <f t="shared" si="2"/>
        <v>0</v>
      </c>
      <c r="J40" s="106" t="str">
        <f t="shared" si="3"/>
        <v/>
      </c>
    </row>
    <row r="41" spans="1:10" ht="25.5" customHeight="1" x14ac:dyDescent="0.2">
      <c r="A41" s="88">
        <v>2</v>
      </c>
      <c r="B41" s="103" t="s">
        <v>47</v>
      </c>
      <c r="C41" s="197" t="s">
        <v>48</v>
      </c>
      <c r="D41" s="197"/>
      <c r="E41" s="197"/>
      <c r="F41" s="104">
        <f>'01 2 Pol'!AE173</f>
        <v>0</v>
      </c>
      <c r="G41" s="105">
        <f>'01 2 Pol'!AF173</f>
        <v>0</v>
      </c>
      <c r="H41" s="105">
        <f t="shared" si="1"/>
        <v>0</v>
      </c>
      <c r="I41" s="105">
        <f t="shared" si="2"/>
        <v>0</v>
      </c>
      <c r="J41" s="106" t="str">
        <f t="shared" si="3"/>
        <v/>
      </c>
    </row>
    <row r="42" spans="1:10" ht="25.5" customHeight="1" x14ac:dyDescent="0.2">
      <c r="A42" s="88">
        <v>3</v>
      </c>
      <c r="B42" s="192">
        <v>1</v>
      </c>
      <c r="C42" s="196" t="s">
        <v>50</v>
      </c>
      <c r="D42" s="196"/>
      <c r="E42" s="196"/>
      <c r="F42" s="107">
        <f>'01 2 Pol'!AE173</f>
        <v>0</v>
      </c>
      <c r="G42" s="101">
        <f>'01 2 Pol'!AF173</f>
        <v>0</v>
      </c>
      <c r="H42" s="101">
        <f t="shared" si="1"/>
        <v>0</v>
      </c>
      <c r="I42" s="101">
        <f t="shared" si="2"/>
        <v>0</v>
      </c>
      <c r="J42" s="102" t="str">
        <f t="shared" si="3"/>
        <v/>
      </c>
    </row>
    <row r="43" spans="1:10" ht="25.5" customHeight="1" x14ac:dyDescent="0.2">
      <c r="A43" s="88">
        <v>2</v>
      </c>
      <c r="B43" s="103" t="s">
        <v>51</v>
      </c>
      <c r="C43" s="197" t="s">
        <v>52</v>
      </c>
      <c r="D43" s="197"/>
      <c r="E43" s="197"/>
      <c r="F43" s="104">
        <f>'02 1 P1'!AE75+'02 1 Pol'!AE137</f>
        <v>0</v>
      </c>
      <c r="G43" s="105">
        <f>'02 1 P1'!AF75+'02 1 Pol'!AF137</f>
        <v>0</v>
      </c>
      <c r="H43" s="105">
        <f t="shared" si="1"/>
        <v>0</v>
      </c>
      <c r="I43" s="105">
        <f t="shared" si="2"/>
        <v>0</v>
      </c>
      <c r="J43" s="106" t="str">
        <f t="shared" si="3"/>
        <v/>
      </c>
    </row>
    <row r="44" spans="1:10" ht="25.5" customHeight="1" x14ac:dyDescent="0.2">
      <c r="A44" s="88">
        <v>3</v>
      </c>
      <c r="B44" s="192">
        <v>1</v>
      </c>
      <c r="C44" s="196" t="s">
        <v>54</v>
      </c>
      <c r="D44" s="196"/>
      <c r="E44" s="196"/>
      <c r="F44" s="107">
        <f>'02 1 P1'!AE75</f>
        <v>0</v>
      </c>
      <c r="G44" s="101">
        <f>'02 1 P1'!AF75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 x14ac:dyDescent="0.2">
      <c r="A45" s="88">
        <v>3</v>
      </c>
      <c r="B45" s="192">
        <v>1</v>
      </c>
      <c r="C45" s="196" t="s">
        <v>50</v>
      </c>
      <c r="D45" s="196"/>
      <c r="E45" s="196"/>
      <c r="F45" s="107">
        <f>'02 1 Pol'!AE137</f>
        <v>0</v>
      </c>
      <c r="G45" s="101">
        <f>'02 1 Pol'!AF137</f>
        <v>0</v>
      </c>
      <c r="H45" s="101">
        <f t="shared" si="1"/>
        <v>0</v>
      </c>
      <c r="I45" s="101">
        <f t="shared" si="2"/>
        <v>0</v>
      </c>
      <c r="J45" s="102" t="str">
        <f t="shared" si="3"/>
        <v/>
      </c>
    </row>
    <row r="46" spans="1:10" ht="25.5" customHeight="1" x14ac:dyDescent="0.2">
      <c r="A46" s="88">
        <v>2</v>
      </c>
      <c r="B46" s="103" t="s">
        <v>55</v>
      </c>
      <c r="C46" s="197" t="s">
        <v>56</v>
      </c>
      <c r="D46" s="197"/>
      <c r="E46" s="197"/>
      <c r="F46" s="104">
        <f>'03 1 Pol'!AE66</f>
        <v>0</v>
      </c>
      <c r="G46" s="105">
        <f>'03 1 Pol'!AF66</f>
        <v>0</v>
      </c>
      <c r="H46" s="105">
        <f t="shared" si="1"/>
        <v>0</v>
      </c>
      <c r="I46" s="105">
        <f t="shared" si="2"/>
        <v>0</v>
      </c>
      <c r="J46" s="106" t="str">
        <f t="shared" si="3"/>
        <v/>
      </c>
    </row>
    <row r="47" spans="1:10" ht="25.5" customHeight="1" x14ac:dyDescent="0.2">
      <c r="A47" s="88">
        <v>3</v>
      </c>
      <c r="B47" s="192">
        <v>1</v>
      </c>
      <c r="C47" s="196" t="s">
        <v>57</v>
      </c>
      <c r="D47" s="196"/>
      <c r="E47" s="196"/>
      <c r="F47" s="107">
        <f>'03 1 Pol'!AE66</f>
        <v>0</v>
      </c>
      <c r="G47" s="101">
        <f>'03 1 Pol'!AF66</f>
        <v>0</v>
      </c>
      <c r="H47" s="101">
        <f t="shared" si="1"/>
        <v>0</v>
      </c>
      <c r="I47" s="101">
        <f t="shared" si="2"/>
        <v>0</v>
      </c>
      <c r="J47" s="102" t="str">
        <f t="shared" si="3"/>
        <v/>
      </c>
    </row>
    <row r="48" spans="1:10" ht="25.5" customHeight="1" x14ac:dyDescent="0.2">
      <c r="A48" s="88"/>
      <c r="B48" s="198" t="s">
        <v>58</v>
      </c>
      <c r="C48" s="199"/>
      <c r="D48" s="199"/>
      <c r="E48" s="200"/>
      <c r="F48" s="108">
        <f>SUMIF(A39:A47,"=1",F39:F47)</f>
        <v>0</v>
      </c>
      <c r="G48" s="109">
        <f>SUMIF(A39:A47,"=1",G39:G47)</f>
        <v>0</v>
      </c>
      <c r="H48" s="109">
        <f>SUMIF(A39:A47,"=1",H39:H47)</f>
        <v>0</v>
      </c>
      <c r="I48" s="109">
        <f>SUMIF(A39:A47,"=1",I39:I47)</f>
        <v>0</v>
      </c>
      <c r="J48" s="110">
        <f>SUMIF(A39:A47,"=1",J39:J47)</f>
        <v>0</v>
      </c>
    </row>
    <row r="52" spans="1:10" ht="15.75" x14ac:dyDescent="0.25">
      <c r="B52" s="119" t="s">
        <v>60</v>
      </c>
    </row>
    <row r="54" spans="1:10" ht="25.5" customHeight="1" x14ac:dyDescent="0.2">
      <c r="A54" s="121"/>
      <c r="B54" s="124" t="s">
        <v>17</v>
      </c>
      <c r="C54" s="124" t="s">
        <v>5</v>
      </c>
      <c r="D54" s="125"/>
      <c r="E54" s="125"/>
      <c r="F54" s="126" t="s">
        <v>61</v>
      </c>
      <c r="G54" s="126"/>
      <c r="H54" s="126"/>
      <c r="I54" s="126" t="s">
        <v>29</v>
      </c>
      <c r="J54" s="126" t="s">
        <v>0</v>
      </c>
    </row>
    <row r="55" spans="1:10" ht="36.75" customHeight="1" x14ac:dyDescent="0.2">
      <c r="A55" s="122"/>
      <c r="B55" s="127" t="s">
        <v>62</v>
      </c>
      <c r="C55" s="194" t="s">
        <v>63</v>
      </c>
      <c r="D55" s="195"/>
      <c r="E55" s="195"/>
      <c r="F55" s="133" t="s">
        <v>24</v>
      </c>
      <c r="G55" s="134"/>
      <c r="H55" s="134"/>
      <c r="I55" s="134">
        <f>'01 2 Pol'!G8+'02 1 Pol'!G8</f>
        <v>0</v>
      </c>
      <c r="J55" s="131" t="str">
        <f>IF(I70=0,"",I55/I70*100)</f>
        <v/>
      </c>
    </row>
    <row r="56" spans="1:10" ht="36.75" customHeight="1" x14ac:dyDescent="0.2">
      <c r="A56" s="122"/>
      <c r="B56" s="127" t="s">
        <v>64</v>
      </c>
      <c r="C56" s="194" t="s">
        <v>65</v>
      </c>
      <c r="D56" s="195"/>
      <c r="E56" s="195"/>
      <c r="F56" s="133" t="s">
        <v>24</v>
      </c>
      <c r="G56" s="134"/>
      <c r="H56" s="134"/>
      <c r="I56" s="134">
        <f>'02 1 P1'!G8</f>
        <v>0</v>
      </c>
      <c r="J56" s="131" t="str">
        <f>IF(I70=0,"",I56/I70*100)</f>
        <v/>
      </c>
    </row>
    <row r="57" spans="1:10" ht="36.75" customHeight="1" x14ac:dyDescent="0.2">
      <c r="A57" s="122"/>
      <c r="B57" s="127" t="s">
        <v>66</v>
      </c>
      <c r="C57" s="194" t="s">
        <v>67</v>
      </c>
      <c r="D57" s="195"/>
      <c r="E57" s="195"/>
      <c r="F57" s="133" t="s">
        <v>24</v>
      </c>
      <c r="G57" s="134"/>
      <c r="H57" s="134"/>
      <c r="I57" s="134">
        <f>'01 2 Pol'!G12</f>
        <v>0</v>
      </c>
      <c r="J57" s="131" t="str">
        <f>IF(I70=0,"",I57/I70*100)</f>
        <v/>
      </c>
    </row>
    <row r="58" spans="1:10" ht="36.75" customHeight="1" x14ac:dyDescent="0.2">
      <c r="A58" s="122"/>
      <c r="B58" s="127" t="s">
        <v>68</v>
      </c>
      <c r="C58" s="194" t="s">
        <v>69</v>
      </c>
      <c r="D58" s="195"/>
      <c r="E58" s="195"/>
      <c r="F58" s="133" t="s">
        <v>24</v>
      </c>
      <c r="G58" s="134"/>
      <c r="H58" s="134"/>
      <c r="I58" s="134">
        <f>'01 2 Pol'!G18+'02 1 Pol'!G12+'02 1 P1'!G11</f>
        <v>0</v>
      </c>
      <c r="J58" s="131" t="str">
        <f>IF(I70=0,"",I58/I70*100)</f>
        <v/>
      </c>
    </row>
    <row r="59" spans="1:10" ht="36.75" customHeight="1" x14ac:dyDescent="0.2">
      <c r="A59" s="122"/>
      <c r="B59" s="127" t="s">
        <v>70</v>
      </c>
      <c r="C59" s="194" t="s">
        <v>71</v>
      </c>
      <c r="D59" s="195"/>
      <c r="E59" s="195"/>
      <c r="F59" s="133" t="s">
        <v>24</v>
      </c>
      <c r="G59" s="134"/>
      <c r="H59" s="134"/>
      <c r="I59" s="134">
        <f>'01 2 Pol'!G20+'02 1 Pol'!G14+'02 1 P1'!G13+'03 1 Pol'!G8</f>
        <v>0</v>
      </c>
      <c r="J59" s="131" t="str">
        <f>IF(I70=0,"",I59/I70*100)</f>
        <v/>
      </c>
    </row>
    <row r="60" spans="1:10" ht="36.75" customHeight="1" x14ac:dyDescent="0.2">
      <c r="A60" s="122"/>
      <c r="B60" s="127" t="s">
        <v>72</v>
      </c>
      <c r="C60" s="194" t="s">
        <v>73</v>
      </c>
      <c r="D60" s="195"/>
      <c r="E60" s="195"/>
      <c r="F60" s="133" t="s">
        <v>24</v>
      </c>
      <c r="G60" s="134"/>
      <c r="H60" s="134"/>
      <c r="I60" s="134">
        <f>'01 2 Pol'!G37</f>
        <v>0</v>
      </c>
      <c r="J60" s="131" t="str">
        <f>IF(I70=0,"",I60/I70*100)</f>
        <v/>
      </c>
    </row>
    <row r="61" spans="1:10" ht="36.75" customHeight="1" x14ac:dyDescent="0.2">
      <c r="A61" s="122"/>
      <c r="B61" s="127" t="s">
        <v>74</v>
      </c>
      <c r="C61" s="194" t="s">
        <v>75</v>
      </c>
      <c r="D61" s="195"/>
      <c r="E61" s="195"/>
      <c r="F61" s="133" t="s">
        <v>24</v>
      </c>
      <c r="G61" s="134"/>
      <c r="H61" s="134"/>
      <c r="I61" s="134">
        <f>'01 2 Pol'!G40+'02 1 Pol'!G32+'02 1 P1'!G28</f>
        <v>0</v>
      </c>
      <c r="J61" s="131" t="str">
        <f>IF(I70=0,"",I61/I70*100)</f>
        <v/>
      </c>
    </row>
    <row r="62" spans="1:10" ht="36.75" customHeight="1" x14ac:dyDescent="0.2">
      <c r="A62" s="122"/>
      <c r="B62" s="127" t="s">
        <v>76</v>
      </c>
      <c r="C62" s="194" t="s">
        <v>77</v>
      </c>
      <c r="D62" s="195"/>
      <c r="E62" s="195"/>
      <c r="F62" s="133" t="s">
        <v>24</v>
      </c>
      <c r="G62" s="134"/>
      <c r="H62" s="134"/>
      <c r="I62" s="134">
        <f>'01 2 Pol'!G49+'02 1 Pol'!G38+'02 1 P1'!G34+'03 1 Pol'!G25</f>
        <v>0</v>
      </c>
      <c r="J62" s="131" t="str">
        <f>IF(I70=0,"",I62/I70*100)</f>
        <v/>
      </c>
    </row>
    <row r="63" spans="1:10" ht="36.75" customHeight="1" x14ac:dyDescent="0.2">
      <c r="A63" s="122"/>
      <c r="B63" s="127" t="s">
        <v>78</v>
      </c>
      <c r="C63" s="194" t="s">
        <v>79</v>
      </c>
      <c r="D63" s="195"/>
      <c r="E63" s="195"/>
      <c r="F63" s="133" t="s">
        <v>25</v>
      </c>
      <c r="G63" s="134"/>
      <c r="H63" s="134"/>
      <c r="I63" s="134">
        <f>'01 2 Pol'!G52+'02 1 Pol'!G41+'02 1 P1'!G37+'03 1 Pol'!G28</f>
        <v>0</v>
      </c>
      <c r="J63" s="131" t="str">
        <f>IF(I70=0,"",I63/I70*100)</f>
        <v/>
      </c>
    </row>
    <row r="64" spans="1:10" ht="36.75" customHeight="1" x14ac:dyDescent="0.2">
      <c r="A64" s="122"/>
      <c r="B64" s="127" t="s">
        <v>80</v>
      </c>
      <c r="C64" s="194" t="s">
        <v>81</v>
      </c>
      <c r="D64" s="195"/>
      <c r="E64" s="195"/>
      <c r="F64" s="133" t="s">
        <v>25</v>
      </c>
      <c r="G64" s="134"/>
      <c r="H64" s="134"/>
      <c r="I64" s="134">
        <f>'01 2 Pol'!G101+'02 1 Pol'!G83+'03 1 Pol'!G37</f>
        <v>0</v>
      </c>
      <c r="J64" s="131" t="str">
        <f>IF(I70=0,"",I64/I70*100)</f>
        <v/>
      </c>
    </row>
    <row r="65" spans="1:10" ht="36.75" customHeight="1" x14ac:dyDescent="0.2">
      <c r="A65" s="122"/>
      <c r="B65" s="127" t="s">
        <v>82</v>
      </c>
      <c r="C65" s="194" t="s">
        <v>83</v>
      </c>
      <c r="D65" s="195"/>
      <c r="E65" s="195"/>
      <c r="F65" s="133" t="s">
        <v>25</v>
      </c>
      <c r="G65" s="134"/>
      <c r="H65" s="134"/>
      <c r="I65" s="134">
        <f>'01 2 Pol'!G126+'02 1 Pol'!G104+'03 1 Pol'!G47</f>
        <v>0</v>
      </c>
      <c r="J65" s="131" t="str">
        <f>IF(I70=0,"",I65/I70*100)</f>
        <v/>
      </c>
    </row>
    <row r="66" spans="1:10" ht="36.75" customHeight="1" x14ac:dyDescent="0.2">
      <c r="A66" s="122"/>
      <c r="B66" s="127" t="s">
        <v>84</v>
      </c>
      <c r="C66" s="194" t="s">
        <v>85</v>
      </c>
      <c r="D66" s="195"/>
      <c r="E66" s="195"/>
      <c r="F66" s="133" t="s">
        <v>25</v>
      </c>
      <c r="G66" s="134"/>
      <c r="H66" s="134"/>
      <c r="I66" s="134">
        <f>'01 2 Pol'!G149</f>
        <v>0</v>
      </c>
      <c r="J66" s="131" t="str">
        <f>IF(I70=0,"",I66/I70*100)</f>
        <v/>
      </c>
    </row>
    <row r="67" spans="1:10" ht="36.75" customHeight="1" x14ac:dyDescent="0.2">
      <c r="A67" s="122"/>
      <c r="B67" s="127" t="s">
        <v>86</v>
      </c>
      <c r="C67" s="194" t="s">
        <v>87</v>
      </c>
      <c r="D67" s="195"/>
      <c r="E67" s="195"/>
      <c r="F67" s="133" t="s">
        <v>25</v>
      </c>
      <c r="G67" s="134"/>
      <c r="H67" s="134"/>
      <c r="I67" s="134">
        <f>'01 2 Pol'!G156+'02 1 Pol'!G124+'02 1 P1'!G62</f>
        <v>0</v>
      </c>
      <c r="J67" s="131" t="str">
        <f>IF(I70=0,"",I67/I70*100)</f>
        <v/>
      </c>
    </row>
    <row r="68" spans="1:10" ht="36.75" customHeight="1" x14ac:dyDescent="0.2">
      <c r="A68" s="122"/>
      <c r="B68" s="127" t="s">
        <v>88</v>
      </c>
      <c r="C68" s="194" t="s">
        <v>89</v>
      </c>
      <c r="D68" s="195"/>
      <c r="E68" s="195"/>
      <c r="F68" s="133" t="s">
        <v>90</v>
      </c>
      <c r="G68" s="134"/>
      <c r="H68" s="134"/>
      <c r="I68" s="134">
        <f>'01 2 Pol'!G166+'02 1 Pol'!G130+'02 1 P1'!G67+'03 1 Pol'!G59</f>
        <v>0</v>
      </c>
      <c r="J68" s="131" t="str">
        <f>IF(I70=0,"",I68/I70*100)</f>
        <v/>
      </c>
    </row>
    <row r="69" spans="1:10" ht="36.75" customHeight="1" x14ac:dyDescent="0.2">
      <c r="A69" s="122"/>
      <c r="B69" s="127" t="s">
        <v>91</v>
      </c>
      <c r="C69" s="194" t="s">
        <v>27</v>
      </c>
      <c r="D69" s="195"/>
      <c r="E69" s="195"/>
      <c r="F69" s="133" t="s">
        <v>91</v>
      </c>
      <c r="G69" s="134"/>
      <c r="H69" s="134"/>
      <c r="I69" s="134">
        <f>'01 2 Pol'!G169+'02 1 Pol'!G133+'02 1 P1'!G71+'03 1 Pol'!G62</f>
        <v>0</v>
      </c>
      <c r="J69" s="131" t="str">
        <f>IF(I70=0,"",I69/I70*100)</f>
        <v/>
      </c>
    </row>
    <row r="70" spans="1:10" ht="25.5" customHeight="1" x14ac:dyDescent="0.2">
      <c r="A70" s="123"/>
      <c r="B70" s="128" t="s">
        <v>1</v>
      </c>
      <c r="C70" s="129"/>
      <c r="D70" s="130"/>
      <c r="E70" s="130"/>
      <c r="F70" s="135"/>
      <c r="G70" s="136"/>
      <c r="H70" s="136"/>
      <c r="I70" s="136">
        <f>SUM(I55:I69)</f>
        <v>0</v>
      </c>
      <c r="J70" s="132">
        <f>SUM(J55:J69)</f>
        <v>0</v>
      </c>
    </row>
    <row r="71" spans="1:10" x14ac:dyDescent="0.2">
      <c r="F71" s="86"/>
      <c r="G71" s="86"/>
      <c r="H71" s="86"/>
      <c r="I71" s="86"/>
      <c r="J71" s="87"/>
    </row>
    <row r="72" spans="1:10" x14ac:dyDescent="0.2">
      <c r="F72" s="86"/>
      <c r="G72" s="86"/>
      <c r="H72" s="86"/>
      <c r="I72" s="86"/>
      <c r="J72" s="87"/>
    </row>
    <row r="73" spans="1:10" x14ac:dyDescent="0.2">
      <c r="F73" s="86"/>
      <c r="G73" s="86"/>
      <c r="H73" s="86"/>
      <c r="I73" s="86"/>
      <c r="J73" s="87"/>
    </row>
  </sheetData>
  <sheetProtection algorithmName="SHA-512" hashValue="rs3a4WUhjErS2l7M+vzeOtet8UDX/VVQg0v1r97oKVpX8fU86ps30iyPoVRz7DnLG96PPlzII4hfPlBAnNtMCA==" saltValue="sYYnd00wgawgE5XCdkZna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B48:E48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5" t="s">
        <v>6</v>
      </c>
      <c r="B1" s="245"/>
      <c r="C1" s="246"/>
      <c r="D1" s="245"/>
      <c r="E1" s="245"/>
      <c r="F1" s="245"/>
      <c r="G1" s="245"/>
    </row>
    <row r="2" spans="1:7" ht="24.95" customHeight="1" x14ac:dyDescent="0.2">
      <c r="A2" s="50" t="s">
        <v>7</v>
      </c>
      <c r="B2" s="49"/>
      <c r="C2" s="247"/>
      <c r="D2" s="247"/>
      <c r="E2" s="247"/>
      <c r="F2" s="247"/>
      <c r="G2" s="248"/>
    </row>
    <row r="3" spans="1:7" ht="24.95" customHeight="1" x14ac:dyDescent="0.2">
      <c r="A3" s="50" t="s">
        <v>8</v>
      </c>
      <c r="B3" s="49"/>
      <c r="C3" s="247"/>
      <c r="D3" s="247"/>
      <c r="E3" s="247"/>
      <c r="F3" s="247"/>
      <c r="G3" s="248"/>
    </row>
    <row r="4" spans="1:7" ht="24.95" customHeight="1" x14ac:dyDescent="0.2">
      <c r="A4" s="50" t="s">
        <v>9</v>
      </c>
      <c r="B4" s="49"/>
      <c r="C4" s="247"/>
      <c r="D4" s="247"/>
      <c r="E4" s="247"/>
      <c r="F4" s="247"/>
      <c r="G4" s="248"/>
    </row>
    <row r="5" spans="1:7" x14ac:dyDescent="0.2">
      <c r="B5" s="4"/>
      <c r="C5" s="5"/>
      <c r="D5" s="6"/>
    </row>
  </sheetData>
  <sheetProtection algorithmName="SHA-512" hashValue="+KGR7fFQJ188yujVs072JzJy+9DgfsUrOC3Snj2Evz8hAqC34Lh4rMFZBxlRT+K+PeeFlEHafVOV7mGPvWpR3w==" saltValue="VlAacdEMF1HsdRlyUepwE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7"/>
  <sheetViews>
    <sheetView workbookViewId="0">
      <pane ySplit="7" topLeftCell="A152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7" t="s">
        <v>93</v>
      </c>
      <c r="B1" s="257"/>
      <c r="C1" s="257"/>
      <c r="D1" s="257"/>
      <c r="E1" s="257"/>
      <c r="F1" s="257"/>
      <c r="G1" s="257"/>
      <c r="AG1" t="s">
        <v>94</v>
      </c>
    </row>
    <row r="2" spans="1:60" ht="24.95" customHeight="1" x14ac:dyDescent="0.2">
      <c r="A2" s="138" t="s">
        <v>7</v>
      </c>
      <c r="B2" s="49" t="s">
        <v>43</v>
      </c>
      <c r="C2" s="258" t="s">
        <v>44</v>
      </c>
      <c r="D2" s="259"/>
      <c r="E2" s="259"/>
      <c r="F2" s="259"/>
      <c r="G2" s="260"/>
      <c r="AG2" t="s">
        <v>95</v>
      </c>
    </row>
    <row r="3" spans="1:60" ht="24.95" customHeight="1" x14ac:dyDescent="0.2">
      <c r="A3" s="138" t="s">
        <v>8</v>
      </c>
      <c r="B3" s="49" t="s">
        <v>47</v>
      </c>
      <c r="C3" s="258" t="s">
        <v>48</v>
      </c>
      <c r="D3" s="259"/>
      <c r="E3" s="259"/>
      <c r="F3" s="259"/>
      <c r="G3" s="260"/>
      <c r="AC3" s="120" t="s">
        <v>95</v>
      </c>
      <c r="AG3" t="s">
        <v>96</v>
      </c>
    </row>
    <row r="4" spans="1:60" ht="24.95" customHeight="1" x14ac:dyDescent="0.2">
      <c r="A4" s="139" t="s">
        <v>9</v>
      </c>
      <c r="B4" s="140" t="s">
        <v>53</v>
      </c>
      <c r="C4" s="261" t="s">
        <v>50</v>
      </c>
      <c r="D4" s="262"/>
      <c r="E4" s="262"/>
      <c r="F4" s="262"/>
      <c r="G4" s="263"/>
      <c r="AG4" t="s">
        <v>97</v>
      </c>
    </row>
    <row r="5" spans="1:60" x14ac:dyDescent="0.2">
      <c r="D5" s="10"/>
    </row>
    <row r="6" spans="1:60" ht="38.25" x14ac:dyDescent="0.2">
      <c r="A6" s="142" t="s">
        <v>98</v>
      </c>
      <c r="B6" s="144" t="s">
        <v>99</v>
      </c>
      <c r="C6" s="144" t="s">
        <v>100</v>
      </c>
      <c r="D6" s="143" t="s">
        <v>101</v>
      </c>
      <c r="E6" s="142" t="s">
        <v>102</v>
      </c>
      <c r="F6" s="141" t="s">
        <v>103</v>
      </c>
      <c r="G6" s="142" t="s">
        <v>29</v>
      </c>
      <c r="H6" s="145" t="s">
        <v>30</v>
      </c>
      <c r="I6" s="145" t="s">
        <v>104</v>
      </c>
      <c r="J6" s="145" t="s">
        <v>31</v>
      </c>
      <c r="K6" s="145" t="s">
        <v>105</v>
      </c>
      <c r="L6" s="145" t="s">
        <v>106</v>
      </c>
      <c r="M6" s="145" t="s">
        <v>107</v>
      </c>
      <c r="N6" s="145" t="s">
        <v>108</v>
      </c>
      <c r="O6" s="145" t="s">
        <v>109</v>
      </c>
      <c r="P6" s="145" t="s">
        <v>110</v>
      </c>
      <c r="Q6" s="145" t="s">
        <v>111</v>
      </c>
      <c r="R6" s="145" t="s">
        <v>112</v>
      </c>
      <c r="S6" s="145" t="s">
        <v>113</v>
      </c>
      <c r="T6" s="145" t="s">
        <v>114</v>
      </c>
      <c r="U6" s="145" t="s">
        <v>115</v>
      </c>
      <c r="V6" s="145" t="s">
        <v>116</v>
      </c>
      <c r="W6" s="145" t="s">
        <v>117</v>
      </c>
      <c r="X6" s="145" t="s">
        <v>118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61" t="s">
        <v>119</v>
      </c>
      <c r="B8" s="162" t="s">
        <v>62</v>
      </c>
      <c r="C8" s="184" t="s">
        <v>63</v>
      </c>
      <c r="D8" s="163"/>
      <c r="E8" s="164"/>
      <c r="F8" s="165"/>
      <c r="G8" s="165">
        <f>SUMIF(AG9:AG11,"&lt;&gt;NOR",G9:G11)</f>
        <v>0</v>
      </c>
      <c r="H8" s="165"/>
      <c r="I8" s="165">
        <f>SUM(I9:I11)</f>
        <v>0</v>
      </c>
      <c r="J8" s="165"/>
      <c r="K8" s="165">
        <f>SUM(K9:K11)</f>
        <v>0</v>
      </c>
      <c r="L8" s="165"/>
      <c r="M8" s="165">
        <f>SUM(M9:M11)</f>
        <v>0</v>
      </c>
      <c r="N8" s="165"/>
      <c r="O8" s="165">
        <f>SUM(O9:O11)</f>
        <v>1.92</v>
      </c>
      <c r="P8" s="165"/>
      <c r="Q8" s="165">
        <f>SUM(Q9:Q11)</f>
        <v>0</v>
      </c>
      <c r="R8" s="165"/>
      <c r="S8" s="165"/>
      <c r="T8" s="166"/>
      <c r="U8" s="160"/>
      <c r="V8" s="160">
        <f>SUM(V9:V11)</f>
        <v>7.32</v>
      </c>
      <c r="W8" s="160"/>
      <c r="X8" s="160"/>
      <c r="AG8" t="s">
        <v>120</v>
      </c>
    </row>
    <row r="9" spans="1:60" ht="22.5" outlineLevel="1" x14ac:dyDescent="0.2">
      <c r="A9" s="167">
        <v>1</v>
      </c>
      <c r="B9" s="168" t="s">
        <v>121</v>
      </c>
      <c r="C9" s="185" t="s">
        <v>122</v>
      </c>
      <c r="D9" s="169" t="s">
        <v>123</v>
      </c>
      <c r="E9" s="170">
        <v>0.83220000000000005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1.95875</v>
      </c>
      <c r="O9" s="172">
        <f>ROUND(E9*N9,2)</f>
        <v>1.63</v>
      </c>
      <c r="P9" s="172">
        <v>0</v>
      </c>
      <c r="Q9" s="172">
        <f>ROUND(E9*P9,2)</f>
        <v>0</v>
      </c>
      <c r="R9" s="172" t="s">
        <v>124</v>
      </c>
      <c r="S9" s="172" t="s">
        <v>125</v>
      </c>
      <c r="T9" s="173" t="s">
        <v>126</v>
      </c>
      <c r="U9" s="156">
        <v>4.62</v>
      </c>
      <c r="V9" s="156">
        <f>ROUND(E9*U9,2)</f>
        <v>3.84</v>
      </c>
      <c r="W9" s="156"/>
      <c r="X9" s="156" t="s">
        <v>127</v>
      </c>
      <c r="Y9" s="146"/>
      <c r="Z9" s="146"/>
      <c r="AA9" s="146"/>
      <c r="AB9" s="146"/>
      <c r="AC9" s="146"/>
      <c r="AD9" s="146"/>
      <c r="AE9" s="146"/>
      <c r="AF9" s="146"/>
      <c r="AG9" s="146" t="s">
        <v>128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53"/>
      <c r="B10" s="154"/>
      <c r="C10" s="186" t="s">
        <v>130</v>
      </c>
      <c r="D10" s="158"/>
      <c r="E10" s="159">
        <v>0.83220000000000005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6"/>
      <c r="Z10" s="146"/>
      <c r="AA10" s="146"/>
      <c r="AB10" s="146"/>
      <c r="AC10" s="146"/>
      <c r="AD10" s="146"/>
      <c r="AE10" s="146"/>
      <c r="AF10" s="146"/>
      <c r="AG10" s="146" t="s">
        <v>131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74">
        <v>2</v>
      </c>
      <c r="B11" s="175" t="s">
        <v>132</v>
      </c>
      <c r="C11" s="187" t="s">
        <v>133</v>
      </c>
      <c r="D11" s="176" t="s">
        <v>134</v>
      </c>
      <c r="E11" s="177">
        <v>1</v>
      </c>
      <c r="F11" s="178"/>
      <c r="G11" s="179">
        <f>ROUND(E11*F11,2)</f>
        <v>0</v>
      </c>
      <c r="H11" s="178"/>
      <c r="I11" s="179">
        <f>ROUND(E11*H11,2)</f>
        <v>0</v>
      </c>
      <c r="J11" s="178"/>
      <c r="K11" s="179">
        <f>ROUND(E11*J11,2)</f>
        <v>0</v>
      </c>
      <c r="L11" s="179">
        <v>21</v>
      </c>
      <c r="M11" s="179">
        <f>G11*(1+L11/100)</f>
        <v>0</v>
      </c>
      <c r="N11" s="179">
        <v>0.28500999999999999</v>
      </c>
      <c r="O11" s="179">
        <f>ROUND(E11*N11,2)</f>
        <v>0.28999999999999998</v>
      </c>
      <c r="P11" s="179">
        <v>0</v>
      </c>
      <c r="Q11" s="179">
        <f>ROUND(E11*P11,2)</f>
        <v>0</v>
      </c>
      <c r="R11" s="179"/>
      <c r="S11" s="179" t="s">
        <v>135</v>
      </c>
      <c r="T11" s="180" t="s">
        <v>126</v>
      </c>
      <c r="U11" s="156">
        <v>3.48</v>
      </c>
      <c r="V11" s="156">
        <f>ROUND(E11*U11,2)</f>
        <v>3.48</v>
      </c>
      <c r="W11" s="156"/>
      <c r="X11" s="156" t="s">
        <v>127</v>
      </c>
      <c r="Y11" s="146"/>
      <c r="Z11" s="146"/>
      <c r="AA11" s="146"/>
      <c r="AB11" s="146"/>
      <c r="AC11" s="146"/>
      <c r="AD11" s="146"/>
      <c r="AE11" s="146"/>
      <c r="AF11" s="146"/>
      <c r="AG11" s="146" t="s">
        <v>136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x14ac:dyDescent="0.2">
      <c r="A12" s="161" t="s">
        <v>119</v>
      </c>
      <c r="B12" s="162" t="s">
        <v>66</v>
      </c>
      <c r="C12" s="184" t="s">
        <v>67</v>
      </c>
      <c r="D12" s="163"/>
      <c r="E12" s="164"/>
      <c r="F12" s="165"/>
      <c r="G12" s="165">
        <f>SUMIF(AG13:AG17,"&lt;&gt;NOR",G13:G17)</f>
        <v>0</v>
      </c>
      <c r="H12" s="165"/>
      <c r="I12" s="165">
        <f>SUM(I13:I17)</f>
        <v>0</v>
      </c>
      <c r="J12" s="165"/>
      <c r="K12" s="165">
        <f>SUM(K13:K17)</f>
        <v>0</v>
      </c>
      <c r="L12" s="165"/>
      <c r="M12" s="165">
        <f>SUM(M13:M17)</f>
        <v>0</v>
      </c>
      <c r="N12" s="165"/>
      <c r="O12" s="165">
        <f>SUM(O13:O17)</f>
        <v>0.27</v>
      </c>
      <c r="P12" s="165"/>
      <c r="Q12" s="165">
        <f>SUM(Q13:Q17)</f>
        <v>0</v>
      </c>
      <c r="R12" s="165"/>
      <c r="S12" s="165"/>
      <c r="T12" s="166"/>
      <c r="U12" s="160"/>
      <c r="V12" s="160">
        <f>SUM(V13:V17)</f>
        <v>9.0299999999999994</v>
      </c>
      <c r="W12" s="160"/>
      <c r="X12" s="160"/>
      <c r="AG12" t="s">
        <v>120</v>
      </c>
    </row>
    <row r="13" spans="1:60" outlineLevel="1" x14ac:dyDescent="0.2">
      <c r="A13" s="167">
        <v>3</v>
      </c>
      <c r="B13" s="168" t="s">
        <v>137</v>
      </c>
      <c r="C13" s="185" t="s">
        <v>138</v>
      </c>
      <c r="D13" s="169" t="s">
        <v>139</v>
      </c>
      <c r="E13" s="170">
        <v>5.61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2">
        <v>4.2999999999999999E-4</v>
      </c>
      <c r="O13" s="172">
        <f>ROUND(E13*N13,2)</f>
        <v>0</v>
      </c>
      <c r="P13" s="172">
        <v>0</v>
      </c>
      <c r="Q13" s="172">
        <f>ROUND(E13*P13,2)</f>
        <v>0</v>
      </c>
      <c r="R13" s="172" t="s">
        <v>124</v>
      </c>
      <c r="S13" s="172" t="s">
        <v>125</v>
      </c>
      <c r="T13" s="173" t="s">
        <v>125</v>
      </c>
      <c r="U13" s="156">
        <v>0.25</v>
      </c>
      <c r="V13" s="156">
        <f>ROUND(E13*U13,2)</f>
        <v>1.4</v>
      </c>
      <c r="W13" s="156"/>
      <c r="X13" s="156" t="s">
        <v>127</v>
      </c>
      <c r="Y13" s="146"/>
      <c r="Z13" s="146"/>
      <c r="AA13" s="146"/>
      <c r="AB13" s="146"/>
      <c r="AC13" s="146"/>
      <c r="AD13" s="146"/>
      <c r="AE13" s="146"/>
      <c r="AF13" s="146"/>
      <c r="AG13" s="146" t="s">
        <v>128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53"/>
      <c r="B14" s="154"/>
      <c r="C14" s="251" t="s">
        <v>140</v>
      </c>
      <c r="D14" s="252"/>
      <c r="E14" s="252"/>
      <c r="F14" s="252"/>
      <c r="G14" s="252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6"/>
      <c r="Z14" s="146"/>
      <c r="AA14" s="146"/>
      <c r="AB14" s="146"/>
      <c r="AC14" s="146"/>
      <c r="AD14" s="146"/>
      <c r="AE14" s="146"/>
      <c r="AF14" s="146"/>
      <c r="AG14" s="146" t="s">
        <v>129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1" x14ac:dyDescent="0.2">
      <c r="A15" s="153"/>
      <c r="B15" s="154"/>
      <c r="C15" s="186" t="s">
        <v>141</v>
      </c>
      <c r="D15" s="158"/>
      <c r="E15" s="159">
        <v>5.61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6"/>
      <c r="Z15" s="146"/>
      <c r="AA15" s="146"/>
      <c r="AB15" s="146"/>
      <c r="AC15" s="146"/>
      <c r="AD15" s="146"/>
      <c r="AE15" s="146"/>
      <c r="AF15" s="146"/>
      <c r="AG15" s="146" t="s">
        <v>131</v>
      </c>
      <c r="AH15" s="146">
        <v>5</v>
      </c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ht="33.75" outlineLevel="1" x14ac:dyDescent="0.2">
      <c r="A16" s="167">
        <v>4</v>
      </c>
      <c r="B16" s="168" t="s">
        <v>142</v>
      </c>
      <c r="C16" s="185" t="s">
        <v>143</v>
      </c>
      <c r="D16" s="169" t="s">
        <v>139</v>
      </c>
      <c r="E16" s="170">
        <v>5.61</v>
      </c>
      <c r="F16" s="171"/>
      <c r="G16" s="172">
        <f>ROUND(E16*F16,2)</f>
        <v>0</v>
      </c>
      <c r="H16" s="171"/>
      <c r="I16" s="172">
        <f>ROUND(E16*H16,2)</f>
        <v>0</v>
      </c>
      <c r="J16" s="171"/>
      <c r="K16" s="172">
        <f>ROUND(E16*J16,2)</f>
        <v>0</v>
      </c>
      <c r="L16" s="172">
        <v>21</v>
      </c>
      <c r="M16" s="172">
        <f>G16*(1+L16/100)</f>
        <v>0</v>
      </c>
      <c r="N16" s="172">
        <v>4.8169999999999998E-2</v>
      </c>
      <c r="O16" s="172">
        <f>ROUND(E16*N16,2)</f>
        <v>0.27</v>
      </c>
      <c r="P16" s="172">
        <v>0</v>
      </c>
      <c r="Q16" s="172">
        <f>ROUND(E16*P16,2)</f>
        <v>0</v>
      </c>
      <c r="R16" s="172" t="s">
        <v>124</v>
      </c>
      <c r="S16" s="172" t="s">
        <v>125</v>
      </c>
      <c r="T16" s="173" t="s">
        <v>125</v>
      </c>
      <c r="U16" s="156">
        <v>1.36</v>
      </c>
      <c r="V16" s="156">
        <f>ROUND(E16*U16,2)</f>
        <v>7.63</v>
      </c>
      <c r="W16" s="156"/>
      <c r="X16" s="156" t="s">
        <v>127</v>
      </c>
      <c r="Y16" s="146"/>
      <c r="Z16" s="146"/>
      <c r="AA16" s="146"/>
      <c r="AB16" s="146"/>
      <c r="AC16" s="146"/>
      <c r="AD16" s="146"/>
      <c r="AE16" s="146"/>
      <c r="AF16" s="146"/>
      <c r="AG16" s="146" t="s">
        <v>144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53"/>
      <c r="B17" s="154"/>
      <c r="C17" s="186" t="s">
        <v>145</v>
      </c>
      <c r="D17" s="158"/>
      <c r="E17" s="159">
        <v>5.61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6"/>
      <c r="Z17" s="146"/>
      <c r="AA17" s="146"/>
      <c r="AB17" s="146"/>
      <c r="AC17" s="146"/>
      <c r="AD17" s="146"/>
      <c r="AE17" s="146"/>
      <c r="AF17" s="146"/>
      <c r="AG17" s="146" t="s">
        <v>131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x14ac:dyDescent="0.2">
      <c r="A18" s="161" t="s">
        <v>119</v>
      </c>
      <c r="B18" s="162" t="s">
        <v>68</v>
      </c>
      <c r="C18" s="184" t="s">
        <v>69</v>
      </c>
      <c r="D18" s="163"/>
      <c r="E18" s="164"/>
      <c r="F18" s="165"/>
      <c r="G18" s="165">
        <f>SUMIF(AG19:AG19,"&lt;&gt;NOR",G19:G19)</f>
        <v>0</v>
      </c>
      <c r="H18" s="165"/>
      <c r="I18" s="165">
        <f>SUM(I19:I19)</f>
        <v>0</v>
      </c>
      <c r="J18" s="165"/>
      <c r="K18" s="165">
        <f>SUM(K19:K19)</f>
        <v>0</v>
      </c>
      <c r="L18" s="165"/>
      <c r="M18" s="165">
        <f>SUM(M19:M19)</f>
        <v>0</v>
      </c>
      <c r="N18" s="165"/>
      <c r="O18" s="165">
        <f>SUM(O19:O19)</f>
        <v>0</v>
      </c>
      <c r="P18" s="165"/>
      <c r="Q18" s="165">
        <f>SUM(Q19:Q19)</f>
        <v>0</v>
      </c>
      <c r="R18" s="165"/>
      <c r="S18" s="165"/>
      <c r="T18" s="166"/>
      <c r="U18" s="160"/>
      <c r="V18" s="160">
        <f>SUM(V19:V19)</f>
        <v>2</v>
      </c>
      <c r="W18" s="160"/>
      <c r="X18" s="160"/>
      <c r="AG18" t="s">
        <v>120</v>
      </c>
    </row>
    <row r="19" spans="1:60" outlineLevel="1" x14ac:dyDescent="0.2">
      <c r="A19" s="174">
        <v>5</v>
      </c>
      <c r="B19" s="175" t="s">
        <v>146</v>
      </c>
      <c r="C19" s="187" t="s">
        <v>147</v>
      </c>
      <c r="D19" s="176" t="s">
        <v>148</v>
      </c>
      <c r="E19" s="177">
        <v>2</v>
      </c>
      <c r="F19" s="178"/>
      <c r="G19" s="179">
        <f>ROUND(E19*F19,2)</f>
        <v>0</v>
      </c>
      <c r="H19" s="178"/>
      <c r="I19" s="179">
        <f>ROUND(E19*H19,2)</f>
        <v>0</v>
      </c>
      <c r="J19" s="178"/>
      <c r="K19" s="179">
        <f>ROUND(E19*J19,2)</f>
        <v>0</v>
      </c>
      <c r="L19" s="179">
        <v>21</v>
      </c>
      <c r="M19" s="179">
        <f>G19*(1+L19/100)</f>
        <v>0</v>
      </c>
      <c r="N19" s="179">
        <v>0</v>
      </c>
      <c r="O19" s="179">
        <f>ROUND(E19*N19,2)</f>
        <v>0</v>
      </c>
      <c r="P19" s="179">
        <v>0</v>
      </c>
      <c r="Q19" s="179">
        <f>ROUND(E19*P19,2)</f>
        <v>0</v>
      </c>
      <c r="R19" s="179"/>
      <c r="S19" s="179" t="s">
        <v>125</v>
      </c>
      <c r="T19" s="180" t="s">
        <v>126</v>
      </c>
      <c r="U19" s="156">
        <v>1</v>
      </c>
      <c r="V19" s="156">
        <f>ROUND(E19*U19,2)</f>
        <v>2</v>
      </c>
      <c r="W19" s="156"/>
      <c r="X19" s="156" t="s">
        <v>127</v>
      </c>
      <c r="Y19" s="146"/>
      <c r="Z19" s="146"/>
      <c r="AA19" s="146"/>
      <c r="AB19" s="146"/>
      <c r="AC19" s="146"/>
      <c r="AD19" s="146"/>
      <c r="AE19" s="146"/>
      <c r="AF19" s="146"/>
      <c r="AG19" s="146" t="s">
        <v>136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x14ac:dyDescent="0.2">
      <c r="A20" s="161" t="s">
        <v>119</v>
      </c>
      <c r="B20" s="162" t="s">
        <v>70</v>
      </c>
      <c r="C20" s="184" t="s">
        <v>71</v>
      </c>
      <c r="D20" s="163"/>
      <c r="E20" s="164"/>
      <c r="F20" s="165"/>
      <c r="G20" s="165">
        <f>SUMIF(AG21:AG36,"&lt;&gt;NOR",G21:G36)</f>
        <v>0</v>
      </c>
      <c r="H20" s="165"/>
      <c r="I20" s="165">
        <f>SUM(I21:I36)</f>
        <v>0</v>
      </c>
      <c r="J20" s="165"/>
      <c r="K20" s="165">
        <f>SUM(K21:K36)</f>
        <v>0</v>
      </c>
      <c r="L20" s="165"/>
      <c r="M20" s="165">
        <f>SUM(M21:M36)</f>
        <v>0</v>
      </c>
      <c r="N20" s="165"/>
      <c r="O20" s="165">
        <f>SUM(O21:O36)</f>
        <v>0.92</v>
      </c>
      <c r="P20" s="165"/>
      <c r="Q20" s="165">
        <f>SUM(Q21:Q36)</f>
        <v>0</v>
      </c>
      <c r="R20" s="165"/>
      <c r="S20" s="165"/>
      <c r="T20" s="166"/>
      <c r="U20" s="160"/>
      <c r="V20" s="160">
        <f>SUM(V21:V36)</f>
        <v>14.59</v>
      </c>
      <c r="W20" s="160"/>
      <c r="X20" s="160"/>
      <c r="AG20" t="s">
        <v>120</v>
      </c>
    </row>
    <row r="21" spans="1:60" ht="22.5" outlineLevel="1" x14ac:dyDescent="0.2">
      <c r="A21" s="167">
        <v>6</v>
      </c>
      <c r="B21" s="168" t="s">
        <v>149</v>
      </c>
      <c r="C21" s="185" t="s">
        <v>150</v>
      </c>
      <c r="D21" s="169" t="s">
        <v>139</v>
      </c>
      <c r="E21" s="170">
        <v>48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21</v>
      </c>
      <c r="M21" s="172">
        <f>G21*(1+L21/100)</f>
        <v>0</v>
      </c>
      <c r="N21" s="172">
        <v>1.8380000000000001E-2</v>
      </c>
      <c r="O21" s="172">
        <f>ROUND(E21*N21,2)</f>
        <v>0.88</v>
      </c>
      <c r="P21" s="172">
        <v>0</v>
      </c>
      <c r="Q21" s="172">
        <f>ROUND(E21*P21,2)</f>
        <v>0</v>
      </c>
      <c r="R21" s="172" t="s">
        <v>151</v>
      </c>
      <c r="S21" s="172" t="s">
        <v>125</v>
      </c>
      <c r="T21" s="173" t="s">
        <v>125</v>
      </c>
      <c r="U21" s="156">
        <v>0.13</v>
      </c>
      <c r="V21" s="156">
        <f>ROUND(E21*U21,2)</f>
        <v>6.24</v>
      </c>
      <c r="W21" s="156"/>
      <c r="X21" s="156" t="s">
        <v>127</v>
      </c>
      <c r="Y21" s="146"/>
      <c r="Z21" s="146"/>
      <c r="AA21" s="146"/>
      <c r="AB21" s="146"/>
      <c r="AC21" s="146"/>
      <c r="AD21" s="146"/>
      <c r="AE21" s="146"/>
      <c r="AF21" s="146"/>
      <c r="AG21" s="146" t="s">
        <v>128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53"/>
      <c r="B22" s="154"/>
      <c r="C22" s="251" t="s">
        <v>152</v>
      </c>
      <c r="D22" s="252"/>
      <c r="E22" s="252"/>
      <c r="F22" s="252"/>
      <c r="G22" s="252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6"/>
      <c r="Z22" s="146"/>
      <c r="AA22" s="146"/>
      <c r="AB22" s="146"/>
      <c r="AC22" s="146"/>
      <c r="AD22" s="146"/>
      <c r="AE22" s="146"/>
      <c r="AF22" s="146"/>
      <c r="AG22" s="146" t="s">
        <v>129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">
      <c r="A23" s="153"/>
      <c r="B23" s="154"/>
      <c r="C23" s="255" t="s">
        <v>153</v>
      </c>
      <c r="D23" s="256"/>
      <c r="E23" s="256"/>
      <c r="F23" s="256"/>
      <c r="G23" s="2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6"/>
      <c r="Z23" s="146"/>
      <c r="AA23" s="146"/>
      <c r="AB23" s="146"/>
      <c r="AC23" s="146"/>
      <c r="AD23" s="146"/>
      <c r="AE23" s="146"/>
      <c r="AF23" s="146"/>
      <c r="AG23" s="146" t="s">
        <v>154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">
      <c r="A24" s="153"/>
      <c r="B24" s="154"/>
      <c r="C24" s="186" t="s">
        <v>155</v>
      </c>
      <c r="D24" s="158"/>
      <c r="E24" s="159">
        <v>30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6"/>
      <c r="Z24" s="146"/>
      <c r="AA24" s="146"/>
      <c r="AB24" s="146"/>
      <c r="AC24" s="146"/>
      <c r="AD24" s="146"/>
      <c r="AE24" s="146"/>
      <c r="AF24" s="146"/>
      <c r="AG24" s="146" t="s">
        <v>131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">
      <c r="A25" s="153"/>
      <c r="B25" s="154"/>
      <c r="C25" s="186" t="s">
        <v>156</v>
      </c>
      <c r="D25" s="158"/>
      <c r="E25" s="159">
        <v>18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6"/>
      <c r="Z25" s="146"/>
      <c r="AA25" s="146"/>
      <c r="AB25" s="146"/>
      <c r="AC25" s="146"/>
      <c r="AD25" s="146"/>
      <c r="AE25" s="146"/>
      <c r="AF25" s="146"/>
      <c r="AG25" s="146" t="s">
        <v>131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ht="33.75" outlineLevel="1" x14ac:dyDescent="0.2">
      <c r="A26" s="167">
        <v>7</v>
      </c>
      <c r="B26" s="168" t="s">
        <v>157</v>
      </c>
      <c r="C26" s="185" t="s">
        <v>158</v>
      </c>
      <c r="D26" s="169" t="s">
        <v>139</v>
      </c>
      <c r="E26" s="170">
        <v>48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2">
        <v>8.4999999999999995E-4</v>
      </c>
      <c r="O26" s="172">
        <f>ROUND(E26*N26,2)</f>
        <v>0.04</v>
      </c>
      <c r="P26" s="172">
        <v>0</v>
      </c>
      <c r="Q26" s="172">
        <f>ROUND(E26*P26,2)</f>
        <v>0</v>
      </c>
      <c r="R26" s="172" t="s">
        <v>151</v>
      </c>
      <c r="S26" s="172" t="s">
        <v>125</v>
      </c>
      <c r="T26" s="173" t="s">
        <v>125</v>
      </c>
      <c r="U26" s="156">
        <v>0.01</v>
      </c>
      <c r="V26" s="156">
        <f>ROUND(E26*U26,2)</f>
        <v>0.48</v>
      </c>
      <c r="W26" s="156"/>
      <c r="X26" s="156" t="s">
        <v>127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136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">
      <c r="A27" s="153"/>
      <c r="B27" s="154"/>
      <c r="C27" s="251" t="s">
        <v>152</v>
      </c>
      <c r="D27" s="252"/>
      <c r="E27" s="252"/>
      <c r="F27" s="252"/>
      <c r="G27" s="252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6"/>
      <c r="Z27" s="146"/>
      <c r="AA27" s="146"/>
      <c r="AB27" s="146"/>
      <c r="AC27" s="146"/>
      <c r="AD27" s="146"/>
      <c r="AE27" s="146"/>
      <c r="AF27" s="146"/>
      <c r="AG27" s="146" t="s">
        <v>129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53"/>
      <c r="B28" s="154"/>
      <c r="C28" s="186" t="s">
        <v>159</v>
      </c>
      <c r="D28" s="158"/>
      <c r="E28" s="159">
        <v>48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6"/>
      <c r="Z28" s="146"/>
      <c r="AA28" s="146"/>
      <c r="AB28" s="146"/>
      <c r="AC28" s="146"/>
      <c r="AD28" s="146"/>
      <c r="AE28" s="146"/>
      <c r="AF28" s="146"/>
      <c r="AG28" s="146" t="s">
        <v>131</v>
      </c>
      <c r="AH28" s="146">
        <v>5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">
      <c r="A29" s="167">
        <v>8</v>
      </c>
      <c r="B29" s="168" t="s">
        <v>160</v>
      </c>
      <c r="C29" s="185" t="s">
        <v>161</v>
      </c>
      <c r="D29" s="169" t="s">
        <v>139</v>
      </c>
      <c r="E29" s="170">
        <v>48</v>
      </c>
      <c r="F29" s="171"/>
      <c r="G29" s="172">
        <f>ROUND(E29*F29,2)</f>
        <v>0</v>
      </c>
      <c r="H29" s="171"/>
      <c r="I29" s="172">
        <f>ROUND(E29*H29,2)</f>
        <v>0</v>
      </c>
      <c r="J29" s="171"/>
      <c r="K29" s="172">
        <f>ROUND(E29*J29,2)</f>
        <v>0</v>
      </c>
      <c r="L29" s="172">
        <v>21</v>
      </c>
      <c r="M29" s="172">
        <f>G29*(1+L29/100)</f>
        <v>0</v>
      </c>
      <c r="N29" s="172">
        <v>0</v>
      </c>
      <c r="O29" s="172">
        <f>ROUND(E29*N29,2)</f>
        <v>0</v>
      </c>
      <c r="P29" s="172">
        <v>0</v>
      </c>
      <c r="Q29" s="172">
        <f>ROUND(E29*P29,2)</f>
        <v>0</v>
      </c>
      <c r="R29" s="172" t="s">
        <v>151</v>
      </c>
      <c r="S29" s="172" t="s">
        <v>125</v>
      </c>
      <c r="T29" s="173" t="s">
        <v>125</v>
      </c>
      <c r="U29" s="156">
        <v>0.1</v>
      </c>
      <c r="V29" s="156">
        <f>ROUND(E29*U29,2)</f>
        <v>4.8</v>
      </c>
      <c r="W29" s="156"/>
      <c r="X29" s="156" t="s">
        <v>127</v>
      </c>
      <c r="Y29" s="146"/>
      <c r="Z29" s="146"/>
      <c r="AA29" s="146"/>
      <c r="AB29" s="146"/>
      <c r="AC29" s="146"/>
      <c r="AD29" s="146"/>
      <c r="AE29" s="146"/>
      <c r="AF29" s="146"/>
      <c r="AG29" s="146" t="s">
        <v>128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53"/>
      <c r="B30" s="154"/>
      <c r="C30" s="186" t="s">
        <v>159</v>
      </c>
      <c r="D30" s="158"/>
      <c r="E30" s="159">
        <v>48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6"/>
      <c r="Z30" s="146"/>
      <c r="AA30" s="146"/>
      <c r="AB30" s="146"/>
      <c r="AC30" s="146"/>
      <c r="AD30" s="146"/>
      <c r="AE30" s="146"/>
      <c r="AF30" s="146"/>
      <c r="AG30" s="146" t="s">
        <v>131</v>
      </c>
      <c r="AH30" s="146">
        <v>5</v>
      </c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67">
        <v>9</v>
      </c>
      <c r="B31" s="168" t="s">
        <v>162</v>
      </c>
      <c r="C31" s="185" t="s">
        <v>163</v>
      </c>
      <c r="D31" s="169" t="s">
        <v>139</v>
      </c>
      <c r="E31" s="170">
        <v>48</v>
      </c>
      <c r="F31" s="171"/>
      <c r="G31" s="172">
        <f>ROUND(E31*F31,2)</f>
        <v>0</v>
      </c>
      <c r="H31" s="171"/>
      <c r="I31" s="172">
        <f>ROUND(E31*H31,2)</f>
        <v>0</v>
      </c>
      <c r="J31" s="171"/>
      <c r="K31" s="172">
        <f>ROUND(E31*J31,2)</f>
        <v>0</v>
      </c>
      <c r="L31" s="172">
        <v>21</v>
      </c>
      <c r="M31" s="172">
        <f>G31*(1+L31/100)</f>
        <v>0</v>
      </c>
      <c r="N31" s="172">
        <v>0</v>
      </c>
      <c r="O31" s="172">
        <f>ROUND(E31*N31,2)</f>
        <v>0</v>
      </c>
      <c r="P31" s="172">
        <v>0</v>
      </c>
      <c r="Q31" s="172">
        <f>ROUND(E31*P31,2)</f>
        <v>0</v>
      </c>
      <c r="R31" s="172" t="s">
        <v>151</v>
      </c>
      <c r="S31" s="172" t="s">
        <v>125</v>
      </c>
      <c r="T31" s="173" t="s">
        <v>125</v>
      </c>
      <c r="U31" s="156">
        <v>0.04</v>
      </c>
      <c r="V31" s="156">
        <f>ROUND(E31*U31,2)</f>
        <v>1.92</v>
      </c>
      <c r="W31" s="156"/>
      <c r="X31" s="156" t="s">
        <v>127</v>
      </c>
      <c r="Y31" s="146"/>
      <c r="Z31" s="146"/>
      <c r="AA31" s="146"/>
      <c r="AB31" s="146"/>
      <c r="AC31" s="146"/>
      <c r="AD31" s="146"/>
      <c r="AE31" s="146"/>
      <c r="AF31" s="146"/>
      <c r="AG31" s="146" t="s">
        <v>128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">
      <c r="A32" s="153"/>
      <c r="B32" s="154"/>
      <c r="C32" s="186" t="s">
        <v>159</v>
      </c>
      <c r="D32" s="158"/>
      <c r="E32" s="159">
        <v>48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6"/>
      <c r="Z32" s="146"/>
      <c r="AA32" s="146"/>
      <c r="AB32" s="146"/>
      <c r="AC32" s="146"/>
      <c r="AD32" s="146"/>
      <c r="AE32" s="146"/>
      <c r="AF32" s="146"/>
      <c r="AG32" s="146" t="s">
        <v>131</v>
      </c>
      <c r="AH32" s="146">
        <v>5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67">
        <v>10</v>
      </c>
      <c r="B33" s="168" t="s">
        <v>164</v>
      </c>
      <c r="C33" s="185" t="s">
        <v>165</v>
      </c>
      <c r="D33" s="169" t="s">
        <v>139</v>
      </c>
      <c r="E33" s="170">
        <v>48</v>
      </c>
      <c r="F33" s="171"/>
      <c r="G33" s="172">
        <f>ROUND(E33*F33,2)</f>
        <v>0</v>
      </c>
      <c r="H33" s="171"/>
      <c r="I33" s="172">
        <f>ROUND(E33*H33,2)</f>
        <v>0</v>
      </c>
      <c r="J33" s="171"/>
      <c r="K33" s="172">
        <f>ROUND(E33*J33,2)</f>
        <v>0</v>
      </c>
      <c r="L33" s="172">
        <v>21</v>
      </c>
      <c r="M33" s="172">
        <f>G33*(1+L33/100)</f>
        <v>0</v>
      </c>
      <c r="N33" s="172">
        <v>0</v>
      </c>
      <c r="O33" s="172">
        <f>ROUND(E33*N33,2)</f>
        <v>0</v>
      </c>
      <c r="P33" s="172">
        <v>0</v>
      </c>
      <c r="Q33" s="172">
        <f>ROUND(E33*P33,2)</f>
        <v>0</v>
      </c>
      <c r="R33" s="172" t="s">
        <v>151</v>
      </c>
      <c r="S33" s="172" t="s">
        <v>125</v>
      </c>
      <c r="T33" s="173" t="s">
        <v>125</v>
      </c>
      <c r="U33" s="156">
        <v>2.4E-2</v>
      </c>
      <c r="V33" s="156">
        <f>ROUND(E33*U33,2)</f>
        <v>1.1499999999999999</v>
      </c>
      <c r="W33" s="156"/>
      <c r="X33" s="156" t="s">
        <v>127</v>
      </c>
      <c r="Y33" s="146"/>
      <c r="Z33" s="146"/>
      <c r="AA33" s="146"/>
      <c r="AB33" s="146"/>
      <c r="AC33" s="146"/>
      <c r="AD33" s="146"/>
      <c r="AE33" s="146"/>
      <c r="AF33" s="146"/>
      <c r="AG33" s="146" t="s">
        <v>128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">
      <c r="A34" s="153"/>
      <c r="B34" s="154"/>
      <c r="C34" s="186" t="s">
        <v>166</v>
      </c>
      <c r="D34" s="158"/>
      <c r="E34" s="159">
        <v>48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6"/>
      <c r="Z34" s="146"/>
      <c r="AA34" s="146"/>
      <c r="AB34" s="146"/>
      <c r="AC34" s="146"/>
      <c r="AD34" s="146"/>
      <c r="AE34" s="146"/>
      <c r="AF34" s="146"/>
      <c r="AG34" s="146" t="s">
        <v>131</v>
      </c>
      <c r="AH34" s="146">
        <v>5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">
      <c r="A35" s="167">
        <v>11</v>
      </c>
      <c r="B35" s="168" t="s">
        <v>167</v>
      </c>
      <c r="C35" s="185" t="s">
        <v>168</v>
      </c>
      <c r="D35" s="169" t="s">
        <v>139</v>
      </c>
      <c r="E35" s="170">
        <v>48</v>
      </c>
      <c r="F35" s="171"/>
      <c r="G35" s="172">
        <f>ROUND(E35*F35,2)</f>
        <v>0</v>
      </c>
      <c r="H35" s="171"/>
      <c r="I35" s="172">
        <f>ROUND(E35*H35,2)</f>
        <v>0</v>
      </c>
      <c r="J35" s="171"/>
      <c r="K35" s="172">
        <f>ROUND(E35*J35,2)</f>
        <v>0</v>
      </c>
      <c r="L35" s="172">
        <v>21</v>
      </c>
      <c r="M35" s="172">
        <f>G35*(1+L35/100)</f>
        <v>0</v>
      </c>
      <c r="N35" s="172">
        <v>1.0000000000000001E-5</v>
      </c>
      <c r="O35" s="172">
        <f>ROUND(E35*N35,2)</f>
        <v>0</v>
      </c>
      <c r="P35" s="172">
        <v>0</v>
      </c>
      <c r="Q35" s="172">
        <f>ROUND(E35*P35,2)</f>
        <v>0</v>
      </c>
      <c r="R35" s="172" t="s">
        <v>169</v>
      </c>
      <c r="S35" s="172" t="s">
        <v>125</v>
      </c>
      <c r="T35" s="173" t="s">
        <v>125</v>
      </c>
      <c r="U35" s="156">
        <v>0</v>
      </c>
      <c r="V35" s="156">
        <f>ROUND(E35*U35,2)</f>
        <v>0</v>
      </c>
      <c r="W35" s="156"/>
      <c r="X35" s="156" t="s">
        <v>170</v>
      </c>
      <c r="Y35" s="146"/>
      <c r="Z35" s="146"/>
      <c r="AA35" s="146"/>
      <c r="AB35" s="146"/>
      <c r="AC35" s="146"/>
      <c r="AD35" s="146"/>
      <c r="AE35" s="146"/>
      <c r="AF35" s="146"/>
      <c r="AG35" s="146" t="s">
        <v>171</v>
      </c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">
      <c r="A36" s="153"/>
      <c r="B36" s="154"/>
      <c r="C36" s="186" t="s">
        <v>166</v>
      </c>
      <c r="D36" s="158"/>
      <c r="E36" s="159">
        <v>48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6"/>
      <c r="Z36" s="146"/>
      <c r="AA36" s="146"/>
      <c r="AB36" s="146"/>
      <c r="AC36" s="146"/>
      <c r="AD36" s="146"/>
      <c r="AE36" s="146"/>
      <c r="AF36" s="146"/>
      <c r="AG36" s="146" t="s">
        <v>131</v>
      </c>
      <c r="AH36" s="146">
        <v>5</v>
      </c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x14ac:dyDescent="0.2">
      <c r="A37" s="161" t="s">
        <v>119</v>
      </c>
      <c r="B37" s="162" t="s">
        <v>72</v>
      </c>
      <c r="C37" s="184" t="s">
        <v>73</v>
      </c>
      <c r="D37" s="163"/>
      <c r="E37" s="164"/>
      <c r="F37" s="165"/>
      <c r="G37" s="165">
        <f>SUMIF(AG38:AG39,"&lt;&gt;NOR",G38:G39)</f>
        <v>0</v>
      </c>
      <c r="H37" s="165"/>
      <c r="I37" s="165">
        <f>SUM(I38:I39)</f>
        <v>0</v>
      </c>
      <c r="J37" s="165"/>
      <c r="K37" s="165">
        <f>SUM(K38:K39)</f>
        <v>0</v>
      </c>
      <c r="L37" s="165"/>
      <c r="M37" s="165">
        <f>SUM(M38:M39)</f>
        <v>0</v>
      </c>
      <c r="N37" s="165"/>
      <c r="O37" s="165">
        <f>SUM(O38:O39)</f>
        <v>0</v>
      </c>
      <c r="P37" s="165"/>
      <c r="Q37" s="165">
        <f>SUM(Q38:Q39)</f>
        <v>0</v>
      </c>
      <c r="R37" s="165"/>
      <c r="S37" s="165"/>
      <c r="T37" s="166"/>
      <c r="U37" s="160"/>
      <c r="V37" s="160">
        <f>SUM(V38:V39)</f>
        <v>0</v>
      </c>
      <c r="W37" s="160"/>
      <c r="X37" s="160"/>
      <c r="AG37" t="s">
        <v>120</v>
      </c>
    </row>
    <row r="38" spans="1:60" ht="22.5" outlineLevel="1" x14ac:dyDescent="0.2">
      <c r="A38" s="167">
        <v>12</v>
      </c>
      <c r="B38" s="168" t="s">
        <v>172</v>
      </c>
      <c r="C38" s="185" t="s">
        <v>173</v>
      </c>
      <c r="D38" s="169" t="s">
        <v>174</v>
      </c>
      <c r="E38" s="170">
        <v>2</v>
      </c>
      <c r="F38" s="171"/>
      <c r="G38" s="172">
        <f>ROUND(E38*F38,2)</f>
        <v>0</v>
      </c>
      <c r="H38" s="171"/>
      <c r="I38" s="172">
        <f>ROUND(E38*H38,2)</f>
        <v>0</v>
      </c>
      <c r="J38" s="171"/>
      <c r="K38" s="172">
        <f>ROUND(E38*J38,2)</f>
        <v>0</v>
      </c>
      <c r="L38" s="172">
        <v>21</v>
      </c>
      <c r="M38" s="172">
        <f>G38*(1+L38/100)</f>
        <v>0</v>
      </c>
      <c r="N38" s="172">
        <v>0</v>
      </c>
      <c r="O38" s="172">
        <f>ROUND(E38*N38,2)</f>
        <v>0</v>
      </c>
      <c r="P38" s="172">
        <v>0</v>
      </c>
      <c r="Q38" s="172">
        <f>ROUND(E38*P38,2)</f>
        <v>0</v>
      </c>
      <c r="R38" s="172"/>
      <c r="S38" s="172" t="s">
        <v>135</v>
      </c>
      <c r="T38" s="173" t="s">
        <v>126</v>
      </c>
      <c r="U38" s="156">
        <v>0</v>
      </c>
      <c r="V38" s="156">
        <f>ROUND(E38*U38,2)</f>
        <v>0</v>
      </c>
      <c r="W38" s="156"/>
      <c r="X38" s="156" t="s">
        <v>127</v>
      </c>
      <c r="Y38" s="146"/>
      <c r="Z38" s="146"/>
      <c r="AA38" s="146"/>
      <c r="AB38" s="146"/>
      <c r="AC38" s="146"/>
      <c r="AD38" s="146"/>
      <c r="AE38" s="146"/>
      <c r="AF38" s="146"/>
      <c r="AG38" s="146" t="s">
        <v>128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">
      <c r="A39" s="153"/>
      <c r="B39" s="154"/>
      <c r="C39" s="186" t="s">
        <v>175</v>
      </c>
      <c r="D39" s="158"/>
      <c r="E39" s="159">
        <v>2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6"/>
      <c r="Z39" s="146"/>
      <c r="AA39" s="146"/>
      <c r="AB39" s="146"/>
      <c r="AC39" s="146"/>
      <c r="AD39" s="146"/>
      <c r="AE39" s="146"/>
      <c r="AF39" s="146"/>
      <c r="AG39" s="146" t="s">
        <v>131</v>
      </c>
      <c r="AH39" s="146">
        <v>5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x14ac:dyDescent="0.2">
      <c r="A40" s="161" t="s">
        <v>119</v>
      </c>
      <c r="B40" s="162" t="s">
        <v>74</v>
      </c>
      <c r="C40" s="184" t="s">
        <v>75</v>
      </c>
      <c r="D40" s="163"/>
      <c r="E40" s="164"/>
      <c r="F40" s="165"/>
      <c r="G40" s="165">
        <f>SUMIF(AG41:AG48,"&lt;&gt;NOR",G41:G48)</f>
        <v>0</v>
      </c>
      <c r="H40" s="165"/>
      <c r="I40" s="165">
        <f>SUM(I41:I48)</f>
        <v>0</v>
      </c>
      <c r="J40" s="165"/>
      <c r="K40" s="165">
        <f>SUM(K41:K48)</f>
        <v>0</v>
      </c>
      <c r="L40" s="165"/>
      <c r="M40" s="165">
        <f>SUM(M41:M48)</f>
        <v>0</v>
      </c>
      <c r="N40" s="165"/>
      <c r="O40" s="165">
        <f>SUM(O41:O48)</f>
        <v>0</v>
      </c>
      <c r="P40" s="165"/>
      <c r="Q40" s="165">
        <f>SUM(Q41:Q48)</f>
        <v>2.56</v>
      </c>
      <c r="R40" s="165"/>
      <c r="S40" s="165"/>
      <c r="T40" s="166"/>
      <c r="U40" s="160"/>
      <c r="V40" s="160">
        <f>SUM(V41:V48)</f>
        <v>7.33</v>
      </c>
      <c r="W40" s="160"/>
      <c r="X40" s="160"/>
      <c r="AG40" t="s">
        <v>120</v>
      </c>
    </row>
    <row r="41" spans="1:60" ht="22.5" outlineLevel="1" x14ac:dyDescent="0.2">
      <c r="A41" s="167">
        <v>13</v>
      </c>
      <c r="B41" s="168" t="s">
        <v>176</v>
      </c>
      <c r="C41" s="185" t="s">
        <v>177</v>
      </c>
      <c r="D41" s="169" t="s">
        <v>123</v>
      </c>
      <c r="E41" s="170">
        <v>0.83220000000000005</v>
      </c>
      <c r="F41" s="171"/>
      <c r="G41" s="172">
        <f>ROUND(E41*F41,2)</f>
        <v>0</v>
      </c>
      <c r="H41" s="171"/>
      <c r="I41" s="172">
        <f>ROUND(E41*H41,2)</f>
        <v>0</v>
      </c>
      <c r="J41" s="171"/>
      <c r="K41" s="172">
        <f>ROUND(E41*J41,2)</f>
        <v>0</v>
      </c>
      <c r="L41" s="172">
        <v>21</v>
      </c>
      <c r="M41" s="172">
        <f>G41*(1+L41/100)</f>
        <v>0</v>
      </c>
      <c r="N41" s="172">
        <v>0</v>
      </c>
      <c r="O41" s="172">
        <f>ROUND(E41*N41,2)</f>
        <v>0</v>
      </c>
      <c r="P41" s="172">
        <v>1.5940000000000001</v>
      </c>
      <c r="Q41" s="172">
        <f>ROUND(E41*P41,2)</f>
        <v>1.33</v>
      </c>
      <c r="R41" s="172" t="s">
        <v>178</v>
      </c>
      <c r="S41" s="172" t="s">
        <v>125</v>
      </c>
      <c r="T41" s="173" t="s">
        <v>126</v>
      </c>
      <c r="U41" s="156">
        <v>2.42</v>
      </c>
      <c r="V41" s="156">
        <f>ROUND(E41*U41,2)</f>
        <v>2.0099999999999998</v>
      </c>
      <c r="W41" s="156"/>
      <c r="X41" s="156" t="s">
        <v>127</v>
      </c>
      <c r="Y41" s="146"/>
      <c r="Z41" s="146"/>
      <c r="AA41" s="146"/>
      <c r="AB41" s="146"/>
      <c r="AC41" s="146"/>
      <c r="AD41" s="146"/>
      <c r="AE41" s="146"/>
      <c r="AF41" s="146"/>
      <c r="AG41" s="146" t="s">
        <v>128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ht="22.5" outlineLevel="1" x14ac:dyDescent="0.2">
      <c r="A42" s="153"/>
      <c r="B42" s="154"/>
      <c r="C42" s="251" t="s">
        <v>179</v>
      </c>
      <c r="D42" s="252"/>
      <c r="E42" s="252"/>
      <c r="F42" s="252"/>
      <c r="G42" s="252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6"/>
      <c r="Z42" s="146"/>
      <c r="AA42" s="146"/>
      <c r="AB42" s="146"/>
      <c r="AC42" s="146"/>
      <c r="AD42" s="146"/>
      <c r="AE42" s="146"/>
      <c r="AF42" s="146"/>
      <c r="AG42" s="146" t="s">
        <v>129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81" t="str">
        <f>C42</f>
        <v>nebo vybourání otvorů průřezové plochy přes 4 m2 ve zdivu nadzákladovém, včetně pomocného lešení o výšce podlahy do 1900 mm a pro zatížení do 1,5 kPa  (150 kg/m2)</v>
      </c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53"/>
      <c r="B43" s="154"/>
      <c r="C43" s="186" t="s">
        <v>180</v>
      </c>
      <c r="D43" s="158"/>
      <c r="E43" s="159">
        <v>0.83220000000000005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6"/>
      <c r="Z43" s="146"/>
      <c r="AA43" s="146"/>
      <c r="AB43" s="146"/>
      <c r="AC43" s="146"/>
      <c r="AD43" s="146"/>
      <c r="AE43" s="146"/>
      <c r="AF43" s="146"/>
      <c r="AG43" s="146" t="s">
        <v>131</v>
      </c>
      <c r="AH43" s="146">
        <v>5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ht="33.75" outlineLevel="1" x14ac:dyDescent="0.2">
      <c r="A44" s="167">
        <v>14</v>
      </c>
      <c r="B44" s="168" t="s">
        <v>181</v>
      </c>
      <c r="C44" s="185" t="s">
        <v>182</v>
      </c>
      <c r="D44" s="169" t="s">
        <v>139</v>
      </c>
      <c r="E44" s="170">
        <v>5.61</v>
      </c>
      <c r="F44" s="171"/>
      <c r="G44" s="172">
        <f>ROUND(E44*F44,2)</f>
        <v>0</v>
      </c>
      <c r="H44" s="171"/>
      <c r="I44" s="172">
        <f>ROUND(E44*H44,2)</f>
        <v>0</v>
      </c>
      <c r="J44" s="171"/>
      <c r="K44" s="172">
        <f>ROUND(E44*J44,2)</f>
        <v>0</v>
      </c>
      <c r="L44" s="172">
        <v>21</v>
      </c>
      <c r="M44" s="172">
        <f>G44*(1+L44/100)</f>
        <v>0</v>
      </c>
      <c r="N44" s="172">
        <v>0</v>
      </c>
      <c r="O44" s="172">
        <f>ROUND(E44*N44,2)</f>
        <v>0</v>
      </c>
      <c r="P44" s="172">
        <v>5.8999999999999997E-2</v>
      </c>
      <c r="Q44" s="172">
        <f>ROUND(E44*P44,2)</f>
        <v>0.33</v>
      </c>
      <c r="R44" s="172" t="s">
        <v>178</v>
      </c>
      <c r="S44" s="172" t="s">
        <v>125</v>
      </c>
      <c r="T44" s="173" t="s">
        <v>125</v>
      </c>
      <c r="U44" s="156">
        <v>0.2</v>
      </c>
      <c r="V44" s="156">
        <f>ROUND(E44*U44,2)</f>
        <v>1.1200000000000001</v>
      </c>
      <c r="W44" s="156"/>
      <c r="X44" s="156" t="s">
        <v>127</v>
      </c>
      <c r="Y44" s="146"/>
      <c r="Z44" s="146"/>
      <c r="AA44" s="146"/>
      <c r="AB44" s="146"/>
      <c r="AC44" s="146"/>
      <c r="AD44" s="146"/>
      <c r="AE44" s="146"/>
      <c r="AF44" s="146"/>
      <c r="AG44" s="146" t="s">
        <v>136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53"/>
      <c r="B45" s="154"/>
      <c r="C45" s="186" t="s">
        <v>141</v>
      </c>
      <c r="D45" s="158"/>
      <c r="E45" s="159">
        <v>5.61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6"/>
      <c r="Z45" s="146"/>
      <c r="AA45" s="146"/>
      <c r="AB45" s="146"/>
      <c r="AC45" s="146"/>
      <c r="AD45" s="146"/>
      <c r="AE45" s="146"/>
      <c r="AF45" s="146"/>
      <c r="AG45" s="146" t="s">
        <v>131</v>
      </c>
      <c r="AH45" s="146">
        <v>5</v>
      </c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">
      <c r="A46" s="167">
        <v>15</v>
      </c>
      <c r="B46" s="168" t="s">
        <v>183</v>
      </c>
      <c r="C46" s="185" t="s">
        <v>184</v>
      </c>
      <c r="D46" s="169" t="s">
        <v>123</v>
      </c>
      <c r="E46" s="170">
        <v>0.5</v>
      </c>
      <c r="F46" s="171"/>
      <c r="G46" s="172">
        <f>ROUND(E46*F46,2)</f>
        <v>0</v>
      </c>
      <c r="H46" s="171"/>
      <c r="I46" s="172">
        <f>ROUND(E46*H46,2)</f>
        <v>0</v>
      </c>
      <c r="J46" s="171"/>
      <c r="K46" s="172">
        <f>ROUND(E46*J46,2)</f>
        <v>0</v>
      </c>
      <c r="L46" s="172">
        <v>21</v>
      </c>
      <c r="M46" s="172">
        <f>G46*(1+L46/100)</f>
        <v>0</v>
      </c>
      <c r="N46" s="172">
        <v>0</v>
      </c>
      <c r="O46" s="172">
        <f>ROUND(E46*N46,2)</f>
        <v>0</v>
      </c>
      <c r="P46" s="172">
        <v>1.8</v>
      </c>
      <c r="Q46" s="172">
        <f>ROUND(E46*P46,2)</f>
        <v>0.9</v>
      </c>
      <c r="R46" s="172" t="s">
        <v>185</v>
      </c>
      <c r="S46" s="172" t="s">
        <v>125</v>
      </c>
      <c r="T46" s="173" t="s">
        <v>126</v>
      </c>
      <c r="U46" s="156">
        <v>8.39</v>
      </c>
      <c r="V46" s="156">
        <f>ROUND(E46*U46,2)</f>
        <v>4.2</v>
      </c>
      <c r="W46" s="156"/>
      <c r="X46" s="156" t="s">
        <v>127</v>
      </c>
      <c r="Y46" s="146"/>
      <c r="Z46" s="146"/>
      <c r="AA46" s="146"/>
      <c r="AB46" s="146"/>
      <c r="AC46" s="146"/>
      <c r="AD46" s="146"/>
      <c r="AE46" s="146"/>
      <c r="AF46" s="146"/>
      <c r="AG46" s="146" t="s">
        <v>136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53"/>
      <c r="B47" s="154"/>
      <c r="C47" s="251" t="s">
        <v>186</v>
      </c>
      <c r="D47" s="252"/>
      <c r="E47" s="252"/>
      <c r="F47" s="252"/>
      <c r="G47" s="252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6"/>
      <c r="Z47" s="146"/>
      <c r="AA47" s="146"/>
      <c r="AB47" s="146"/>
      <c r="AC47" s="146"/>
      <c r="AD47" s="146"/>
      <c r="AE47" s="146"/>
      <c r="AF47" s="146"/>
      <c r="AG47" s="146" t="s">
        <v>129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81" t="str">
        <f>C47</f>
        <v>o půdorysné ploše do 15 m2 na vzdálenost do 3 m od okraje vyklízeného prostoru nebo s naložením na dopravní prostředek,</v>
      </c>
      <c r="BB47" s="146"/>
      <c r="BC47" s="146"/>
      <c r="BD47" s="146"/>
      <c r="BE47" s="146"/>
      <c r="BF47" s="146"/>
      <c r="BG47" s="146"/>
      <c r="BH47" s="146"/>
    </row>
    <row r="48" spans="1:60" outlineLevel="1" x14ac:dyDescent="0.2">
      <c r="A48" s="153"/>
      <c r="B48" s="154"/>
      <c r="C48" s="186" t="s">
        <v>475</v>
      </c>
      <c r="D48" s="158"/>
      <c r="E48" s="159">
        <v>0.5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6"/>
      <c r="Z48" s="146"/>
      <c r="AA48" s="146"/>
      <c r="AB48" s="146"/>
      <c r="AC48" s="146"/>
      <c r="AD48" s="146"/>
      <c r="AE48" s="146"/>
      <c r="AF48" s="146"/>
      <c r="AG48" s="146" t="s">
        <v>131</v>
      </c>
      <c r="AH48" s="146">
        <v>0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x14ac:dyDescent="0.2">
      <c r="A49" s="161" t="s">
        <v>119</v>
      </c>
      <c r="B49" s="162" t="s">
        <v>76</v>
      </c>
      <c r="C49" s="184" t="s">
        <v>77</v>
      </c>
      <c r="D49" s="163"/>
      <c r="E49" s="164"/>
      <c r="F49" s="165"/>
      <c r="G49" s="165">
        <f>SUMIF(AG50:AG51,"&lt;&gt;NOR",G50:G51)</f>
        <v>0</v>
      </c>
      <c r="H49" s="165"/>
      <c r="I49" s="165">
        <f>SUM(I50:I51)</f>
        <v>0</v>
      </c>
      <c r="J49" s="165"/>
      <c r="K49" s="165">
        <f>SUM(K50:K51)</f>
        <v>0</v>
      </c>
      <c r="L49" s="165"/>
      <c r="M49" s="165">
        <f>SUM(M50:M51)</f>
        <v>0</v>
      </c>
      <c r="N49" s="165"/>
      <c r="O49" s="165">
        <f>SUM(O50:O51)</f>
        <v>0</v>
      </c>
      <c r="P49" s="165"/>
      <c r="Q49" s="165">
        <f>SUM(Q50:Q51)</f>
        <v>0</v>
      </c>
      <c r="R49" s="165"/>
      <c r="S49" s="165"/>
      <c r="T49" s="166"/>
      <c r="U49" s="160"/>
      <c r="V49" s="160">
        <f>SUM(V50:V51)</f>
        <v>5.89</v>
      </c>
      <c r="W49" s="160"/>
      <c r="X49" s="160"/>
      <c r="AG49" t="s">
        <v>120</v>
      </c>
    </row>
    <row r="50" spans="1:60" ht="33.75" outlineLevel="1" x14ac:dyDescent="0.2">
      <c r="A50" s="167">
        <v>16</v>
      </c>
      <c r="B50" s="168" t="s">
        <v>187</v>
      </c>
      <c r="C50" s="185" t="s">
        <v>188</v>
      </c>
      <c r="D50" s="169" t="s">
        <v>189</v>
      </c>
      <c r="E50" s="170">
        <v>3.1112500000000001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 t="s">
        <v>190</v>
      </c>
      <c r="S50" s="172" t="s">
        <v>125</v>
      </c>
      <c r="T50" s="173" t="s">
        <v>125</v>
      </c>
      <c r="U50" s="156">
        <v>1.8919999999999999</v>
      </c>
      <c r="V50" s="156">
        <f>ROUND(E50*U50,2)</f>
        <v>5.89</v>
      </c>
      <c r="W50" s="156"/>
      <c r="X50" s="156" t="s">
        <v>191</v>
      </c>
      <c r="Y50" s="146"/>
      <c r="Z50" s="146"/>
      <c r="AA50" s="146"/>
      <c r="AB50" s="146"/>
      <c r="AC50" s="146"/>
      <c r="AD50" s="146"/>
      <c r="AE50" s="146"/>
      <c r="AF50" s="146"/>
      <c r="AG50" s="146" t="s">
        <v>192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">
      <c r="A51" s="153"/>
      <c r="B51" s="154"/>
      <c r="C51" s="251" t="s">
        <v>193</v>
      </c>
      <c r="D51" s="252"/>
      <c r="E51" s="252"/>
      <c r="F51" s="252"/>
      <c r="G51" s="252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6"/>
      <c r="Z51" s="146"/>
      <c r="AA51" s="146"/>
      <c r="AB51" s="146"/>
      <c r="AC51" s="146"/>
      <c r="AD51" s="146"/>
      <c r="AE51" s="146"/>
      <c r="AF51" s="146"/>
      <c r="AG51" s="146" t="s">
        <v>129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x14ac:dyDescent="0.2">
      <c r="A52" s="161" t="s">
        <v>119</v>
      </c>
      <c r="B52" s="162" t="s">
        <v>78</v>
      </c>
      <c r="C52" s="184" t="s">
        <v>79</v>
      </c>
      <c r="D52" s="163"/>
      <c r="E52" s="164"/>
      <c r="F52" s="165"/>
      <c r="G52" s="165">
        <f>SUMIF(AG53:AG100,"&lt;&gt;NOR",G53:G100)</f>
        <v>0</v>
      </c>
      <c r="H52" s="165"/>
      <c r="I52" s="165">
        <f>SUM(I53:I100)</f>
        <v>0</v>
      </c>
      <c r="J52" s="165"/>
      <c r="K52" s="165">
        <f>SUM(K53:K100)</f>
        <v>0</v>
      </c>
      <c r="L52" s="165"/>
      <c r="M52" s="165">
        <f>SUM(M53:M100)</f>
        <v>0</v>
      </c>
      <c r="N52" s="165"/>
      <c r="O52" s="165">
        <f>SUM(O53:O100)</f>
        <v>1.6</v>
      </c>
      <c r="P52" s="165"/>
      <c r="Q52" s="165">
        <f>SUM(Q53:Q100)</f>
        <v>0.78999999999999992</v>
      </c>
      <c r="R52" s="165"/>
      <c r="S52" s="165"/>
      <c r="T52" s="166"/>
      <c r="U52" s="160"/>
      <c r="V52" s="160">
        <f>SUM(V53:V100)</f>
        <v>85.81</v>
      </c>
      <c r="W52" s="160"/>
      <c r="X52" s="160"/>
      <c r="AG52" t="s">
        <v>120</v>
      </c>
    </row>
    <row r="53" spans="1:60" outlineLevel="1" x14ac:dyDescent="0.2">
      <c r="A53" s="167">
        <v>17</v>
      </c>
      <c r="B53" s="168" t="s">
        <v>194</v>
      </c>
      <c r="C53" s="185" t="s">
        <v>195</v>
      </c>
      <c r="D53" s="169" t="s">
        <v>123</v>
      </c>
      <c r="E53" s="170">
        <v>0.42603999999999997</v>
      </c>
      <c r="F53" s="171"/>
      <c r="G53" s="172">
        <f>ROUND(E53*F53,2)</f>
        <v>0</v>
      </c>
      <c r="H53" s="171"/>
      <c r="I53" s="172">
        <f>ROUND(E53*H53,2)</f>
        <v>0</v>
      </c>
      <c r="J53" s="171"/>
      <c r="K53" s="172">
        <f>ROUND(E53*J53,2)</f>
        <v>0</v>
      </c>
      <c r="L53" s="172">
        <v>21</v>
      </c>
      <c r="M53" s="172">
        <f>G53*(1+L53/100)</f>
        <v>0</v>
      </c>
      <c r="N53" s="172">
        <v>0</v>
      </c>
      <c r="O53" s="172">
        <f>ROUND(E53*N53,2)</f>
        <v>0</v>
      </c>
      <c r="P53" s="172">
        <v>0</v>
      </c>
      <c r="Q53" s="172">
        <f>ROUND(E53*P53,2)</f>
        <v>0</v>
      </c>
      <c r="R53" s="172" t="s">
        <v>196</v>
      </c>
      <c r="S53" s="172" t="s">
        <v>125</v>
      </c>
      <c r="T53" s="173" t="s">
        <v>125</v>
      </c>
      <c r="U53" s="156">
        <v>0</v>
      </c>
      <c r="V53" s="156">
        <f>ROUND(E53*U53,2)</f>
        <v>0</v>
      </c>
      <c r="W53" s="156"/>
      <c r="X53" s="156" t="s">
        <v>127</v>
      </c>
      <c r="Y53" s="146"/>
      <c r="Z53" s="146"/>
      <c r="AA53" s="146"/>
      <c r="AB53" s="146"/>
      <c r="AC53" s="146"/>
      <c r="AD53" s="146"/>
      <c r="AE53" s="146"/>
      <c r="AF53" s="146"/>
      <c r="AG53" s="146" t="s">
        <v>197</v>
      </c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1" x14ac:dyDescent="0.2">
      <c r="A54" s="153"/>
      <c r="B54" s="154"/>
      <c r="C54" s="186" t="s">
        <v>198</v>
      </c>
      <c r="D54" s="158"/>
      <c r="E54" s="159">
        <v>0.42603999999999997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6"/>
      <c r="Z54" s="146"/>
      <c r="AA54" s="146"/>
      <c r="AB54" s="146"/>
      <c r="AC54" s="146"/>
      <c r="AD54" s="146"/>
      <c r="AE54" s="146"/>
      <c r="AF54" s="146"/>
      <c r="AG54" s="146" t="s">
        <v>131</v>
      </c>
      <c r="AH54" s="146">
        <v>5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ht="22.5" outlineLevel="1" x14ac:dyDescent="0.2">
      <c r="A55" s="167">
        <v>18</v>
      </c>
      <c r="B55" s="168" t="s">
        <v>199</v>
      </c>
      <c r="C55" s="185" t="s">
        <v>476</v>
      </c>
      <c r="D55" s="169" t="s">
        <v>200</v>
      </c>
      <c r="E55" s="170">
        <v>10.8</v>
      </c>
      <c r="F55" s="171"/>
      <c r="G55" s="172">
        <f>ROUND(E55*F55,2)</f>
        <v>0</v>
      </c>
      <c r="H55" s="171"/>
      <c r="I55" s="172">
        <f>ROUND(E55*H55,2)</f>
        <v>0</v>
      </c>
      <c r="J55" s="171"/>
      <c r="K55" s="172">
        <f>ROUND(E55*J55,2)</f>
        <v>0</v>
      </c>
      <c r="L55" s="172">
        <v>21</v>
      </c>
      <c r="M55" s="172">
        <f>G55*(1+L55/100)</f>
        <v>0</v>
      </c>
      <c r="N55" s="172">
        <v>1.6000000000000001E-4</v>
      </c>
      <c r="O55" s="172">
        <f>ROUND(E55*N55,2)</f>
        <v>0</v>
      </c>
      <c r="P55" s="172">
        <v>1.2319999999999999E-2</v>
      </c>
      <c r="Q55" s="172">
        <f>ROUND(E55*P55,2)</f>
        <v>0.13</v>
      </c>
      <c r="R55" s="172" t="s">
        <v>196</v>
      </c>
      <c r="S55" s="172" t="s">
        <v>125</v>
      </c>
      <c r="T55" s="173" t="s">
        <v>125</v>
      </c>
      <c r="U55" s="156">
        <v>0.34</v>
      </c>
      <c r="V55" s="156">
        <f>ROUND(E55*U55,2)</f>
        <v>3.67</v>
      </c>
      <c r="W55" s="156"/>
      <c r="X55" s="156" t="s">
        <v>127</v>
      </c>
      <c r="Y55" s="146"/>
      <c r="Z55" s="146"/>
      <c r="AA55" s="146"/>
      <c r="AB55" s="146"/>
      <c r="AC55" s="146"/>
      <c r="AD55" s="146"/>
      <c r="AE55" s="146"/>
      <c r="AF55" s="146"/>
      <c r="AG55" s="146" t="s">
        <v>197</v>
      </c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">
      <c r="A56" s="153"/>
      <c r="B56" s="154"/>
      <c r="C56" s="186" t="s">
        <v>201</v>
      </c>
      <c r="D56" s="158"/>
      <c r="E56" s="159">
        <v>4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46"/>
      <c r="Z56" s="146"/>
      <c r="AA56" s="146"/>
      <c r="AB56" s="146"/>
      <c r="AC56" s="146"/>
      <c r="AD56" s="146"/>
      <c r="AE56" s="146"/>
      <c r="AF56" s="146"/>
      <c r="AG56" s="146" t="s">
        <v>131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 x14ac:dyDescent="0.2">
      <c r="A57" s="153"/>
      <c r="B57" s="154"/>
      <c r="C57" s="186" t="s">
        <v>64</v>
      </c>
      <c r="D57" s="158"/>
      <c r="E57" s="159">
        <v>4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6"/>
      <c r="Z57" s="146"/>
      <c r="AA57" s="146"/>
      <c r="AB57" s="146"/>
      <c r="AC57" s="146"/>
      <c r="AD57" s="146"/>
      <c r="AE57" s="146"/>
      <c r="AF57" s="146"/>
      <c r="AG57" s="146" t="s">
        <v>131</v>
      </c>
      <c r="AH57" s="146">
        <v>0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">
      <c r="A58" s="153"/>
      <c r="B58" s="154"/>
      <c r="C58" s="186" t="s">
        <v>202</v>
      </c>
      <c r="D58" s="158"/>
      <c r="E58" s="159">
        <v>2.8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6"/>
      <c r="Z58" s="146"/>
      <c r="AA58" s="146"/>
      <c r="AB58" s="146"/>
      <c r="AC58" s="146"/>
      <c r="AD58" s="146"/>
      <c r="AE58" s="146"/>
      <c r="AF58" s="146"/>
      <c r="AG58" s="146" t="s">
        <v>131</v>
      </c>
      <c r="AH58" s="146">
        <v>0</v>
      </c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ht="22.5" outlineLevel="1" x14ac:dyDescent="0.2">
      <c r="A59" s="167">
        <v>19</v>
      </c>
      <c r="B59" s="168" t="s">
        <v>203</v>
      </c>
      <c r="C59" s="185" t="s">
        <v>477</v>
      </c>
      <c r="D59" s="169" t="s">
        <v>200</v>
      </c>
      <c r="E59" s="170">
        <v>3.6</v>
      </c>
      <c r="F59" s="171"/>
      <c r="G59" s="172">
        <f>ROUND(E59*F59,2)</f>
        <v>0</v>
      </c>
      <c r="H59" s="171"/>
      <c r="I59" s="172">
        <f>ROUND(E59*H59,2)</f>
        <v>0</v>
      </c>
      <c r="J59" s="171"/>
      <c r="K59" s="172">
        <f>ROUND(E59*J59,2)</f>
        <v>0</v>
      </c>
      <c r="L59" s="172">
        <v>21</v>
      </c>
      <c r="M59" s="172">
        <f>G59*(1+L59/100)</f>
        <v>0</v>
      </c>
      <c r="N59" s="172">
        <v>1.6000000000000001E-4</v>
      </c>
      <c r="O59" s="172">
        <f>ROUND(E59*N59,2)</f>
        <v>0</v>
      </c>
      <c r="P59" s="172">
        <v>1.584E-2</v>
      </c>
      <c r="Q59" s="172">
        <f>ROUND(E59*P59,2)</f>
        <v>0.06</v>
      </c>
      <c r="R59" s="172" t="s">
        <v>196</v>
      </c>
      <c r="S59" s="172" t="s">
        <v>125</v>
      </c>
      <c r="T59" s="173" t="s">
        <v>125</v>
      </c>
      <c r="U59" s="156">
        <v>0.45600000000000002</v>
      </c>
      <c r="V59" s="156">
        <f>ROUND(E59*U59,2)</f>
        <v>1.64</v>
      </c>
      <c r="W59" s="156"/>
      <c r="X59" s="156" t="s">
        <v>127</v>
      </c>
      <c r="Y59" s="146"/>
      <c r="Z59" s="146"/>
      <c r="AA59" s="146"/>
      <c r="AB59" s="146"/>
      <c r="AC59" s="146"/>
      <c r="AD59" s="146"/>
      <c r="AE59" s="146"/>
      <c r="AF59" s="146"/>
      <c r="AG59" s="146" t="s">
        <v>197</v>
      </c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 x14ac:dyDescent="0.2">
      <c r="A60" s="153"/>
      <c r="B60" s="154"/>
      <c r="C60" s="186" t="s">
        <v>204</v>
      </c>
      <c r="D60" s="158"/>
      <c r="E60" s="159">
        <v>3.6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6"/>
      <c r="Z60" s="146"/>
      <c r="AA60" s="146"/>
      <c r="AB60" s="146"/>
      <c r="AC60" s="146"/>
      <c r="AD60" s="146"/>
      <c r="AE60" s="146"/>
      <c r="AF60" s="146"/>
      <c r="AG60" s="146" t="s">
        <v>131</v>
      </c>
      <c r="AH60" s="146">
        <v>0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ht="22.5" outlineLevel="1" x14ac:dyDescent="0.2">
      <c r="A61" s="167">
        <v>20</v>
      </c>
      <c r="B61" s="168" t="s">
        <v>205</v>
      </c>
      <c r="C61" s="185" t="s">
        <v>478</v>
      </c>
      <c r="D61" s="169" t="s">
        <v>200</v>
      </c>
      <c r="E61" s="170">
        <v>3.5</v>
      </c>
      <c r="F61" s="171"/>
      <c r="G61" s="172">
        <f>ROUND(E61*F61,2)</f>
        <v>0</v>
      </c>
      <c r="H61" s="171"/>
      <c r="I61" s="172">
        <f>ROUND(E61*H61,2)</f>
        <v>0</v>
      </c>
      <c r="J61" s="171"/>
      <c r="K61" s="172">
        <f>ROUND(E61*J61,2)</f>
        <v>0</v>
      </c>
      <c r="L61" s="172">
        <v>21</v>
      </c>
      <c r="M61" s="172">
        <f>G61*(1+L61/100)</f>
        <v>0</v>
      </c>
      <c r="N61" s="172">
        <v>1.6000000000000001E-4</v>
      </c>
      <c r="O61" s="172">
        <f>ROUND(E61*N61,2)</f>
        <v>0</v>
      </c>
      <c r="P61" s="172">
        <v>2.4750000000000001E-2</v>
      </c>
      <c r="Q61" s="172">
        <f>ROUND(E61*P61,2)</f>
        <v>0.09</v>
      </c>
      <c r="R61" s="172" t="s">
        <v>196</v>
      </c>
      <c r="S61" s="172" t="s">
        <v>125</v>
      </c>
      <c r="T61" s="173" t="s">
        <v>125</v>
      </c>
      <c r="U61" s="156">
        <v>0.50600000000000001</v>
      </c>
      <c r="V61" s="156">
        <f>ROUND(E61*U61,2)</f>
        <v>1.77</v>
      </c>
      <c r="W61" s="156"/>
      <c r="X61" s="156" t="s">
        <v>127</v>
      </c>
      <c r="Y61" s="146"/>
      <c r="Z61" s="146"/>
      <c r="AA61" s="146"/>
      <c r="AB61" s="146"/>
      <c r="AC61" s="146"/>
      <c r="AD61" s="146"/>
      <c r="AE61" s="146"/>
      <c r="AF61" s="146"/>
      <c r="AG61" s="146" t="s">
        <v>197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1" x14ac:dyDescent="0.2">
      <c r="A62" s="153"/>
      <c r="B62" s="154"/>
      <c r="C62" s="186" t="s">
        <v>206</v>
      </c>
      <c r="D62" s="158"/>
      <c r="E62" s="159">
        <v>3.5</v>
      </c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46"/>
      <c r="Z62" s="146"/>
      <c r="AA62" s="146"/>
      <c r="AB62" s="146"/>
      <c r="AC62" s="146"/>
      <c r="AD62" s="146"/>
      <c r="AE62" s="146"/>
      <c r="AF62" s="146"/>
      <c r="AG62" s="146" t="s">
        <v>131</v>
      </c>
      <c r="AH62" s="146">
        <v>0</v>
      </c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ht="22.5" outlineLevel="1" x14ac:dyDescent="0.2">
      <c r="A63" s="167">
        <v>21</v>
      </c>
      <c r="B63" s="168" t="s">
        <v>207</v>
      </c>
      <c r="C63" s="185" t="s">
        <v>479</v>
      </c>
      <c r="D63" s="169" t="s">
        <v>200</v>
      </c>
      <c r="E63" s="170">
        <v>10.8</v>
      </c>
      <c r="F63" s="171"/>
      <c r="G63" s="172">
        <f>ROUND(E63*F63,2)</f>
        <v>0</v>
      </c>
      <c r="H63" s="171"/>
      <c r="I63" s="172">
        <f>ROUND(E63*H63,2)</f>
        <v>0</v>
      </c>
      <c r="J63" s="171"/>
      <c r="K63" s="172">
        <f>ROUND(E63*J63,2)</f>
        <v>0</v>
      </c>
      <c r="L63" s="172">
        <v>21</v>
      </c>
      <c r="M63" s="172">
        <f>G63*(1+L63/100)</f>
        <v>0</v>
      </c>
      <c r="N63" s="172">
        <v>1.4670000000000001E-2</v>
      </c>
      <c r="O63" s="172">
        <f>ROUND(E63*N63,2)</f>
        <v>0.16</v>
      </c>
      <c r="P63" s="172">
        <v>0</v>
      </c>
      <c r="Q63" s="172">
        <f>ROUND(E63*P63,2)</f>
        <v>0</v>
      </c>
      <c r="R63" s="172" t="s">
        <v>196</v>
      </c>
      <c r="S63" s="172" t="s">
        <v>125</v>
      </c>
      <c r="T63" s="173" t="s">
        <v>125</v>
      </c>
      <c r="U63" s="156">
        <v>0.42</v>
      </c>
      <c r="V63" s="156">
        <f>ROUND(E63*U63,2)</f>
        <v>4.54</v>
      </c>
      <c r="W63" s="156"/>
      <c r="X63" s="156" t="s">
        <v>127</v>
      </c>
      <c r="Y63" s="146"/>
      <c r="Z63" s="146"/>
      <c r="AA63" s="146"/>
      <c r="AB63" s="146"/>
      <c r="AC63" s="146"/>
      <c r="AD63" s="146"/>
      <c r="AE63" s="146"/>
      <c r="AF63" s="146"/>
      <c r="AG63" s="146" t="s">
        <v>136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 x14ac:dyDescent="0.2">
      <c r="A64" s="153"/>
      <c r="B64" s="154"/>
      <c r="C64" s="186" t="s">
        <v>208</v>
      </c>
      <c r="D64" s="158"/>
      <c r="E64" s="159">
        <v>10.8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6"/>
      <c r="Z64" s="146"/>
      <c r="AA64" s="146"/>
      <c r="AB64" s="146"/>
      <c r="AC64" s="146"/>
      <c r="AD64" s="146"/>
      <c r="AE64" s="146"/>
      <c r="AF64" s="146"/>
      <c r="AG64" s="146" t="s">
        <v>131</v>
      </c>
      <c r="AH64" s="146">
        <v>5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ht="22.5" outlineLevel="1" x14ac:dyDescent="0.2">
      <c r="A65" s="167">
        <v>22</v>
      </c>
      <c r="B65" s="168" t="s">
        <v>209</v>
      </c>
      <c r="C65" s="185" t="s">
        <v>480</v>
      </c>
      <c r="D65" s="169" t="s">
        <v>200</v>
      </c>
      <c r="E65" s="170">
        <v>3.6</v>
      </c>
      <c r="F65" s="171"/>
      <c r="G65" s="172">
        <f>ROUND(E65*F65,2)</f>
        <v>0</v>
      </c>
      <c r="H65" s="171"/>
      <c r="I65" s="172">
        <f>ROUND(E65*H65,2)</f>
        <v>0</v>
      </c>
      <c r="J65" s="171"/>
      <c r="K65" s="172">
        <f>ROUND(E65*J65,2)</f>
        <v>0</v>
      </c>
      <c r="L65" s="172">
        <v>21</v>
      </c>
      <c r="M65" s="172">
        <f>G65*(1+L65/100)</f>
        <v>0</v>
      </c>
      <c r="N65" s="172">
        <v>1.602E-2</v>
      </c>
      <c r="O65" s="172">
        <f>ROUND(E65*N65,2)</f>
        <v>0.06</v>
      </c>
      <c r="P65" s="172">
        <v>0</v>
      </c>
      <c r="Q65" s="172">
        <f>ROUND(E65*P65,2)</f>
        <v>0</v>
      </c>
      <c r="R65" s="172" t="s">
        <v>196</v>
      </c>
      <c r="S65" s="172" t="s">
        <v>125</v>
      </c>
      <c r="T65" s="173" t="s">
        <v>125</v>
      </c>
      <c r="U65" s="156">
        <v>0.496</v>
      </c>
      <c r="V65" s="156">
        <f>ROUND(E65*U65,2)</f>
        <v>1.79</v>
      </c>
      <c r="W65" s="156"/>
      <c r="X65" s="156" t="s">
        <v>127</v>
      </c>
      <c r="Y65" s="146"/>
      <c r="Z65" s="146"/>
      <c r="AA65" s="146"/>
      <c r="AB65" s="146"/>
      <c r="AC65" s="146"/>
      <c r="AD65" s="146"/>
      <c r="AE65" s="146"/>
      <c r="AF65" s="146"/>
      <c r="AG65" s="146" t="s">
        <v>197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1" x14ac:dyDescent="0.2">
      <c r="A66" s="153"/>
      <c r="B66" s="154"/>
      <c r="C66" s="186" t="s">
        <v>210</v>
      </c>
      <c r="D66" s="158"/>
      <c r="E66" s="159">
        <v>3.6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46"/>
      <c r="Z66" s="146"/>
      <c r="AA66" s="146"/>
      <c r="AB66" s="146"/>
      <c r="AC66" s="146"/>
      <c r="AD66" s="146"/>
      <c r="AE66" s="146"/>
      <c r="AF66" s="146"/>
      <c r="AG66" s="146" t="s">
        <v>131</v>
      </c>
      <c r="AH66" s="146">
        <v>5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ht="22.5" outlineLevel="1" x14ac:dyDescent="0.2">
      <c r="A67" s="167">
        <v>23</v>
      </c>
      <c r="B67" s="168" t="s">
        <v>211</v>
      </c>
      <c r="C67" s="185" t="s">
        <v>481</v>
      </c>
      <c r="D67" s="169" t="s">
        <v>200</v>
      </c>
      <c r="E67" s="170">
        <v>3.5</v>
      </c>
      <c r="F67" s="171"/>
      <c r="G67" s="172">
        <f>ROUND(E67*F67,2)</f>
        <v>0</v>
      </c>
      <c r="H67" s="171"/>
      <c r="I67" s="172">
        <f>ROUND(E67*H67,2)</f>
        <v>0</v>
      </c>
      <c r="J67" s="171"/>
      <c r="K67" s="172">
        <f>ROUND(E67*J67,2)</f>
        <v>0</v>
      </c>
      <c r="L67" s="172">
        <v>21</v>
      </c>
      <c r="M67" s="172">
        <f>G67*(1+L67/100)</f>
        <v>0</v>
      </c>
      <c r="N67" s="172">
        <v>2.6409999999999999E-2</v>
      </c>
      <c r="O67" s="172">
        <f>ROUND(E67*N67,2)</f>
        <v>0.09</v>
      </c>
      <c r="P67" s="172">
        <v>0</v>
      </c>
      <c r="Q67" s="172">
        <f>ROUND(E67*P67,2)</f>
        <v>0</v>
      </c>
      <c r="R67" s="172" t="s">
        <v>196</v>
      </c>
      <c r="S67" s="172" t="s">
        <v>125</v>
      </c>
      <c r="T67" s="173" t="s">
        <v>125</v>
      </c>
      <c r="U67" s="156">
        <v>0.60599999999999998</v>
      </c>
      <c r="V67" s="156">
        <f>ROUND(E67*U67,2)</f>
        <v>2.12</v>
      </c>
      <c r="W67" s="156"/>
      <c r="X67" s="156" t="s">
        <v>127</v>
      </c>
      <c r="Y67" s="146"/>
      <c r="Z67" s="146"/>
      <c r="AA67" s="146"/>
      <c r="AB67" s="146"/>
      <c r="AC67" s="146"/>
      <c r="AD67" s="146"/>
      <c r="AE67" s="146"/>
      <c r="AF67" s="146"/>
      <c r="AG67" s="146" t="s">
        <v>197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 x14ac:dyDescent="0.2">
      <c r="A68" s="153"/>
      <c r="B68" s="154"/>
      <c r="C68" s="186" t="s">
        <v>212</v>
      </c>
      <c r="D68" s="158"/>
      <c r="E68" s="159">
        <v>3.5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46"/>
      <c r="Z68" s="146"/>
      <c r="AA68" s="146"/>
      <c r="AB68" s="146"/>
      <c r="AC68" s="146"/>
      <c r="AD68" s="146"/>
      <c r="AE68" s="146"/>
      <c r="AF68" s="146"/>
      <c r="AG68" s="146" t="s">
        <v>131</v>
      </c>
      <c r="AH68" s="146">
        <v>5</v>
      </c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ht="22.5" outlineLevel="1" x14ac:dyDescent="0.2">
      <c r="A69" s="174">
        <v>24</v>
      </c>
      <c r="B69" s="175" t="s">
        <v>213</v>
      </c>
      <c r="C69" s="187" t="s">
        <v>214</v>
      </c>
      <c r="D69" s="176" t="s">
        <v>189</v>
      </c>
      <c r="E69" s="177">
        <v>6.5</v>
      </c>
      <c r="F69" s="178"/>
      <c r="G69" s="179">
        <f>ROUND(E69*F69,2)</f>
        <v>0</v>
      </c>
      <c r="H69" s="178"/>
      <c r="I69" s="179">
        <f>ROUND(E69*H69,2)</f>
        <v>0</v>
      </c>
      <c r="J69" s="178"/>
      <c r="K69" s="179">
        <f>ROUND(E69*J69,2)</f>
        <v>0</v>
      </c>
      <c r="L69" s="179">
        <v>21</v>
      </c>
      <c r="M69" s="179">
        <f>G69*(1+L69/100)</f>
        <v>0</v>
      </c>
      <c r="N69" s="179">
        <v>2.0000000000000002E-5</v>
      </c>
      <c r="O69" s="179">
        <f>ROUND(E69*N69,2)</f>
        <v>0</v>
      </c>
      <c r="P69" s="179">
        <v>8.0000000000000002E-3</v>
      </c>
      <c r="Q69" s="179">
        <f>ROUND(E69*P69,2)</f>
        <v>0.05</v>
      </c>
      <c r="R69" s="179" t="s">
        <v>196</v>
      </c>
      <c r="S69" s="179" t="s">
        <v>125</v>
      </c>
      <c r="T69" s="180" t="s">
        <v>125</v>
      </c>
      <c r="U69" s="156">
        <v>1.2</v>
      </c>
      <c r="V69" s="156">
        <f>ROUND(E69*U69,2)</f>
        <v>7.8</v>
      </c>
      <c r="W69" s="156"/>
      <c r="X69" s="156" t="s">
        <v>127</v>
      </c>
      <c r="Y69" s="146"/>
      <c r="Z69" s="146"/>
      <c r="AA69" s="146"/>
      <c r="AB69" s="146"/>
      <c r="AC69" s="146"/>
      <c r="AD69" s="146"/>
      <c r="AE69" s="146"/>
      <c r="AF69" s="146"/>
      <c r="AG69" s="146" t="s">
        <v>197</v>
      </c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1" x14ac:dyDescent="0.2">
      <c r="A70" s="167">
        <v>25</v>
      </c>
      <c r="B70" s="168" t="s">
        <v>215</v>
      </c>
      <c r="C70" s="185" t="s">
        <v>216</v>
      </c>
      <c r="D70" s="169" t="s">
        <v>139</v>
      </c>
      <c r="E70" s="170">
        <v>70.2</v>
      </c>
      <c r="F70" s="171"/>
      <c r="G70" s="172">
        <f>ROUND(E70*F70,2)</f>
        <v>0</v>
      </c>
      <c r="H70" s="171"/>
      <c r="I70" s="172">
        <f>ROUND(E70*H70,2)</f>
        <v>0</v>
      </c>
      <c r="J70" s="171"/>
      <c r="K70" s="172">
        <f>ROUND(E70*J70,2)</f>
        <v>0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 t="s">
        <v>196</v>
      </c>
      <c r="S70" s="172" t="s">
        <v>125</v>
      </c>
      <c r="T70" s="173" t="s">
        <v>125</v>
      </c>
      <c r="U70" s="156">
        <v>0.16</v>
      </c>
      <c r="V70" s="156">
        <f>ROUND(E70*U70,2)</f>
        <v>11.23</v>
      </c>
      <c r="W70" s="156"/>
      <c r="X70" s="156" t="s">
        <v>127</v>
      </c>
      <c r="Y70" s="146"/>
      <c r="Z70" s="146"/>
      <c r="AA70" s="146"/>
      <c r="AB70" s="146"/>
      <c r="AC70" s="146"/>
      <c r="AD70" s="146"/>
      <c r="AE70" s="146"/>
      <c r="AF70" s="146"/>
      <c r="AG70" s="146" t="s">
        <v>197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1" x14ac:dyDescent="0.2">
      <c r="A71" s="153"/>
      <c r="B71" s="154"/>
      <c r="C71" s="186" t="s">
        <v>217</v>
      </c>
      <c r="D71" s="158"/>
      <c r="E71" s="159">
        <v>70.2</v>
      </c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46"/>
      <c r="Z71" s="146"/>
      <c r="AA71" s="146"/>
      <c r="AB71" s="146"/>
      <c r="AC71" s="146"/>
      <c r="AD71" s="146"/>
      <c r="AE71" s="146"/>
      <c r="AF71" s="146"/>
      <c r="AG71" s="146" t="s">
        <v>131</v>
      </c>
      <c r="AH71" s="146">
        <v>5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ht="22.5" outlineLevel="1" x14ac:dyDescent="0.2">
      <c r="A72" s="167">
        <v>26</v>
      </c>
      <c r="B72" s="168" t="s">
        <v>218</v>
      </c>
      <c r="C72" s="185" t="s">
        <v>219</v>
      </c>
      <c r="D72" s="169" t="s">
        <v>139</v>
      </c>
      <c r="E72" s="170">
        <v>70.2</v>
      </c>
      <c r="F72" s="171"/>
      <c r="G72" s="172">
        <f>ROUND(E72*F72,2)</f>
        <v>0</v>
      </c>
      <c r="H72" s="171"/>
      <c r="I72" s="172">
        <f>ROUND(E72*H72,2)</f>
        <v>0</v>
      </c>
      <c r="J72" s="171"/>
      <c r="K72" s="172">
        <f>ROUND(E72*J72,2)</f>
        <v>0</v>
      </c>
      <c r="L72" s="172">
        <v>21</v>
      </c>
      <c r="M72" s="172">
        <f>G72*(1+L72/100)</f>
        <v>0</v>
      </c>
      <c r="N72" s="172">
        <v>0</v>
      </c>
      <c r="O72" s="172">
        <f>ROUND(E72*N72,2)</f>
        <v>0</v>
      </c>
      <c r="P72" s="172">
        <v>5.0000000000000001E-3</v>
      </c>
      <c r="Q72" s="172">
        <f>ROUND(E72*P72,2)</f>
        <v>0.35</v>
      </c>
      <c r="R72" s="172" t="s">
        <v>196</v>
      </c>
      <c r="S72" s="172" t="s">
        <v>125</v>
      </c>
      <c r="T72" s="173" t="s">
        <v>125</v>
      </c>
      <c r="U72" s="156">
        <v>0.05</v>
      </c>
      <c r="V72" s="156">
        <f>ROUND(E72*U72,2)</f>
        <v>3.51</v>
      </c>
      <c r="W72" s="156"/>
      <c r="X72" s="156" t="s">
        <v>127</v>
      </c>
      <c r="Y72" s="146"/>
      <c r="Z72" s="146"/>
      <c r="AA72" s="146"/>
      <c r="AB72" s="146"/>
      <c r="AC72" s="146"/>
      <c r="AD72" s="146"/>
      <c r="AE72" s="146"/>
      <c r="AF72" s="146"/>
      <c r="AG72" s="146" t="s">
        <v>136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1" x14ac:dyDescent="0.2">
      <c r="A73" s="153"/>
      <c r="B73" s="154"/>
      <c r="C73" s="186" t="s">
        <v>220</v>
      </c>
      <c r="D73" s="158"/>
      <c r="E73" s="159">
        <v>70.2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6"/>
      <c r="Z73" s="146"/>
      <c r="AA73" s="146"/>
      <c r="AB73" s="146"/>
      <c r="AC73" s="146"/>
      <c r="AD73" s="146"/>
      <c r="AE73" s="146"/>
      <c r="AF73" s="146"/>
      <c r="AG73" s="146" t="s">
        <v>131</v>
      </c>
      <c r="AH73" s="146">
        <v>5</v>
      </c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ht="33.75" outlineLevel="1" x14ac:dyDescent="0.2">
      <c r="A74" s="167">
        <v>27</v>
      </c>
      <c r="B74" s="168" t="s">
        <v>221</v>
      </c>
      <c r="C74" s="185" t="s">
        <v>482</v>
      </c>
      <c r="D74" s="169" t="s">
        <v>174</v>
      </c>
      <c r="E74" s="170">
        <v>2</v>
      </c>
      <c r="F74" s="171"/>
      <c r="G74" s="172">
        <f>ROUND(E74*F74,2)</f>
        <v>0</v>
      </c>
      <c r="H74" s="171"/>
      <c r="I74" s="172">
        <f>ROUND(E74*H74,2)</f>
        <v>0</v>
      </c>
      <c r="J74" s="171"/>
      <c r="K74" s="172">
        <f>ROUND(E74*J74,2)</f>
        <v>0</v>
      </c>
      <c r="L74" s="172">
        <v>21</v>
      </c>
      <c r="M74" s="172">
        <f>G74*(1+L74/100)</f>
        <v>0</v>
      </c>
      <c r="N74" s="172">
        <v>0</v>
      </c>
      <c r="O74" s="172">
        <f>ROUND(E74*N74,2)</f>
        <v>0</v>
      </c>
      <c r="P74" s="172">
        <v>0</v>
      </c>
      <c r="Q74" s="172">
        <f>ROUND(E74*P74,2)</f>
        <v>0</v>
      </c>
      <c r="R74" s="172" t="s">
        <v>196</v>
      </c>
      <c r="S74" s="172" t="s">
        <v>125</v>
      </c>
      <c r="T74" s="173" t="s">
        <v>125</v>
      </c>
      <c r="U74" s="156">
        <v>6.55</v>
      </c>
      <c r="V74" s="156">
        <f>ROUND(E74*U74,2)</f>
        <v>13.1</v>
      </c>
      <c r="W74" s="156"/>
      <c r="X74" s="156" t="s">
        <v>127</v>
      </c>
      <c r="Y74" s="146"/>
      <c r="Z74" s="146"/>
      <c r="AA74" s="146"/>
      <c r="AB74" s="146"/>
      <c r="AC74" s="146"/>
      <c r="AD74" s="146"/>
      <c r="AE74" s="146"/>
      <c r="AF74" s="146"/>
      <c r="AG74" s="146" t="s">
        <v>136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 x14ac:dyDescent="0.2">
      <c r="A75" s="153"/>
      <c r="B75" s="154"/>
      <c r="C75" s="186" t="s">
        <v>222</v>
      </c>
      <c r="D75" s="158"/>
      <c r="E75" s="159">
        <v>2</v>
      </c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6"/>
      <c r="Z75" s="146"/>
      <c r="AA75" s="146"/>
      <c r="AB75" s="146"/>
      <c r="AC75" s="146"/>
      <c r="AD75" s="146"/>
      <c r="AE75" s="146"/>
      <c r="AF75" s="146"/>
      <c r="AG75" s="146" t="s">
        <v>131</v>
      </c>
      <c r="AH75" s="146">
        <v>0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1" x14ac:dyDescent="0.2">
      <c r="A76" s="167">
        <v>28</v>
      </c>
      <c r="B76" s="168" t="s">
        <v>223</v>
      </c>
      <c r="C76" s="185" t="s">
        <v>224</v>
      </c>
      <c r="D76" s="169" t="s">
        <v>123</v>
      </c>
      <c r="E76" s="170">
        <v>1.3621399999999999</v>
      </c>
      <c r="F76" s="171"/>
      <c r="G76" s="172">
        <f>ROUND(E76*F76,2)</f>
        <v>0</v>
      </c>
      <c r="H76" s="171"/>
      <c r="I76" s="172">
        <f>ROUND(E76*H76,2)</f>
        <v>0</v>
      </c>
      <c r="J76" s="171"/>
      <c r="K76" s="172">
        <f>ROUND(E76*J76,2)</f>
        <v>0</v>
      </c>
      <c r="L76" s="172">
        <v>21</v>
      </c>
      <c r="M76" s="172">
        <f>G76*(1+L76/100)</f>
        <v>0</v>
      </c>
      <c r="N76" s="172">
        <v>2.3570000000000001E-2</v>
      </c>
      <c r="O76" s="172">
        <f>ROUND(E76*N76,2)</f>
        <v>0.03</v>
      </c>
      <c r="P76" s="172">
        <v>0</v>
      </c>
      <c r="Q76" s="172">
        <f>ROUND(E76*P76,2)</f>
        <v>0</v>
      </c>
      <c r="R76" s="172" t="s">
        <v>196</v>
      </c>
      <c r="S76" s="172" t="s">
        <v>125</v>
      </c>
      <c r="T76" s="173" t="s">
        <v>125</v>
      </c>
      <c r="U76" s="156">
        <v>0</v>
      </c>
      <c r="V76" s="156">
        <f>ROUND(E76*U76,2)</f>
        <v>0</v>
      </c>
      <c r="W76" s="156"/>
      <c r="X76" s="156" t="s">
        <v>127</v>
      </c>
      <c r="Y76" s="146"/>
      <c r="Z76" s="146"/>
      <c r="AA76" s="146"/>
      <c r="AB76" s="146"/>
      <c r="AC76" s="146"/>
      <c r="AD76" s="146"/>
      <c r="AE76" s="146"/>
      <c r="AF76" s="146"/>
      <c r="AG76" s="146" t="s">
        <v>197</v>
      </c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1" x14ac:dyDescent="0.2">
      <c r="A77" s="153"/>
      <c r="B77" s="154"/>
      <c r="C77" s="186" t="s">
        <v>225</v>
      </c>
      <c r="D77" s="158"/>
      <c r="E77" s="159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46"/>
      <c r="Z77" s="146"/>
      <c r="AA77" s="146"/>
      <c r="AB77" s="146"/>
      <c r="AC77" s="146"/>
      <c r="AD77" s="146"/>
      <c r="AE77" s="146"/>
      <c r="AF77" s="146"/>
      <c r="AG77" s="146" t="s">
        <v>131</v>
      </c>
      <c r="AH77" s="146">
        <v>0</v>
      </c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1" x14ac:dyDescent="0.2">
      <c r="A78" s="153"/>
      <c r="B78" s="154"/>
      <c r="C78" s="186" t="s">
        <v>226</v>
      </c>
      <c r="D78" s="158"/>
      <c r="E78" s="159">
        <v>1.3621399999999999</v>
      </c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46"/>
      <c r="Z78" s="146"/>
      <c r="AA78" s="146"/>
      <c r="AB78" s="146"/>
      <c r="AC78" s="146"/>
      <c r="AD78" s="146"/>
      <c r="AE78" s="146"/>
      <c r="AF78" s="146"/>
      <c r="AG78" s="146" t="s">
        <v>131</v>
      </c>
      <c r="AH78" s="146">
        <v>5</v>
      </c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">
      <c r="A79" s="167">
        <v>29</v>
      </c>
      <c r="B79" s="168" t="s">
        <v>227</v>
      </c>
      <c r="C79" s="185" t="s">
        <v>228</v>
      </c>
      <c r="D79" s="169" t="s">
        <v>139</v>
      </c>
      <c r="E79" s="170">
        <v>77.2</v>
      </c>
      <c r="F79" s="171"/>
      <c r="G79" s="172">
        <f>ROUND(E79*F79,2)</f>
        <v>0</v>
      </c>
      <c r="H79" s="171"/>
      <c r="I79" s="172">
        <f>ROUND(E79*H79,2)</f>
        <v>0</v>
      </c>
      <c r="J79" s="171"/>
      <c r="K79" s="172">
        <f>ROUND(E79*J79,2)</f>
        <v>0</v>
      </c>
      <c r="L79" s="172">
        <v>21</v>
      </c>
      <c r="M79" s="172">
        <f>G79*(1+L79/100)</f>
        <v>0</v>
      </c>
      <c r="N79" s="172">
        <v>1E-3</v>
      </c>
      <c r="O79" s="172">
        <f>ROUND(E79*N79,2)</f>
        <v>0.08</v>
      </c>
      <c r="P79" s="172">
        <v>0</v>
      </c>
      <c r="Q79" s="172">
        <f>ROUND(E79*P79,2)</f>
        <v>0</v>
      </c>
      <c r="R79" s="172"/>
      <c r="S79" s="172" t="s">
        <v>135</v>
      </c>
      <c r="T79" s="173" t="s">
        <v>126</v>
      </c>
      <c r="U79" s="156">
        <v>0</v>
      </c>
      <c r="V79" s="156">
        <f>ROUND(E79*U79,2)</f>
        <v>0</v>
      </c>
      <c r="W79" s="156"/>
      <c r="X79" s="156" t="s">
        <v>127</v>
      </c>
      <c r="Y79" s="146"/>
      <c r="Z79" s="146"/>
      <c r="AA79" s="146"/>
      <c r="AB79" s="146"/>
      <c r="AC79" s="146"/>
      <c r="AD79" s="146"/>
      <c r="AE79" s="146"/>
      <c r="AF79" s="146"/>
      <c r="AG79" s="146" t="s">
        <v>144</v>
      </c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1" x14ac:dyDescent="0.2">
      <c r="A80" s="153"/>
      <c r="B80" s="154"/>
      <c r="C80" s="186" t="s">
        <v>220</v>
      </c>
      <c r="D80" s="158"/>
      <c r="E80" s="159">
        <v>70.2</v>
      </c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46"/>
      <c r="Z80" s="146"/>
      <c r="AA80" s="146"/>
      <c r="AB80" s="146"/>
      <c r="AC80" s="146"/>
      <c r="AD80" s="146"/>
      <c r="AE80" s="146"/>
      <c r="AF80" s="146"/>
      <c r="AG80" s="146" t="s">
        <v>131</v>
      </c>
      <c r="AH80" s="146">
        <v>5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1" x14ac:dyDescent="0.2">
      <c r="A81" s="153"/>
      <c r="B81" s="154"/>
      <c r="C81" s="186" t="s">
        <v>229</v>
      </c>
      <c r="D81" s="158"/>
      <c r="E81" s="159">
        <v>7</v>
      </c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6"/>
      <c r="Z81" s="146"/>
      <c r="AA81" s="146"/>
      <c r="AB81" s="146"/>
      <c r="AC81" s="146"/>
      <c r="AD81" s="146"/>
      <c r="AE81" s="146"/>
      <c r="AF81" s="146"/>
      <c r="AG81" s="146" t="s">
        <v>131</v>
      </c>
      <c r="AH81" s="146">
        <v>0</v>
      </c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ht="22.5" outlineLevel="1" x14ac:dyDescent="0.2">
      <c r="A82" s="174">
        <v>30</v>
      </c>
      <c r="B82" s="175" t="s">
        <v>230</v>
      </c>
      <c r="C82" s="187" t="s">
        <v>231</v>
      </c>
      <c r="D82" s="176" t="s">
        <v>200</v>
      </c>
      <c r="E82" s="177">
        <v>10</v>
      </c>
      <c r="F82" s="178"/>
      <c r="G82" s="179">
        <f>ROUND(E82*F82,2)</f>
        <v>0</v>
      </c>
      <c r="H82" s="178"/>
      <c r="I82" s="179">
        <f>ROUND(E82*H82,2)</f>
        <v>0</v>
      </c>
      <c r="J82" s="178"/>
      <c r="K82" s="179">
        <f>ROUND(E82*J82,2)</f>
        <v>0</v>
      </c>
      <c r="L82" s="179">
        <v>21</v>
      </c>
      <c r="M82" s="179">
        <f>G82*(1+L82/100)</f>
        <v>0</v>
      </c>
      <c r="N82" s="179">
        <v>0.02</v>
      </c>
      <c r="O82" s="179">
        <f>ROUND(E82*N82,2)</f>
        <v>0.2</v>
      </c>
      <c r="P82" s="179">
        <v>0</v>
      </c>
      <c r="Q82" s="179">
        <f>ROUND(E82*P82,2)</f>
        <v>0</v>
      </c>
      <c r="R82" s="179"/>
      <c r="S82" s="179" t="s">
        <v>135</v>
      </c>
      <c r="T82" s="180" t="s">
        <v>126</v>
      </c>
      <c r="U82" s="156">
        <v>0</v>
      </c>
      <c r="V82" s="156">
        <f>ROUND(E82*U82,2)</f>
        <v>0</v>
      </c>
      <c r="W82" s="156"/>
      <c r="X82" s="156" t="s">
        <v>127</v>
      </c>
      <c r="Y82" s="146"/>
      <c r="Z82" s="146"/>
      <c r="AA82" s="146"/>
      <c r="AB82" s="146"/>
      <c r="AC82" s="146"/>
      <c r="AD82" s="146"/>
      <c r="AE82" s="146"/>
      <c r="AF82" s="146"/>
      <c r="AG82" s="146" t="s">
        <v>136</v>
      </c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1" x14ac:dyDescent="0.2">
      <c r="A83" s="174">
        <v>31</v>
      </c>
      <c r="B83" s="175" t="s">
        <v>232</v>
      </c>
      <c r="C83" s="187" t="s">
        <v>233</v>
      </c>
      <c r="D83" s="176" t="s">
        <v>174</v>
      </c>
      <c r="E83" s="177">
        <v>3</v>
      </c>
      <c r="F83" s="178"/>
      <c r="G83" s="179">
        <f>ROUND(E83*F83,2)</f>
        <v>0</v>
      </c>
      <c r="H83" s="178"/>
      <c r="I83" s="179">
        <f>ROUND(E83*H83,2)</f>
        <v>0</v>
      </c>
      <c r="J83" s="178"/>
      <c r="K83" s="179">
        <f>ROUND(E83*J83,2)</f>
        <v>0</v>
      </c>
      <c r="L83" s="179">
        <v>21</v>
      </c>
      <c r="M83" s="179">
        <f>G83*(1+L83/100)</f>
        <v>0</v>
      </c>
      <c r="N83" s="179">
        <v>0</v>
      </c>
      <c r="O83" s="179">
        <f>ROUND(E83*N83,2)</f>
        <v>0</v>
      </c>
      <c r="P83" s="179">
        <v>0</v>
      </c>
      <c r="Q83" s="179">
        <f>ROUND(E83*P83,2)</f>
        <v>0</v>
      </c>
      <c r="R83" s="179"/>
      <c r="S83" s="179" t="s">
        <v>135</v>
      </c>
      <c r="T83" s="180" t="s">
        <v>126</v>
      </c>
      <c r="U83" s="156">
        <v>8.4000000000000005E-2</v>
      </c>
      <c r="V83" s="156">
        <f>ROUND(E83*U83,2)</f>
        <v>0.25</v>
      </c>
      <c r="W83" s="156"/>
      <c r="X83" s="156" t="s">
        <v>127</v>
      </c>
      <c r="Y83" s="146"/>
      <c r="Z83" s="146"/>
      <c r="AA83" s="146"/>
      <c r="AB83" s="146"/>
      <c r="AC83" s="146"/>
      <c r="AD83" s="146"/>
      <c r="AE83" s="146"/>
      <c r="AF83" s="146"/>
      <c r="AG83" s="146" t="s">
        <v>197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ht="22.5" outlineLevel="1" x14ac:dyDescent="0.2">
      <c r="A84" s="167">
        <v>32</v>
      </c>
      <c r="B84" s="168" t="s">
        <v>234</v>
      </c>
      <c r="C84" s="185" t="s">
        <v>235</v>
      </c>
      <c r="D84" s="169" t="s">
        <v>174</v>
      </c>
      <c r="E84" s="170">
        <v>3</v>
      </c>
      <c r="F84" s="171"/>
      <c r="G84" s="172">
        <f>ROUND(E84*F84,2)</f>
        <v>0</v>
      </c>
      <c r="H84" s="171"/>
      <c r="I84" s="172">
        <f>ROUND(E84*H84,2)</f>
        <v>0</v>
      </c>
      <c r="J84" s="171"/>
      <c r="K84" s="172">
        <f>ROUND(E84*J84,2)</f>
        <v>0</v>
      </c>
      <c r="L84" s="172">
        <v>21</v>
      </c>
      <c r="M84" s="172">
        <f>G84*(1+L84/100)</f>
        <v>0</v>
      </c>
      <c r="N84" s="172">
        <v>6.0999999999999997E-4</v>
      </c>
      <c r="O84" s="172">
        <f>ROUND(E84*N84,2)</f>
        <v>0</v>
      </c>
      <c r="P84" s="172">
        <v>0</v>
      </c>
      <c r="Q84" s="172">
        <f>ROUND(E84*P84,2)</f>
        <v>0</v>
      </c>
      <c r="R84" s="172"/>
      <c r="S84" s="172" t="s">
        <v>135</v>
      </c>
      <c r="T84" s="173" t="s">
        <v>126</v>
      </c>
      <c r="U84" s="156">
        <v>11.196</v>
      </c>
      <c r="V84" s="156">
        <f>ROUND(E84*U84,2)</f>
        <v>33.590000000000003</v>
      </c>
      <c r="W84" s="156"/>
      <c r="X84" s="156" t="s">
        <v>127</v>
      </c>
      <c r="Y84" s="146"/>
      <c r="Z84" s="146"/>
      <c r="AA84" s="146"/>
      <c r="AB84" s="146"/>
      <c r="AC84" s="146"/>
      <c r="AD84" s="146"/>
      <c r="AE84" s="146"/>
      <c r="AF84" s="146"/>
      <c r="AG84" s="146" t="s">
        <v>197</v>
      </c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1" x14ac:dyDescent="0.2">
      <c r="A85" s="153"/>
      <c r="B85" s="154"/>
      <c r="C85" s="186" t="s">
        <v>236</v>
      </c>
      <c r="D85" s="158"/>
      <c r="E85" s="159">
        <v>2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46"/>
      <c r="Z85" s="146"/>
      <c r="AA85" s="146"/>
      <c r="AB85" s="146"/>
      <c r="AC85" s="146"/>
      <c r="AD85" s="146"/>
      <c r="AE85" s="146"/>
      <c r="AF85" s="146"/>
      <c r="AG85" s="146" t="s">
        <v>131</v>
      </c>
      <c r="AH85" s="146">
        <v>0</v>
      </c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1" x14ac:dyDescent="0.2">
      <c r="A86" s="153"/>
      <c r="B86" s="154"/>
      <c r="C86" s="186" t="s">
        <v>237</v>
      </c>
      <c r="D86" s="158"/>
      <c r="E86" s="159">
        <v>1</v>
      </c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6"/>
      <c r="Z86" s="146"/>
      <c r="AA86" s="146"/>
      <c r="AB86" s="146"/>
      <c r="AC86" s="146"/>
      <c r="AD86" s="146"/>
      <c r="AE86" s="146"/>
      <c r="AF86" s="146"/>
      <c r="AG86" s="146" t="s">
        <v>131</v>
      </c>
      <c r="AH86" s="146">
        <v>0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outlineLevel="1" x14ac:dyDescent="0.2">
      <c r="A87" s="174">
        <v>33</v>
      </c>
      <c r="B87" s="175" t="s">
        <v>238</v>
      </c>
      <c r="C87" s="187" t="s">
        <v>239</v>
      </c>
      <c r="D87" s="176" t="s">
        <v>139</v>
      </c>
      <c r="E87" s="177">
        <v>7.5</v>
      </c>
      <c r="F87" s="178"/>
      <c r="G87" s="179">
        <f>ROUND(E87*F87,2)</f>
        <v>0</v>
      </c>
      <c r="H87" s="178"/>
      <c r="I87" s="179">
        <f>ROUND(E87*H87,2)</f>
        <v>0</v>
      </c>
      <c r="J87" s="178"/>
      <c r="K87" s="179">
        <f>ROUND(E87*J87,2)</f>
        <v>0</v>
      </c>
      <c r="L87" s="179">
        <v>21</v>
      </c>
      <c r="M87" s="179">
        <f>G87*(1+L87/100)</f>
        <v>0</v>
      </c>
      <c r="N87" s="179">
        <v>1.6000000000000001E-4</v>
      </c>
      <c r="O87" s="179">
        <f>ROUND(E87*N87,2)</f>
        <v>0</v>
      </c>
      <c r="P87" s="179">
        <v>1.4E-2</v>
      </c>
      <c r="Q87" s="179">
        <f>ROUND(E87*P87,2)</f>
        <v>0.11</v>
      </c>
      <c r="R87" s="179"/>
      <c r="S87" s="179" t="s">
        <v>135</v>
      </c>
      <c r="T87" s="180" t="s">
        <v>126</v>
      </c>
      <c r="U87" s="156">
        <v>0.106</v>
      </c>
      <c r="V87" s="156">
        <f>ROUND(E87*U87,2)</f>
        <v>0.8</v>
      </c>
      <c r="W87" s="156"/>
      <c r="X87" s="156" t="s">
        <v>127</v>
      </c>
      <c r="Y87" s="146"/>
      <c r="Z87" s="146"/>
      <c r="AA87" s="146"/>
      <c r="AB87" s="146"/>
      <c r="AC87" s="146"/>
      <c r="AD87" s="146"/>
      <c r="AE87" s="146"/>
      <c r="AF87" s="146"/>
      <c r="AG87" s="146" t="s">
        <v>136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1" x14ac:dyDescent="0.2">
      <c r="A88" s="167">
        <v>34</v>
      </c>
      <c r="B88" s="168" t="s">
        <v>240</v>
      </c>
      <c r="C88" s="185" t="s">
        <v>241</v>
      </c>
      <c r="D88" s="169" t="s">
        <v>200</v>
      </c>
      <c r="E88" s="170">
        <v>567.55999999999995</v>
      </c>
      <c r="F88" s="171"/>
      <c r="G88" s="172">
        <f>ROUND(E88*F88,2)</f>
        <v>0</v>
      </c>
      <c r="H88" s="171"/>
      <c r="I88" s="172">
        <f>ROUND(E88*H88,2)</f>
        <v>0</v>
      </c>
      <c r="J88" s="171"/>
      <c r="K88" s="172">
        <f>ROUND(E88*J88,2)</f>
        <v>0</v>
      </c>
      <c r="L88" s="172">
        <v>21</v>
      </c>
      <c r="M88" s="172">
        <f>G88*(1+L88/100)</f>
        <v>0</v>
      </c>
      <c r="N88" s="172">
        <v>1.32E-3</v>
      </c>
      <c r="O88" s="172">
        <f>ROUND(E88*N88,2)</f>
        <v>0.75</v>
      </c>
      <c r="P88" s="172">
        <v>0</v>
      </c>
      <c r="Q88" s="172">
        <f>ROUND(E88*P88,2)</f>
        <v>0</v>
      </c>
      <c r="R88" s="172" t="s">
        <v>169</v>
      </c>
      <c r="S88" s="172" t="s">
        <v>125</v>
      </c>
      <c r="T88" s="173" t="s">
        <v>125</v>
      </c>
      <c r="U88" s="156">
        <v>0</v>
      </c>
      <c r="V88" s="156">
        <f>ROUND(E88*U88,2)</f>
        <v>0</v>
      </c>
      <c r="W88" s="156"/>
      <c r="X88" s="156" t="s">
        <v>170</v>
      </c>
      <c r="Y88" s="146"/>
      <c r="Z88" s="146"/>
      <c r="AA88" s="146"/>
      <c r="AB88" s="146"/>
      <c r="AC88" s="146"/>
      <c r="AD88" s="146"/>
      <c r="AE88" s="146"/>
      <c r="AF88" s="146"/>
      <c r="AG88" s="146" t="s">
        <v>242</v>
      </c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1" x14ac:dyDescent="0.2">
      <c r="A89" s="153"/>
      <c r="B89" s="154"/>
      <c r="C89" s="186" t="s">
        <v>243</v>
      </c>
      <c r="D89" s="158"/>
      <c r="E89" s="159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46"/>
      <c r="Z89" s="146"/>
      <c r="AA89" s="146"/>
      <c r="AB89" s="146"/>
      <c r="AC89" s="146"/>
      <c r="AD89" s="146"/>
      <c r="AE89" s="146"/>
      <c r="AF89" s="146"/>
      <c r="AG89" s="146" t="s">
        <v>131</v>
      </c>
      <c r="AH89" s="146">
        <v>0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">
      <c r="A90" s="153"/>
      <c r="B90" s="154"/>
      <c r="C90" s="186" t="s">
        <v>244</v>
      </c>
      <c r="D90" s="158"/>
      <c r="E90" s="159">
        <v>547.55999999999995</v>
      </c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6"/>
      <c r="Z90" s="146"/>
      <c r="AA90" s="146"/>
      <c r="AB90" s="146"/>
      <c r="AC90" s="146"/>
      <c r="AD90" s="146"/>
      <c r="AE90" s="146"/>
      <c r="AF90" s="146"/>
      <c r="AG90" s="146" t="s">
        <v>131</v>
      </c>
      <c r="AH90" s="146">
        <v>5</v>
      </c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1" x14ac:dyDescent="0.2">
      <c r="A91" s="153"/>
      <c r="B91" s="154"/>
      <c r="C91" s="186" t="s">
        <v>245</v>
      </c>
      <c r="D91" s="158"/>
      <c r="E91" s="159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46"/>
      <c r="Z91" s="146"/>
      <c r="AA91" s="146"/>
      <c r="AB91" s="146"/>
      <c r="AC91" s="146"/>
      <c r="AD91" s="146"/>
      <c r="AE91" s="146"/>
      <c r="AF91" s="146"/>
      <c r="AG91" s="146" t="s">
        <v>131</v>
      </c>
      <c r="AH91" s="146">
        <v>0</v>
      </c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1" x14ac:dyDescent="0.2">
      <c r="A92" s="153"/>
      <c r="B92" s="154"/>
      <c r="C92" s="186" t="s">
        <v>246</v>
      </c>
      <c r="D92" s="158"/>
      <c r="E92" s="159">
        <v>20</v>
      </c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46"/>
      <c r="Z92" s="146"/>
      <c r="AA92" s="146"/>
      <c r="AB92" s="146"/>
      <c r="AC92" s="146"/>
      <c r="AD92" s="146"/>
      <c r="AE92" s="146"/>
      <c r="AF92" s="146"/>
      <c r="AG92" s="146" t="s">
        <v>131</v>
      </c>
      <c r="AH92" s="146">
        <v>5</v>
      </c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">
      <c r="A93" s="167">
        <v>35</v>
      </c>
      <c r="B93" s="168" t="s">
        <v>247</v>
      </c>
      <c r="C93" s="185" t="s">
        <v>248</v>
      </c>
      <c r="D93" s="169" t="s">
        <v>123</v>
      </c>
      <c r="E93" s="170">
        <v>0.42603999999999997</v>
      </c>
      <c r="F93" s="171"/>
      <c r="G93" s="172">
        <f>ROUND(E93*F93,2)</f>
        <v>0</v>
      </c>
      <c r="H93" s="171"/>
      <c r="I93" s="172">
        <f>ROUND(E93*H93,2)</f>
        <v>0</v>
      </c>
      <c r="J93" s="171"/>
      <c r="K93" s="172">
        <f>ROUND(E93*J93,2)</f>
        <v>0</v>
      </c>
      <c r="L93" s="172">
        <v>21</v>
      </c>
      <c r="M93" s="172">
        <f>G93*(1+L93/100)</f>
        <v>0</v>
      </c>
      <c r="N93" s="172">
        <v>0.55000000000000004</v>
      </c>
      <c r="O93" s="172">
        <f>ROUND(E93*N93,2)</f>
        <v>0.23</v>
      </c>
      <c r="P93" s="172">
        <v>0</v>
      </c>
      <c r="Q93" s="172">
        <f>ROUND(E93*P93,2)</f>
        <v>0</v>
      </c>
      <c r="R93" s="172"/>
      <c r="S93" s="172" t="s">
        <v>135</v>
      </c>
      <c r="T93" s="173" t="s">
        <v>249</v>
      </c>
      <c r="U93" s="156">
        <v>0</v>
      </c>
      <c r="V93" s="156">
        <f>ROUND(E93*U93,2)</f>
        <v>0</v>
      </c>
      <c r="W93" s="156"/>
      <c r="X93" s="156" t="s">
        <v>170</v>
      </c>
      <c r="Y93" s="146"/>
      <c r="Z93" s="146"/>
      <c r="AA93" s="146"/>
      <c r="AB93" s="146"/>
      <c r="AC93" s="146"/>
      <c r="AD93" s="146"/>
      <c r="AE93" s="146"/>
      <c r="AF93" s="146"/>
      <c r="AG93" s="146" t="s">
        <v>250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">
      <c r="A94" s="153"/>
      <c r="B94" s="154"/>
      <c r="C94" s="186" t="s">
        <v>251</v>
      </c>
      <c r="D94" s="158"/>
      <c r="E94" s="159">
        <v>8.1600000000000006E-2</v>
      </c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46"/>
      <c r="Z94" s="146"/>
      <c r="AA94" s="146"/>
      <c r="AB94" s="146"/>
      <c r="AC94" s="146"/>
      <c r="AD94" s="146"/>
      <c r="AE94" s="146"/>
      <c r="AF94" s="146"/>
      <c r="AG94" s="146" t="s">
        <v>131</v>
      </c>
      <c r="AH94" s="146">
        <v>0</v>
      </c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1" x14ac:dyDescent="0.2">
      <c r="A95" s="153"/>
      <c r="B95" s="154"/>
      <c r="C95" s="186" t="s">
        <v>252</v>
      </c>
      <c r="D95" s="158"/>
      <c r="E95" s="159">
        <v>8.4000000000000005E-2</v>
      </c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46"/>
      <c r="Z95" s="146"/>
      <c r="AA95" s="146"/>
      <c r="AB95" s="146"/>
      <c r="AC95" s="146"/>
      <c r="AD95" s="146"/>
      <c r="AE95" s="146"/>
      <c r="AF95" s="146"/>
      <c r="AG95" s="146" t="s">
        <v>131</v>
      </c>
      <c r="AH95" s="146">
        <v>0</v>
      </c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 x14ac:dyDescent="0.2">
      <c r="A96" s="153"/>
      <c r="B96" s="154"/>
      <c r="C96" s="186" t="s">
        <v>253</v>
      </c>
      <c r="D96" s="158"/>
      <c r="E96" s="159">
        <v>9.7199999999999995E-2</v>
      </c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46"/>
      <c r="Z96" s="146"/>
      <c r="AA96" s="146"/>
      <c r="AB96" s="146"/>
      <c r="AC96" s="146"/>
      <c r="AD96" s="146"/>
      <c r="AE96" s="146"/>
      <c r="AF96" s="146"/>
      <c r="AG96" s="146" t="s">
        <v>131</v>
      </c>
      <c r="AH96" s="146">
        <v>0</v>
      </c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1" x14ac:dyDescent="0.2">
      <c r="A97" s="153"/>
      <c r="B97" s="154"/>
      <c r="C97" s="186" t="s">
        <v>254</v>
      </c>
      <c r="D97" s="158"/>
      <c r="E97" s="159">
        <v>5.824E-2</v>
      </c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46"/>
      <c r="Z97" s="146"/>
      <c r="AA97" s="146"/>
      <c r="AB97" s="146"/>
      <c r="AC97" s="146"/>
      <c r="AD97" s="146"/>
      <c r="AE97" s="146"/>
      <c r="AF97" s="146"/>
      <c r="AG97" s="146" t="s">
        <v>131</v>
      </c>
      <c r="AH97" s="146">
        <v>0</v>
      </c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">
      <c r="A98" s="153"/>
      <c r="B98" s="154"/>
      <c r="C98" s="186" t="s">
        <v>255</v>
      </c>
      <c r="D98" s="158"/>
      <c r="E98" s="159">
        <v>0.105</v>
      </c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46"/>
      <c r="Z98" s="146"/>
      <c r="AA98" s="146"/>
      <c r="AB98" s="146"/>
      <c r="AC98" s="146"/>
      <c r="AD98" s="146"/>
      <c r="AE98" s="146"/>
      <c r="AF98" s="146"/>
      <c r="AG98" s="146" t="s">
        <v>131</v>
      </c>
      <c r="AH98" s="146">
        <v>0</v>
      </c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">
      <c r="A99" s="153">
        <v>36</v>
      </c>
      <c r="B99" s="154" t="s">
        <v>256</v>
      </c>
      <c r="C99" s="188" t="s">
        <v>257</v>
      </c>
      <c r="D99" s="155" t="s">
        <v>0</v>
      </c>
      <c r="E99" s="182"/>
      <c r="F99" s="157"/>
      <c r="G99" s="156">
        <f>ROUND(E99*F99,2)</f>
        <v>0</v>
      </c>
      <c r="H99" s="157"/>
      <c r="I99" s="156">
        <f>ROUND(E99*H99,2)</f>
        <v>0</v>
      </c>
      <c r="J99" s="157"/>
      <c r="K99" s="156">
        <f>ROUND(E99*J99,2)</f>
        <v>0</v>
      </c>
      <c r="L99" s="156">
        <v>21</v>
      </c>
      <c r="M99" s="156">
        <f>G99*(1+L99/100)</f>
        <v>0</v>
      </c>
      <c r="N99" s="156">
        <v>0</v>
      </c>
      <c r="O99" s="156">
        <f>ROUND(E99*N99,2)</f>
        <v>0</v>
      </c>
      <c r="P99" s="156">
        <v>0</v>
      </c>
      <c r="Q99" s="156">
        <f>ROUND(E99*P99,2)</f>
        <v>0</v>
      </c>
      <c r="R99" s="156" t="s">
        <v>196</v>
      </c>
      <c r="S99" s="156" t="s">
        <v>125</v>
      </c>
      <c r="T99" s="156" t="s">
        <v>125</v>
      </c>
      <c r="U99" s="156">
        <v>0</v>
      </c>
      <c r="V99" s="156">
        <f>ROUND(E99*U99,2)</f>
        <v>0</v>
      </c>
      <c r="W99" s="156"/>
      <c r="X99" s="156" t="s">
        <v>191</v>
      </c>
      <c r="Y99" s="146"/>
      <c r="Z99" s="146"/>
      <c r="AA99" s="146"/>
      <c r="AB99" s="146"/>
      <c r="AC99" s="146"/>
      <c r="AD99" s="146"/>
      <c r="AE99" s="146"/>
      <c r="AF99" s="146"/>
      <c r="AG99" s="146" t="s">
        <v>258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1" x14ac:dyDescent="0.2">
      <c r="A100" s="153"/>
      <c r="B100" s="154"/>
      <c r="C100" s="249" t="s">
        <v>259</v>
      </c>
      <c r="D100" s="250"/>
      <c r="E100" s="250"/>
      <c r="F100" s="250"/>
      <c r="G100" s="250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46"/>
      <c r="Z100" s="146"/>
      <c r="AA100" s="146"/>
      <c r="AB100" s="146"/>
      <c r="AC100" s="146"/>
      <c r="AD100" s="146"/>
      <c r="AE100" s="146"/>
      <c r="AF100" s="146"/>
      <c r="AG100" s="146" t="s">
        <v>129</v>
      </c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x14ac:dyDescent="0.2">
      <c r="A101" s="161" t="s">
        <v>119</v>
      </c>
      <c r="B101" s="162" t="s">
        <v>80</v>
      </c>
      <c r="C101" s="184" t="s">
        <v>81</v>
      </c>
      <c r="D101" s="163"/>
      <c r="E101" s="164"/>
      <c r="F101" s="165"/>
      <c r="G101" s="165">
        <f>SUMIF(AG102:AG125,"&lt;&gt;NOR",G102:G125)</f>
        <v>0</v>
      </c>
      <c r="H101" s="165"/>
      <c r="I101" s="165">
        <f>SUM(I102:I125)</f>
        <v>0</v>
      </c>
      <c r="J101" s="165"/>
      <c r="K101" s="165">
        <f>SUM(K102:K125)</f>
        <v>0</v>
      </c>
      <c r="L101" s="165"/>
      <c r="M101" s="165">
        <f>SUM(M102:M125)</f>
        <v>0</v>
      </c>
      <c r="N101" s="165"/>
      <c r="O101" s="165">
        <f>SUM(O102:O125)</f>
        <v>0.13</v>
      </c>
      <c r="P101" s="165"/>
      <c r="Q101" s="165">
        <f>SUM(Q102:Q125)</f>
        <v>0.03</v>
      </c>
      <c r="R101" s="165"/>
      <c r="S101" s="165"/>
      <c r="T101" s="166"/>
      <c r="U101" s="160"/>
      <c r="V101" s="160">
        <f>SUM(V102:V125)</f>
        <v>25.52</v>
      </c>
      <c r="W101" s="160"/>
      <c r="X101" s="160"/>
      <c r="AG101" t="s">
        <v>120</v>
      </c>
    </row>
    <row r="102" spans="1:60" ht="33.75" outlineLevel="1" x14ac:dyDescent="0.2">
      <c r="A102" s="167">
        <v>37</v>
      </c>
      <c r="B102" s="168" t="s">
        <v>260</v>
      </c>
      <c r="C102" s="185" t="s">
        <v>261</v>
      </c>
      <c r="D102" s="169" t="s">
        <v>139</v>
      </c>
      <c r="E102" s="170">
        <v>2.0872000000000002</v>
      </c>
      <c r="F102" s="171"/>
      <c r="G102" s="172">
        <f>ROUND(E102*F102,2)</f>
        <v>0</v>
      </c>
      <c r="H102" s="171"/>
      <c r="I102" s="172">
        <f>ROUND(E102*H102,2)</f>
        <v>0</v>
      </c>
      <c r="J102" s="171"/>
      <c r="K102" s="172">
        <f>ROUND(E102*J102,2)</f>
        <v>0</v>
      </c>
      <c r="L102" s="172">
        <v>21</v>
      </c>
      <c r="M102" s="172">
        <f>G102*(1+L102/100)</f>
        <v>0</v>
      </c>
      <c r="N102" s="172">
        <v>9.0200000000000002E-3</v>
      </c>
      <c r="O102" s="172">
        <f>ROUND(E102*N102,2)</f>
        <v>0.02</v>
      </c>
      <c r="P102" s="172">
        <v>0</v>
      </c>
      <c r="Q102" s="172">
        <f>ROUND(E102*P102,2)</f>
        <v>0</v>
      </c>
      <c r="R102" s="172" t="s">
        <v>262</v>
      </c>
      <c r="S102" s="172" t="s">
        <v>125</v>
      </c>
      <c r="T102" s="173" t="s">
        <v>125</v>
      </c>
      <c r="U102" s="156">
        <v>3.16</v>
      </c>
      <c r="V102" s="156">
        <f>ROUND(E102*U102,2)</f>
        <v>6.6</v>
      </c>
      <c r="W102" s="156"/>
      <c r="X102" s="156" t="s">
        <v>127</v>
      </c>
      <c r="Y102" s="146"/>
      <c r="Z102" s="146"/>
      <c r="AA102" s="146"/>
      <c r="AB102" s="146"/>
      <c r="AC102" s="146"/>
      <c r="AD102" s="146"/>
      <c r="AE102" s="146"/>
      <c r="AF102" s="146"/>
      <c r="AG102" s="146" t="s">
        <v>136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1" x14ac:dyDescent="0.2">
      <c r="A103" s="153"/>
      <c r="B103" s="154"/>
      <c r="C103" s="253" t="s">
        <v>263</v>
      </c>
      <c r="D103" s="254"/>
      <c r="E103" s="254"/>
      <c r="F103" s="254"/>
      <c r="G103" s="254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46"/>
      <c r="Z103" s="146"/>
      <c r="AA103" s="146"/>
      <c r="AB103" s="146"/>
      <c r="AC103" s="146"/>
      <c r="AD103" s="146"/>
      <c r="AE103" s="146"/>
      <c r="AF103" s="146"/>
      <c r="AG103" s="146" t="s">
        <v>154</v>
      </c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outlineLevel="1" x14ac:dyDescent="0.2">
      <c r="A104" s="153"/>
      <c r="B104" s="154"/>
      <c r="C104" s="186" t="s">
        <v>264</v>
      </c>
      <c r="D104" s="158"/>
      <c r="E104" s="159">
        <v>0.82</v>
      </c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46"/>
      <c r="Z104" s="146"/>
      <c r="AA104" s="146"/>
      <c r="AB104" s="146"/>
      <c r="AC104" s="146"/>
      <c r="AD104" s="146"/>
      <c r="AE104" s="146"/>
      <c r="AF104" s="146"/>
      <c r="AG104" s="146" t="s">
        <v>131</v>
      </c>
      <c r="AH104" s="146">
        <v>0</v>
      </c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1" x14ac:dyDescent="0.2">
      <c r="A105" s="153"/>
      <c r="B105" s="154"/>
      <c r="C105" s="186" t="s">
        <v>265</v>
      </c>
      <c r="D105" s="158"/>
      <c r="E105" s="159">
        <v>0.54120000000000001</v>
      </c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46"/>
      <c r="Z105" s="146"/>
      <c r="AA105" s="146"/>
      <c r="AB105" s="146"/>
      <c r="AC105" s="146"/>
      <c r="AD105" s="146"/>
      <c r="AE105" s="146"/>
      <c r="AF105" s="146"/>
      <c r="AG105" s="146" t="s">
        <v>131</v>
      </c>
      <c r="AH105" s="146">
        <v>0</v>
      </c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1" x14ac:dyDescent="0.2">
      <c r="A106" s="153"/>
      <c r="B106" s="154"/>
      <c r="C106" s="186" t="s">
        <v>266</v>
      </c>
      <c r="D106" s="158"/>
      <c r="E106" s="159">
        <v>0.72599999999999998</v>
      </c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46"/>
      <c r="Z106" s="146"/>
      <c r="AA106" s="146"/>
      <c r="AB106" s="146"/>
      <c r="AC106" s="146"/>
      <c r="AD106" s="146"/>
      <c r="AE106" s="146"/>
      <c r="AF106" s="146"/>
      <c r="AG106" s="146" t="s">
        <v>131</v>
      </c>
      <c r="AH106" s="146">
        <v>0</v>
      </c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ht="33.75" outlineLevel="1" x14ac:dyDescent="0.2">
      <c r="A107" s="167">
        <v>38</v>
      </c>
      <c r="B107" s="168" t="s">
        <v>267</v>
      </c>
      <c r="C107" s="185" t="s">
        <v>268</v>
      </c>
      <c r="D107" s="169" t="s">
        <v>200</v>
      </c>
      <c r="E107" s="170">
        <v>13.5</v>
      </c>
      <c r="F107" s="171"/>
      <c r="G107" s="172">
        <f>ROUND(E107*F107,2)</f>
        <v>0</v>
      </c>
      <c r="H107" s="171"/>
      <c r="I107" s="172">
        <f>ROUND(E107*H107,2)</f>
        <v>0</v>
      </c>
      <c r="J107" s="171"/>
      <c r="K107" s="172">
        <f>ROUND(E107*J107,2)</f>
        <v>0</v>
      </c>
      <c r="L107" s="172">
        <v>21</v>
      </c>
      <c r="M107" s="172">
        <f>G107*(1+L107/100)</f>
        <v>0</v>
      </c>
      <c r="N107" s="172">
        <v>3.0000000000000001E-3</v>
      </c>
      <c r="O107" s="172">
        <f>ROUND(E107*N107,2)</f>
        <v>0.04</v>
      </c>
      <c r="P107" s="172">
        <v>0</v>
      </c>
      <c r="Q107" s="172">
        <f>ROUND(E107*P107,2)</f>
        <v>0</v>
      </c>
      <c r="R107" s="172" t="s">
        <v>262</v>
      </c>
      <c r="S107" s="172" t="s">
        <v>125</v>
      </c>
      <c r="T107" s="173" t="s">
        <v>125</v>
      </c>
      <c r="U107" s="156">
        <v>0.47</v>
      </c>
      <c r="V107" s="156">
        <f>ROUND(E107*U107,2)</f>
        <v>6.35</v>
      </c>
      <c r="W107" s="156"/>
      <c r="X107" s="156" t="s">
        <v>127</v>
      </c>
      <c r="Y107" s="146"/>
      <c r="Z107" s="146"/>
      <c r="AA107" s="146"/>
      <c r="AB107" s="146"/>
      <c r="AC107" s="146"/>
      <c r="AD107" s="146"/>
      <c r="AE107" s="146"/>
      <c r="AF107" s="146"/>
      <c r="AG107" s="146" t="s">
        <v>136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">
      <c r="A108" s="153"/>
      <c r="B108" s="154"/>
      <c r="C108" s="186" t="s">
        <v>269</v>
      </c>
      <c r="D108" s="158"/>
      <c r="E108" s="159">
        <v>6.75</v>
      </c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46"/>
      <c r="Z108" s="146"/>
      <c r="AA108" s="146"/>
      <c r="AB108" s="146"/>
      <c r="AC108" s="146"/>
      <c r="AD108" s="146"/>
      <c r="AE108" s="146"/>
      <c r="AF108" s="146"/>
      <c r="AG108" s="146" t="s">
        <v>131</v>
      </c>
      <c r="AH108" s="146">
        <v>0</v>
      </c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">
      <c r="A109" s="153"/>
      <c r="B109" s="154"/>
      <c r="C109" s="186" t="s">
        <v>270</v>
      </c>
      <c r="D109" s="158"/>
      <c r="E109" s="159">
        <v>6.75</v>
      </c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46"/>
      <c r="Z109" s="146"/>
      <c r="AA109" s="146"/>
      <c r="AB109" s="146"/>
      <c r="AC109" s="146"/>
      <c r="AD109" s="146"/>
      <c r="AE109" s="146"/>
      <c r="AF109" s="146"/>
      <c r="AG109" s="146" t="s">
        <v>131</v>
      </c>
      <c r="AH109" s="146">
        <v>0</v>
      </c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ht="33.75" outlineLevel="1" x14ac:dyDescent="0.2">
      <c r="A110" s="167">
        <v>39</v>
      </c>
      <c r="B110" s="168" t="s">
        <v>483</v>
      </c>
      <c r="C110" s="185" t="s">
        <v>484</v>
      </c>
      <c r="D110" s="169" t="s">
        <v>200</v>
      </c>
      <c r="E110" s="170">
        <v>11</v>
      </c>
      <c r="F110" s="171"/>
      <c r="G110" s="172">
        <f>ROUND(E110*F110,2)</f>
        <v>0</v>
      </c>
      <c r="H110" s="171"/>
      <c r="I110" s="172">
        <f>ROUND(E110*H110,2)</f>
        <v>0</v>
      </c>
      <c r="J110" s="171"/>
      <c r="K110" s="172">
        <f>ROUND(E110*J110,2)</f>
        <v>0</v>
      </c>
      <c r="L110" s="172">
        <v>21</v>
      </c>
      <c r="M110" s="172">
        <f>G110*(1+L110/100)</f>
        <v>0</v>
      </c>
      <c r="N110" s="172">
        <v>3.0799999999999998E-3</v>
      </c>
      <c r="O110" s="172">
        <f>ROUND(E110*N110,2)</f>
        <v>0.03</v>
      </c>
      <c r="P110" s="172">
        <v>0</v>
      </c>
      <c r="Q110" s="172">
        <f>ROUND(E110*P110,2)</f>
        <v>0</v>
      </c>
      <c r="R110" s="172" t="s">
        <v>262</v>
      </c>
      <c r="S110" s="172" t="s">
        <v>125</v>
      </c>
      <c r="T110" s="173" t="s">
        <v>125</v>
      </c>
      <c r="U110" s="156">
        <v>0.56999999999999995</v>
      </c>
      <c r="V110" s="156">
        <f>ROUND(E110*U110,2)</f>
        <v>6.27</v>
      </c>
      <c r="W110" s="156"/>
      <c r="X110" s="156" t="s">
        <v>127</v>
      </c>
      <c r="Y110" s="146"/>
      <c r="Z110" s="146"/>
      <c r="AA110" s="146"/>
      <c r="AB110" s="146"/>
      <c r="AC110" s="146"/>
      <c r="AD110" s="146"/>
      <c r="AE110" s="146"/>
      <c r="AF110" s="146"/>
      <c r="AG110" s="146" t="s">
        <v>136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1" x14ac:dyDescent="0.2">
      <c r="A111" s="153"/>
      <c r="B111" s="154"/>
      <c r="C111" s="186" t="s">
        <v>271</v>
      </c>
      <c r="D111" s="158"/>
      <c r="E111" s="159">
        <v>5.5</v>
      </c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46"/>
      <c r="Z111" s="146"/>
      <c r="AA111" s="146"/>
      <c r="AB111" s="146"/>
      <c r="AC111" s="146"/>
      <c r="AD111" s="146"/>
      <c r="AE111" s="146"/>
      <c r="AF111" s="146"/>
      <c r="AG111" s="146" t="s">
        <v>131</v>
      </c>
      <c r="AH111" s="146">
        <v>0</v>
      </c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1" x14ac:dyDescent="0.2">
      <c r="A112" s="153"/>
      <c r="B112" s="154"/>
      <c r="C112" s="186" t="s">
        <v>272</v>
      </c>
      <c r="D112" s="158"/>
      <c r="E112" s="159">
        <v>5.5</v>
      </c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46"/>
      <c r="Z112" s="146"/>
      <c r="AA112" s="146"/>
      <c r="AB112" s="146"/>
      <c r="AC112" s="146"/>
      <c r="AD112" s="146"/>
      <c r="AE112" s="146"/>
      <c r="AF112" s="146"/>
      <c r="AG112" s="146" t="s">
        <v>131</v>
      </c>
      <c r="AH112" s="146">
        <v>0</v>
      </c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1" x14ac:dyDescent="0.2">
      <c r="A113" s="167">
        <v>40</v>
      </c>
      <c r="B113" s="168" t="s">
        <v>273</v>
      </c>
      <c r="C113" s="185" t="s">
        <v>274</v>
      </c>
      <c r="D113" s="169" t="s">
        <v>174</v>
      </c>
      <c r="E113" s="170">
        <v>6</v>
      </c>
      <c r="F113" s="171"/>
      <c r="G113" s="172">
        <f>ROUND(E113*F113,2)</f>
        <v>0</v>
      </c>
      <c r="H113" s="171"/>
      <c r="I113" s="172">
        <f>ROUND(E113*H113,2)</f>
        <v>0</v>
      </c>
      <c r="J113" s="171"/>
      <c r="K113" s="172">
        <f>ROUND(E113*J113,2)</f>
        <v>0</v>
      </c>
      <c r="L113" s="172">
        <v>21</v>
      </c>
      <c r="M113" s="172">
        <f>G113*(1+L113/100)</f>
        <v>0</v>
      </c>
      <c r="N113" s="172">
        <v>0</v>
      </c>
      <c r="O113" s="172">
        <f>ROUND(E113*N113,2)</f>
        <v>0</v>
      </c>
      <c r="P113" s="172">
        <v>6.8999999999999997E-4</v>
      </c>
      <c r="Q113" s="172">
        <f>ROUND(E113*P113,2)</f>
        <v>0</v>
      </c>
      <c r="R113" s="172" t="s">
        <v>262</v>
      </c>
      <c r="S113" s="172" t="s">
        <v>125</v>
      </c>
      <c r="T113" s="173" t="s">
        <v>126</v>
      </c>
      <c r="U113" s="156">
        <v>7.0000000000000007E-2</v>
      </c>
      <c r="V113" s="156">
        <f>ROUND(E113*U113,2)</f>
        <v>0.42</v>
      </c>
      <c r="W113" s="156"/>
      <c r="X113" s="156" t="s">
        <v>127</v>
      </c>
      <c r="Y113" s="146"/>
      <c r="Z113" s="146"/>
      <c r="AA113" s="146"/>
      <c r="AB113" s="146"/>
      <c r="AC113" s="146"/>
      <c r="AD113" s="146"/>
      <c r="AE113" s="146"/>
      <c r="AF113" s="146"/>
      <c r="AG113" s="146" t="s">
        <v>136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1" x14ac:dyDescent="0.2">
      <c r="A114" s="153"/>
      <c r="B114" s="154"/>
      <c r="C114" s="186" t="s">
        <v>275</v>
      </c>
      <c r="D114" s="158"/>
      <c r="E114" s="159">
        <v>6</v>
      </c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46"/>
      <c r="Z114" s="146"/>
      <c r="AA114" s="146"/>
      <c r="AB114" s="146"/>
      <c r="AC114" s="146"/>
      <c r="AD114" s="146"/>
      <c r="AE114" s="146"/>
      <c r="AF114" s="146"/>
      <c r="AG114" s="146" t="s">
        <v>131</v>
      </c>
      <c r="AH114" s="146">
        <v>0</v>
      </c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1" x14ac:dyDescent="0.2">
      <c r="A115" s="167">
        <v>41</v>
      </c>
      <c r="B115" s="168" t="s">
        <v>276</v>
      </c>
      <c r="C115" s="185" t="s">
        <v>277</v>
      </c>
      <c r="D115" s="169" t="s">
        <v>200</v>
      </c>
      <c r="E115" s="170">
        <v>6.75</v>
      </c>
      <c r="F115" s="171"/>
      <c r="G115" s="172">
        <f>ROUND(E115*F115,2)</f>
        <v>0</v>
      </c>
      <c r="H115" s="171"/>
      <c r="I115" s="172">
        <f>ROUND(E115*H115,2)</f>
        <v>0</v>
      </c>
      <c r="J115" s="171"/>
      <c r="K115" s="172">
        <f>ROUND(E115*J115,2)</f>
        <v>0</v>
      </c>
      <c r="L115" s="172">
        <v>21</v>
      </c>
      <c r="M115" s="172">
        <f>G115*(1+L115/100)</f>
        <v>0</v>
      </c>
      <c r="N115" s="172">
        <v>0</v>
      </c>
      <c r="O115" s="172">
        <f>ROUND(E115*N115,2)</f>
        <v>0</v>
      </c>
      <c r="P115" s="172">
        <v>3.3600000000000001E-3</v>
      </c>
      <c r="Q115" s="172">
        <f>ROUND(E115*P115,2)</f>
        <v>0.02</v>
      </c>
      <c r="R115" s="172" t="s">
        <v>262</v>
      </c>
      <c r="S115" s="172" t="s">
        <v>125</v>
      </c>
      <c r="T115" s="173" t="s">
        <v>125</v>
      </c>
      <c r="U115" s="156">
        <v>0.08</v>
      </c>
      <c r="V115" s="156">
        <f>ROUND(E115*U115,2)</f>
        <v>0.54</v>
      </c>
      <c r="W115" s="156"/>
      <c r="X115" s="156" t="s">
        <v>127</v>
      </c>
      <c r="Y115" s="146"/>
      <c r="Z115" s="146"/>
      <c r="AA115" s="146"/>
      <c r="AB115" s="146"/>
      <c r="AC115" s="146"/>
      <c r="AD115" s="146"/>
      <c r="AE115" s="146"/>
      <c r="AF115" s="146"/>
      <c r="AG115" s="146" t="s">
        <v>136</v>
      </c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1" x14ac:dyDescent="0.2">
      <c r="A116" s="153"/>
      <c r="B116" s="154"/>
      <c r="C116" s="186" t="s">
        <v>269</v>
      </c>
      <c r="D116" s="158"/>
      <c r="E116" s="159">
        <v>6.75</v>
      </c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46"/>
      <c r="Z116" s="146"/>
      <c r="AA116" s="146"/>
      <c r="AB116" s="146"/>
      <c r="AC116" s="146"/>
      <c r="AD116" s="146"/>
      <c r="AE116" s="146"/>
      <c r="AF116" s="146"/>
      <c r="AG116" s="146" t="s">
        <v>131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1" x14ac:dyDescent="0.2">
      <c r="A117" s="167">
        <v>42</v>
      </c>
      <c r="B117" s="168" t="s">
        <v>278</v>
      </c>
      <c r="C117" s="185" t="s">
        <v>279</v>
      </c>
      <c r="D117" s="169" t="s">
        <v>200</v>
      </c>
      <c r="E117" s="170">
        <v>5.5</v>
      </c>
      <c r="F117" s="171"/>
      <c r="G117" s="172">
        <f>ROUND(E117*F117,2)</f>
        <v>0</v>
      </c>
      <c r="H117" s="171"/>
      <c r="I117" s="172">
        <f>ROUND(E117*H117,2)</f>
        <v>0</v>
      </c>
      <c r="J117" s="171"/>
      <c r="K117" s="172">
        <f>ROUND(E117*J117,2)</f>
        <v>0</v>
      </c>
      <c r="L117" s="172">
        <v>21</v>
      </c>
      <c r="M117" s="172">
        <f>G117*(1+L117/100)</f>
        <v>0</v>
      </c>
      <c r="N117" s="172">
        <v>0</v>
      </c>
      <c r="O117" s="172">
        <f>ROUND(E117*N117,2)</f>
        <v>0</v>
      </c>
      <c r="P117" s="172">
        <v>2.2599999999999999E-3</v>
      </c>
      <c r="Q117" s="172">
        <f>ROUND(E117*P117,2)</f>
        <v>0.01</v>
      </c>
      <c r="R117" s="172" t="s">
        <v>262</v>
      </c>
      <c r="S117" s="172" t="s">
        <v>125</v>
      </c>
      <c r="T117" s="173" t="s">
        <v>125</v>
      </c>
      <c r="U117" s="156">
        <v>5.7500000000000002E-2</v>
      </c>
      <c r="V117" s="156">
        <f>ROUND(E117*U117,2)</f>
        <v>0.32</v>
      </c>
      <c r="W117" s="156"/>
      <c r="X117" s="156" t="s">
        <v>127</v>
      </c>
      <c r="Y117" s="146"/>
      <c r="Z117" s="146"/>
      <c r="AA117" s="146"/>
      <c r="AB117" s="146"/>
      <c r="AC117" s="146"/>
      <c r="AD117" s="146"/>
      <c r="AE117" s="146"/>
      <c r="AF117" s="146"/>
      <c r="AG117" s="146" t="s">
        <v>136</v>
      </c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outlineLevel="1" x14ac:dyDescent="0.2">
      <c r="A118" s="153"/>
      <c r="B118" s="154"/>
      <c r="C118" s="186" t="s">
        <v>271</v>
      </c>
      <c r="D118" s="158"/>
      <c r="E118" s="159">
        <v>5.5</v>
      </c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46"/>
      <c r="Z118" s="146"/>
      <c r="AA118" s="146"/>
      <c r="AB118" s="146"/>
      <c r="AC118" s="146"/>
      <c r="AD118" s="146"/>
      <c r="AE118" s="146"/>
      <c r="AF118" s="146"/>
      <c r="AG118" s="146" t="s">
        <v>131</v>
      </c>
      <c r="AH118" s="146">
        <v>0</v>
      </c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">
      <c r="A119" s="167">
        <v>43</v>
      </c>
      <c r="B119" s="168" t="s">
        <v>280</v>
      </c>
      <c r="C119" s="185" t="s">
        <v>281</v>
      </c>
      <c r="D119" s="169" t="s">
        <v>174</v>
      </c>
      <c r="E119" s="170">
        <v>1</v>
      </c>
      <c r="F119" s="171"/>
      <c r="G119" s="172">
        <f>ROUND(E119*F119,2)</f>
        <v>0</v>
      </c>
      <c r="H119" s="171"/>
      <c r="I119" s="172">
        <f>ROUND(E119*H119,2)</f>
        <v>0</v>
      </c>
      <c r="J119" s="171"/>
      <c r="K119" s="172">
        <f>ROUND(E119*J119,2)</f>
        <v>0</v>
      </c>
      <c r="L119" s="172">
        <v>21</v>
      </c>
      <c r="M119" s="172">
        <f>G119*(1+L119/100)</f>
        <v>0</v>
      </c>
      <c r="N119" s="172">
        <v>0.03</v>
      </c>
      <c r="O119" s="172">
        <f>ROUND(E119*N119,2)</f>
        <v>0.03</v>
      </c>
      <c r="P119" s="172">
        <v>0</v>
      </c>
      <c r="Q119" s="172">
        <f>ROUND(E119*P119,2)</f>
        <v>0</v>
      </c>
      <c r="R119" s="172"/>
      <c r="S119" s="172" t="s">
        <v>135</v>
      </c>
      <c r="T119" s="173" t="s">
        <v>126</v>
      </c>
      <c r="U119" s="156">
        <v>3.04</v>
      </c>
      <c r="V119" s="156">
        <f>ROUND(E119*U119,2)</f>
        <v>3.04</v>
      </c>
      <c r="W119" s="156"/>
      <c r="X119" s="156" t="s">
        <v>127</v>
      </c>
      <c r="Y119" s="146"/>
      <c r="Z119" s="146"/>
      <c r="AA119" s="146"/>
      <c r="AB119" s="146"/>
      <c r="AC119" s="146"/>
      <c r="AD119" s="146"/>
      <c r="AE119" s="146"/>
      <c r="AF119" s="146"/>
      <c r="AG119" s="146" t="s">
        <v>197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1" x14ac:dyDescent="0.2">
      <c r="A120" s="153"/>
      <c r="B120" s="154"/>
      <c r="C120" s="186" t="s">
        <v>282</v>
      </c>
      <c r="D120" s="158"/>
      <c r="E120" s="159">
        <v>1</v>
      </c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46"/>
      <c r="Z120" s="146"/>
      <c r="AA120" s="146"/>
      <c r="AB120" s="146"/>
      <c r="AC120" s="146"/>
      <c r="AD120" s="146"/>
      <c r="AE120" s="146"/>
      <c r="AF120" s="146"/>
      <c r="AG120" s="146" t="s">
        <v>131</v>
      </c>
      <c r="AH120" s="146">
        <v>0</v>
      </c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1" x14ac:dyDescent="0.2">
      <c r="A121" s="167">
        <v>44</v>
      </c>
      <c r="B121" s="168" t="s">
        <v>283</v>
      </c>
      <c r="C121" s="185" t="s">
        <v>284</v>
      </c>
      <c r="D121" s="169" t="s">
        <v>174</v>
      </c>
      <c r="E121" s="170">
        <v>2</v>
      </c>
      <c r="F121" s="171"/>
      <c r="G121" s="172">
        <f>ROUND(E121*F121,2)</f>
        <v>0</v>
      </c>
      <c r="H121" s="171"/>
      <c r="I121" s="172">
        <f>ROUND(E121*H121,2)</f>
        <v>0</v>
      </c>
      <c r="J121" s="171"/>
      <c r="K121" s="172">
        <f>ROUND(E121*J121,2)</f>
        <v>0</v>
      </c>
      <c r="L121" s="172">
        <v>21</v>
      </c>
      <c r="M121" s="172">
        <f>G121*(1+L121/100)</f>
        <v>0</v>
      </c>
      <c r="N121" s="172">
        <v>4.0600000000000002E-3</v>
      </c>
      <c r="O121" s="172">
        <f>ROUND(E121*N121,2)</f>
        <v>0.01</v>
      </c>
      <c r="P121" s="172">
        <v>0</v>
      </c>
      <c r="Q121" s="172">
        <f>ROUND(E121*P121,2)</f>
        <v>0</v>
      </c>
      <c r="R121" s="172"/>
      <c r="S121" s="172" t="s">
        <v>135</v>
      </c>
      <c r="T121" s="173" t="s">
        <v>126</v>
      </c>
      <c r="U121" s="156">
        <v>0.99</v>
      </c>
      <c r="V121" s="156">
        <f>ROUND(E121*U121,2)</f>
        <v>1.98</v>
      </c>
      <c r="W121" s="156"/>
      <c r="X121" s="156" t="s">
        <v>127</v>
      </c>
      <c r="Y121" s="146"/>
      <c r="Z121" s="146"/>
      <c r="AA121" s="146"/>
      <c r="AB121" s="146"/>
      <c r="AC121" s="146"/>
      <c r="AD121" s="146"/>
      <c r="AE121" s="146"/>
      <c r="AF121" s="146"/>
      <c r="AG121" s="146" t="s">
        <v>136</v>
      </c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1" x14ac:dyDescent="0.2">
      <c r="A122" s="153"/>
      <c r="B122" s="154"/>
      <c r="C122" s="186" t="s">
        <v>285</v>
      </c>
      <c r="D122" s="158"/>
      <c r="E122" s="159">
        <v>1</v>
      </c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46"/>
      <c r="Z122" s="146"/>
      <c r="AA122" s="146"/>
      <c r="AB122" s="146"/>
      <c r="AC122" s="146"/>
      <c r="AD122" s="146"/>
      <c r="AE122" s="146"/>
      <c r="AF122" s="146"/>
      <c r="AG122" s="146" t="s">
        <v>131</v>
      </c>
      <c r="AH122" s="146">
        <v>0</v>
      </c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1" x14ac:dyDescent="0.2">
      <c r="A123" s="153"/>
      <c r="B123" s="154"/>
      <c r="C123" s="186" t="s">
        <v>286</v>
      </c>
      <c r="D123" s="158"/>
      <c r="E123" s="159">
        <v>1</v>
      </c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46"/>
      <c r="Z123" s="146"/>
      <c r="AA123" s="146"/>
      <c r="AB123" s="146"/>
      <c r="AC123" s="146"/>
      <c r="AD123" s="146"/>
      <c r="AE123" s="146"/>
      <c r="AF123" s="146"/>
      <c r="AG123" s="146" t="s">
        <v>131</v>
      </c>
      <c r="AH123" s="146">
        <v>0</v>
      </c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outlineLevel="1" x14ac:dyDescent="0.2">
      <c r="A124" s="153">
        <v>45</v>
      </c>
      <c r="B124" s="154" t="s">
        <v>287</v>
      </c>
      <c r="C124" s="188" t="s">
        <v>288</v>
      </c>
      <c r="D124" s="155" t="s">
        <v>0</v>
      </c>
      <c r="E124" s="182"/>
      <c r="F124" s="157"/>
      <c r="G124" s="156">
        <f>ROUND(E124*F124,2)</f>
        <v>0</v>
      </c>
      <c r="H124" s="157"/>
      <c r="I124" s="156">
        <f>ROUND(E124*H124,2)</f>
        <v>0</v>
      </c>
      <c r="J124" s="157"/>
      <c r="K124" s="156">
        <f>ROUND(E124*J124,2)</f>
        <v>0</v>
      </c>
      <c r="L124" s="156">
        <v>21</v>
      </c>
      <c r="M124" s="156">
        <f>G124*(1+L124/100)</f>
        <v>0</v>
      </c>
      <c r="N124" s="156">
        <v>0</v>
      </c>
      <c r="O124" s="156">
        <f>ROUND(E124*N124,2)</f>
        <v>0</v>
      </c>
      <c r="P124" s="156">
        <v>0</v>
      </c>
      <c r="Q124" s="156">
        <f>ROUND(E124*P124,2)</f>
        <v>0</v>
      </c>
      <c r="R124" s="156" t="s">
        <v>262</v>
      </c>
      <c r="S124" s="156" t="s">
        <v>125</v>
      </c>
      <c r="T124" s="156" t="s">
        <v>125</v>
      </c>
      <c r="U124" s="156">
        <v>0</v>
      </c>
      <c r="V124" s="156">
        <f>ROUND(E124*U124,2)</f>
        <v>0</v>
      </c>
      <c r="W124" s="156"/>
      <c r="X124" s="156" t="s">
        <v>191</v>
      </c>
      <c r="Y124" s="146"/>
      <c r="Z124" s="146"/>
      <c r="AA124" s="146"/>
      <c r="AB124" s="146"/>
      <c r="AC124" s="146"/>
      <c r="AD124" s="146"/>
      <c r="AE124" s="146"/>
      <c r="AF124" s="146"/>
      <c r="AG124" s="146" t="s">
        <v>258</v>
      </c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</row>
    <row r="125" spans="1:60" outlineLevel="1" x14ac:dyDescent="0.2">
      <c r="A125" s="153"/>
      <c r="B125" s="154"/>
      <c r="C125" s="249" t="s">
        <v>259</v>
      </c>
      <c r="D125" s="250"/>
      <c r="E125" s="250"/>
      <c r="F125" s="250"/>
      <c r="G125" s="250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46"/>
      <c r="Z125" s="146"/>
      <c r="AA125" s="146"/>
      <c r="AB125" s="146"/>
      <c r="AC125" s="146"/>
      <c r="AD125" s="146"/>
      <c r="AE125" s="146"/>
      <c r="AF125" s="146"/>
      <c r="AG125" s="146" t="s">
        <v>129</v>
      </c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</row>
    <row r="126" spans="1:60" x14ac:dyDescent="0.2">
      <c r="A126" s="161" t="s">
        <v>119</v>
      </c>
      <c r="B126" s="162" t="s">
        <v>82</v>
      </c>
      <c r="C126" s="184" t="s">
        <v>83</v>
      </c>
      <c r="D126" s="163"/>
      <c r="E126" s="164"/>
      <c r="F126" s="165"/>
      <c r="G126" s="165">
        <f>SUMIF(AG127:AG148,"&lt;&gt;NOR",G127:G148)</f>
        <v>0</v>
      </c>
      <c r="H126" s="165"/>
      <c r="I126" s="165">
        <f>SUM(I127:I148)</f>
        <v>0</v>
      </c>
      <c r="J126" s="165"/>
      <c r="K126" s="165">
        <f>SUM(K127:K148)</f>
        <v>0</v>
      </c>
      <c r="L126" s="165"/>
      <c r="M126" s="165">
        <f>SUM(M127:M148)</f>
        <v>0</v>
      </c>
      <c r="N126" s="165"/>
      <c r="O126" s="165">
        <f>SUM(O127:O148)</f>
        <v>5.6300000000000008</v>
      </c>
      <c r="P126" s="165"/>
      <c r="Q126" s="165">
        <f>SUM(Q127:Q148)</f>
        <v>2.69</v>
      </c>
      <c r="R126" s="165"/>
      <c r="S126" s="165"/>
      <c r="T126" s="166"/>
      <c r="U126" s="160"/>
      <c r="V126" s="160">
        <f>SUM(V127:V148)</f>
        <v>97.83</v>
      </c>
      <c r="W126" s="160"/>
      <c r="X126" s="160"/>
      <c r="AG126" t="s">
        <v>120</v>
      </c>
    </row>
    <row r="127" spans="1:60" outlineLevel="1" x14ac:dyDescent="0.2">
      <c r="A127" s="167">
        <v>46</v>
      </c>
      <c r="B127" s="168" t="s">
        <v>289</v>
      </c>
      <c r="C127" s="185" t="s">
        <v>290</v>
      </c>
      <c r="D127" s="169" t="s">
        <v>139</v>
      </c>
      <c r="E127" s="170">
        <v>70.2</v>
      </c>
      <c r="F127" s="171"/>
      <c r="G127" s="172">
        <f>ROUND(E127*F127,2)</f>
        <v>0</v>
      </c>
      <c r="H127" s="171"/>
      <c r="I127" s="172">
        <f>ROUND(E127*H127,2)</f>
        <v>0</v>
      </c>
      <c r="J127" s="171"/>
      <c r="K127" s="172">
        <f>ROUND(E127*J127,2)</f>
        <v>0</v>
      </c>
      <c r="L127" s="172">
        <v>21</v>
      </c>
      <c r="M127" s="172">
        <f>G127*(1+L127/100)</f>
        <v>0</v>
      </c>
      <c r="N127" s="172">
        <v>0</v>
      </c>
      <c r="O127" s="172">
        <f>ROUND(E127*N127,2)</f>
        <v>0</v>
      </c>
      <c r="P127" s="172">
        <v>3.4000000000000002E-2</v>
      </c>
      <c r="Q127" s="172">
        <f>ROUND(E127*P127,2)</f>
        <v>2.39</v>
      </c>
      <c r="R127" s="172" t="s">
        <v>291</v>
      </c>
      <c r="S127" s="172" t="s">
        <v>125</v>
      </c>
      <c r="T127" s="173" t="s">
        <v>126</v>
      </c>
      <c r="U127" s="156">
        <v>0.22</v>
      </c>
      <c r="V127" s="156">
        <f>ROUND(E127*U127,2)</f>
        <v>15.44</v>
      </c>
      <c r="W127" s="156"/>
      <c r="X127" s="156" t="s">
        <v>127</v>
      </c>
      <c r="Y127" s="146"/>
      <c r="Z127" s="146"/>
      <c r="AA127" s="146"/>
      <c r="AB127" s="146"/>
      <c r="AC127" s="146"/>
      <c r="AD127" s="146"/>
      <c r="AE127" s="146"/>
      <c r="AF127" s="146"/>
      <c r="AG127" s="146" t="s">
        <v>136</v>
      </c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outlineLevel="1" x14ac:dyDescent="0.2">
      <c r="A128" s="153"/>
      <c r="B128" s="154"/>
      <c r="C128" s="186" t="s">
        <v>220</v>
      </c>
      <c r="D128" s="158"/>
      <c r="E128" s="159">
        <v>70.2</v>
      </c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46"/>
      <c r="Z128" s="146"/>
      <c r="AA128" s="146"/>
      <c r="AB128" s="146"/>
      <c r="AC128" s="146"/>
      <c r="AD128" s="146"/>
      <c r="AE128" s="146"/>
      <c r="AF128" s="146"/>
      <c r="AG128" s="146" t="s">
        <v>131</v>
      </c>
      <c r="AH128" s="146">
        <v>5</v>
      </c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outlineLevel="1" x14ac:dyDescent="0.2">
      <c r="A129" s="167">
        <v>47</v>
      </c>
      <c r="B129" s="168" t="s">
        <v>292</v>
      </c>
      <c r="C129" s="185" t="s">
        <v>293</v>
      </c>
      <c r="D129" s="169" t="s">
        <v>200</v>
      </c>
      <c r="E129" s="170">
        <v>13.2</v>
      </c>
      <c r="F129" s="171"/>
      <c r="G129" s="172">
        <f>ROUND(E129*F129,2)</f>
        <v>0</v>
      </c>
      <c r="H129" s="171"/>
      <c r="I129" s="172">
        <f>ROUND(E129*H129,2)</f>
        <v>0</v>
      </c>
      <c r="J129" s="171"/>
      <c r="K129" s="172">
        <f>ROUND(E129*J129,2)</f>
        <v>0</v>
      </c>
      <c r="L129" s="172">
        <v>21</v>
      </c>
      <c r="M129" s="172">
        <f>G129*(1+L129/100)</f>
        <v>0</v>
      </c>
      <c r="N129" s="172">
        <v>0</v>
      </c>
      <c r="O129" s="172">
        <f>ROUND(E129*N129,2)</f>
        <v>0</v>
      </c>
      <c r="P129" s="172">
        <v>2.3E-2</v>
      </c>
      <c r="Q129" s="172">
        <f>ROUND(E129*P129,2)</f>
        <v>0.3</v>
      </c>
      <c r="R129" s="172" t="s">
        <v>291</v>
      </c>
      <c r="S129" s="172" t="s">
        <v>125</v>
      </c>
      <c r="T129" s="173" t="s">
        <v>125</v>
      </c>
      <c r="U129" s="156">
        <v>0.08</v>
      </c>
      <c r="V129" s="156">
        <f>ROUND(E129*U129,2)</f>
        <v>1.06</v>
      </c>
      <c r="W129" s="156"/>
      <c r="X129" s="156" t="s">
        <v>127</v>
      </c>
      <c r="Y129" s="146"/>
      <c r="Z129" s="146"/>
      <c r="AA129" s="146"/>
      <c r="AB129" s="146"/>
      <c r="AC129" s="146"/>
      <c r="AD129" s="146"/>
      <c r="AE129" s="146"/>
      <c r="AF129" s="146"/>
      <c r="AG129" s="146" t="s">
        <v>136</v>
      </c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outlineLevel="1" x14ac:dyDescent="0.2">
      <c r="A130" s="153"/>
      <c r="B130" s="154"/>
      <c r="C130" s="186" t="s">
        <v>294</v>
      </c>
      <c r="D130" s="158"/>
      <c r="E130" s="159">
        <v>4</v>
      </c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46"/>
      <c r="Z130" s="146"/>
      <c r="AA130" s="146"/>
      <c r="AB130" s="146"/>
      <c r="AC130" s="146"/>
      <c r="AD130" s="146"/>
      <c r="AE130" s="146"/>
      <c r="AF130" s="146"/>
      <c r="AG130" s="146" t="s">
        <v>131</v>
      </c>
      <c r="AH130" s="146">
        <v>5</v>
      </c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</row>
    <row r="131" spans="1:60" outlineLevel="1" x14ac:dyDescent="0.2">
      <c r="A131" s="153"/>
      <c r="B131" s="154"/>
      <c r="C131" s="186" t="s">
        <v>295</v>
      </c>
      <c r="D131" s="158"/>
      <c r="E131" s="159">
        <v>9.1999999999999993</v>
      </c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46"/>
      <c r="Z131" s="146"/>
      <c r="AA131" s="146"/>
      <c r="AB131" s="146"/>
      <c r="AC131" s="146"/>
      <c r="AD131" s="146"/>
      <c r="AE131" s="146"/>
      <c r="AF131" s="146"/>
      <c r="AG131" s="146" t="s">
        <v>131</v>
      </c>
      <c r="AH131" s="146">
        <v>5</v>
      </c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ht="22.5" outlineLevel="1" x14ac:dyDescent="0.2">
      <c r="A132" s="167">
        <v>48</v>
      </c>
      <c r="B132" s="168" t="s">
        <v>296</v>
      </c>
      <c r="C132" s="185" t="s">
        <v>297</v>
      </c>
      <c r="D132" s="169" t="s">
        <v>139</v>
      </c>
      <c r="E132" s="170">
        <v>70.2</v>
      </c>
      <c r="F132" s="171"/>
      <c r="G132" s="172">
        <f>ROUND(E132*F132,2)</f>
        <v>0</v>
      </c>
      <c r="H132" s="171"/>
      <c r="I132" s="172">
        <f>ROUND(E132*H132,2)</f>
        <v>0</v>
      </c>
      <c r="J132" s="171"/>
      <c r="K132" s="172">
        <f>ROUND(E132*J132,2)</f>
        <v>0</v>
      </c>
      <c r="L132" s="172">
        <v>21</v>
      </c>
      <c r="M132" s="172">
        <f>G132*(1+L132/100)</f>
        <v>0</v>
      </c>
      <c r="N132" s="172">
        <v>7.2289999999999993E-2</v>
      </c>
      <c r="O132" s="172">
        <f>ROUND(E132*N132,2)</f>
        <v>5.07</v>
      </c>
      <c r="P132" s="172">
        <v>0</v>
      </c>
      <c r="Q132" s="172">
        <f>ROUND(E132*P132,2)</f>
        <v>0</v>
      </c>
      <c r="R132" s="172" t="s">
        <v>291</v>
      </c>
      <c r="S132" s="172" t="s">
        <v>125</v>
      </c>
      <c r="T132" s="173" t="s">
        <v>125</v>
      </c>
      <c r="U132" s="156">
        <v>0.57699999999999996</v>
      </c>
      <c r="V132" s="156">
        <f>ROUND(E132*U132,2)</f>
        <v>40.51</v>
      </c>
      <c r="W132" s="156"/>
      <c r="X132" s="156" t="s">
        <v>127</v>
      </c>
      <c r="Y132" s="146"/>
      <c r="Z132" s="146"/>
      <c r="AA132" s="146"/>
      <c r="AB132" s="146"/>
      <c r="AC132" s="146"/>
      <c r="AD132" s="146"/>
      <c r="AE132" s="146"/>
      <c r="AF132" s="146"/>
      <c r="AG132" s="146" t="s">
        <v>197</v>
      </c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outlineLevel="1" x14ac:dyDescent="0.2">
      <c r="A133" s="153"/>
      <c r="B133" s="154"/>
      <c r="C133" s="186" t="s">
        <v>298</v>
      </c>
      <c r="D133" s="158"/>
      <c r="E133" s="159">
        <v>35.1</v>
      </c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46"/>
      <c r="Z133" s="146"/>
      <c r="AA133" s="146"/>
      <c r="AB133" s="146"/>
      <c r="AC133" s="146"/>
      <c r="AD133" s="146"/>
      <c r="AE133" s="146"/>
      <c r="AF133" s="146"/>
      <c r="AG133" s="146" t="s">
        <v>131</v>
      </c>
      <c r="AH133" s="146">
        <v>0</v>
      </c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outlineLevel="1" x14ac:dyDescent="0.2">
      <c r="A134" s="153"/>
      <c r="B134" s="154"/>
      <c r="C134" s="186" t="s">
        <v>299</v>
      </c>
      <c r="D134" s="158"/>
      <c r="E134" s="159">
        <v>35.1</v>
      </c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46"/>
      <c r="Z134" s="146"/>
      <c r="AA134" s="146"/>
      <c r="AB134" s="146"/>
      <c r="AC134" s="146"/>
      <c r="AD134" s="146"/>
      <c r="AE134" s="146"/>
      <c r="AF134" s="146"/>
      <c r="AG134" s="146" t="s">
        <v>131</v>
      </c>
      <c r="AH134" s="146">
        <v>0</v>
      </c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ht="22.5" outlineLevel="1" x14ac:dyDescent="0.2">
      <c r="A135" s="167">
        <v>49</v>
      </c>
      <c r="B135" s="168" t="s">
        <v>300</v>
      </c>
      <c r="C135" s="185" t="s">
        <v>301</v>
      </c>
      <c r="D135" s="169" t="s">
        <v>139</v>
      </c>
      <c r="E135" s="170">
        <v>4</v>
      </c>
      <c r="F135" s="171"/>
      <c r="G135" s="172">
        <f>ROUND(E135*F135,2)</f>
        <v>0</v>
      </c>
      <c r="H135" s="171"/>
      <c r="I135" s="172">
        <f>ROUND(E135*H135,2)</f>
        <v>0</v>
      </c>
      <c r="J135" s="171"/>
      <c r="K135" s="172">
        <f>ROUND(E135*J135,2)</f>
        <v>0</v>
      </c>
      <c r="L135" s="172">
        <v>21</v>
      </c>
      <c r="M135" s="172">
        <f>G135*(1+L135/100)</f>
        <v>0</v>
      </c>
      <c r="N135" s="172">
        <v>7.331E-2</v>
      </c>
      <c r="O135" s="172">
        <f>ROUND(E135*N135,2)</f>
        <v>0.28999999999999998</v>
      </c>
      <c r="P135" s="172">
        <v>0</v>
      </c>
      <c r="Q135" s="172">
        <f>ROUND(E135*P135,2)</f>
        <v>0</v>
      </c>
      <c r="R135" s="172" t="s">
        <v>291</v>
      </c>
      <c r="S135" s="172" t="s">
        <v>125</v>
      </c>
      <c r="T135" s="173" t="s">
        <v>126</v>
      </c>
      <c r="U135" s="156">
        <v>3.9</v>
      </c>
      <c r="V135" s="156">
        <f>ROUND(E135*U135,2)</f>
        <v>15.6</v>
      </c>
      <c r="W135" s="156"/>
      <c r="X135" s="156" t="s">
        <v>127</v>
      </c>
      <c r="Y135" s="146"/>
      <c r="Z135" s="146"/>
      <c r="AA135" s="146"/>
      <c r="AB135" s="146"/>
      <c r="AC135" s="146"/>
      <c r="AD135" s="146"/>
      <c r="AE135" s="146"/>
      <c r="AF135" s="146"/>
      <c r="AG135" s="146" t="s">
        <v>136</v>
      </c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outlineLevel="1" x14ac:dyDescent="0.2">
      <c r="A136" s="153"/>
      <c r="B136" s="154"/>
      <c r="C136" s="186" t="s">
        <v>302</v>
      </c>
      <c r="D136" s="158"/>
      <c r="E136" s="159">
        <v>4</v>
      </c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46"/>
      <c r="Z136" s="146"/>
      <c r="AA136" s="146"/>
      <c r="AB136" s="146"/>
      <c r="AC136" s="146"/>
      <c r="AD136" s="146"/>
      <c r="AE136" s="146"/>
      <c r="AF136" s="146"/>
      <c r="AG136" s="146" t="s">
        <v>131</v>
      </c>
      <c r="AH136" s="146">
        <v>0</v>
      </c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</row>
    <row r="137" spans="1:60" outlineLevel="1" x14ac:dyDescent="0.2">
      <c r="A137" s="167">
        <v>50</v>
      </c>
      <c r="B137" s="168" t="s">
        <v>303</v>
      </c>
      <c r="C137" s="185" t="s">
        <v>304</v>
      </c>
      <c r="D137" s="169" t="s">
        <v>200</v>
      </c>
      <c r="E137" s="170">
        <v>38.4</v>
      </c>
      <c r="F137" s="171"/>
      <c r="G137" s="172">
        <f>ROUND(E137*F137,2)</f>
        <v>0</v>
      </c>
      <c r="H137" s="171"/>
      <c r="I137" s="172">
        <f>ROUND(E137*H137,2)</f>
        <v>0</v>
      </c>
      <c r="J137" s="171"/>
      <c r="K137" s="172">
        <f>ROUND(E137*J137,2)</f>
        <v>0</v>
      </c>
      <c r="L137" s="172">
        <v>21</v>
      </c>
      <c r="M137" s="172">
        <f>G137*(1+L137/100)</f>
        <v>0</v>
      </c>
      <c r="N137" s="172">
        <v>1.0000000000000001E-5</v>
      </c>
      <c r="O137" s="172">
        <f>ROUND(E137*N137,2)</f>
        <v>0</v>
      </c>
      <c r="P137" s="172">
        <v>0</v>
      </c>
      <c r="Q137" s="172">
        <f>ROUND(E137*P137,2)</f>
        <v>0</v>
      </c>
      <c r="R137" s="172" t="s">
        <v>291</v>
      </c>
      <c r="S137" s="172" t="s">
        <v>125</v>
      </c>
      <c r="T137" s="173" t="s">
        <v>125</v>
      </c>
      <c r="U137" s="156">
        <v>0.45</v>
      </c>
      <c r="V137" s="156">
        <f>ROUND(E137*U137,2)</f>
        <v>17.28</v>
      </c>
      <c r="W137" s="156"/>
      <c r="X137" s="156" t="s">
        <v>127</v>
      </c>
      <c r="Y137" s="146"/>
      <c r="Z137" s="146"/>
      <c r="AA137" s="146"/>
      <c r="AB137" s="146"/>
      <c r="AC137" s="146"/>
      <c r="AD137" s="146"/>
      <c r="AE137" s="146"/>
      <c r="AF137" s="146"/>
      <c r="AG137" s="146" t="s">
        <v>197</v>
      </c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1" x14ac:dyDescent="0.2">
      <c r="A138" s="153"/>
      <c r="B138" s="154"/>
      <c r="C138" s="186" t="s">
        <v>305</v>
      </c>
      <c r="D138" s="158"/>
      <c r="E138" s="159">
        <v>8</v>
      </c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46"/>
      <c r="Z138" s="146"/>
      <c r="AA138" s="146"/>
      <c r="AB138" s="146"/>
      <c r="AC138" s="146"/>
      <c r="AD138" s="146"/>
      <c r="AE138" s="146"/>
      <c r="AF138" s="146"/>
      <c r="AG138" s="146" t="s">
        <v>131</v>
      </c>
      <c r="AH138" s="146">
        <v>5</v>
      </c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outlineLevel="1" x14ac:dyDescent="0.2">
      <c r="A139" s="153"/>
      <c r="B139" s="154"/>
      <c r="C139" s="186" t="s">
        <v>306</v>
      </c>
      <c r="D139" s="158"/>
      <c r="E139" s="159">
        <v>18.399999999999999</v>
      </c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46"/>
      <c r="Z139" s="146"/>
      <c r="AA139" s="146"/>
      <c r="AB139" s="146"/>
      <c r="AC139" s="146"/>
      <c r="AD139" s="146"/>
      <c r="AE139" s="146"/>
      <c r="AF139" s="146"/>
      <c r="AG139" s="146" t="s">
        <v>131</v>
      </c>
      <c r="AH139" s="146">
        <v>5</v>
      </c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</row>
    <row r="140" spans="1:60" outlineLevel="1" x14ac:dyDescent="0.2">
      <c r="A140" s="153"/>
      <c r="B140" s="154"/>
      <c r="C140" s="186" t="s">
        <v>307</v>
      </c>
      <c r="D140" s="158"/>
      <c r="E140" s="159">
        <v>12</v>
      </c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46"/>
      <c r="Z140" s="146"/>
      <c r="AA140" s="146"/>
      <c r="AB140" s="146"/>
      <c r="AC140" s="146"/>
      <c r="AD140" s="146"/>
      <c r="AE140" s="146"/>
      <c r="AF140" s="146"/>
      <c r="AG140" s="146" t="s">
        <v>131</v>
      </c>
      <c r="AH140" s="146">
        <v>0</v>
      </c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</row>
    <row r="141" spans="1:60" outlineLevel="1" x14ac:dyDescent="0.2">
      <c r="A141" s="167">
        <v>51</v>
      </c>
      <c r="B141" s="168" t="s">
        <v>308</v>
      </c>
      <c r="C141" s="185" t="s">
        <v>309</v>
      </c>
      <c r="D141" s="169" t="s">
        <v>310</v>
      </c>
      <c r="E141" s="170">
        <v>70.2</v>
      </c>
      <c r="F141" s="171"/>
      <c r="G141" s="172">
        <f>ROUND(E141*F141,2)</f>
        <v>0</v>
      </c>
      <c r="H141" s="171"/>
      <c r="I141" s="172">
        <f>ROUND(E141*H141,2)</f>
        <v>0</v>
      </c>
      <c r="J141" s="171"/>
      <c r="K141" s="172">
        <f>ROUND(E141*J141,2)</f>
        <v>0</v>
      </c>
      <c r="L141" s="172">
        <v>21</v>
      </c>
      <c r="M141" s="172">
        <f>G141*(1+L141/100)</f>
        <v>0</v>
      </c>
      <c r="N141" s="172">
        <v>0</v>
      </c>
      <c r="O141" s="172">
        <f>ROUND(E141*N141,2)</f>
        <v>0</v>
      </c>
      <c r="P141" s="172">
        <v>0</v>
      </c>
      <c r="Q141" s="172">
        <f>ROUND(E141*P141,2)</f>
        <v>0</v>
      </c>
      <c r="R141" s="172"/>
      <c r="S141" s="172" t="s">
        <v>135</v>
      </c>
      <c r="T141" s="173" t="s">
        <v>126</v>
      </c>
      <c r="U141" s="156">
        <v>0</v>
      </c>
      <c r="V141" s="156">
        <f>ROUND(E141*U141,2)</f>
        <v>0</v>
      </c>
      <c r="W141" s="156"/>
      <c r="X141" s="156" t="s">
        <v>127</v>
      </c>
      <c r="Y141" s="146"/>
      <c r="Z141" s="146"/>
      <c r="AA141" s="146"/>
      <c r="AB141" s="146"/>
      <c r="AC141" s="146"/>
      <c r="AD141" s="146"/>
      <c r="AE141" s="146"/>
      <c r="AF141" s="146"/>
      <c r="AG141" s="146" t="s">
        <v>136</v>
      </c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</row>
    <row r="142" spans="1:60" outlineLevel="1" x14ac:dyDescent="0.2">
      <c r="A142" s="153"/>
      <c r="B142" s="154"/>
      <c r="C142" s="186" t="s">
        <v>311</v>
      </c>
      <c r="D142" s="158"/>
      <c r="E142" s="159">
        <v>70.2</v>
      </c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46"/>
      <c r="Z142" s="146"/>
      <c r="AA142" s="146"/>
      <c r="AB142" s="146"/>
      <c r="AC142" s="146"/>
      <c r="AD142" s="146"/>
      <c r="AE142" s="146"/>
      <c r="AF142" s="146"/>
      <c r="AG142" s="146" t="s">
        <v>131</v>
      </c>
      <c r="AH142" s="146">
        <v>5</v>
      </c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</row>
    <row r="143" spans="1:60" outlineLevel="1" x14ac:dyDescent="0.2">
      <c r="A143" s="167">
        <v>52</v>
      </c>
      <c r="B143" s="168" t="s">
        <v>312</v>
      </c>
      <c r="C143" s="185" t="s">
        <v>313</v>
      </c>
      <c r="D143" s="169" t="s">
        <v>200</v>
      </c>
      <c r="E143" s="170">
        <v>4</v>
      </c>
      <c r="F143" s="171"/>
      <c r="G143" s="172">
        <f>ROUND(E143*F143,2)</f>
        <v>0</v>
      </c>
      <c r="H143" s="171"/>
      <c r="I143" s="172">
        <f>ROUND(E143*H143,2)</f>
        <v>0</v>
      </c>
      <c r="J143" s="171"/>
      <c r="K143" s="172">
        <f>ROUND(E143*J143,2)</f>
        <v>0</v>
      </c>
      <c r="L143" s="172">
        <v>21</v>
      </c>
      <c r="M143" s="172">
        <f>G143*(1+L143/100)</f>
        <v>0</v>
      </c>
      <c r="N143" s="172">
        <v>1.7440000000000001E-2</v>
      </c>
      <c r="O143" s="172">
        <f>ROUND(E143*N143,2)</f>
        <v>7.0000000000000007E-2</v>
      </c>
      <c r="P143" s="172">
        <v>0</v>
      </c>
      <c r="Q143" s="172">
        <f>ROUND(E143*P143,2)</f>
        <v>0</v>
      </c>
      <c r="R143" s="172"/>
      <c r="S143" s="172" t="s">
        <v>135</v>
      </c>
      <c r="T143" s="173" t="s">
        <v>126</v>
      </c>
      <c r="U143" s="156">
        <v>0.33</v>
      </c>
      <c r="V143" s="156">
        <f>ROUND(E143*U143,2)</f>
        <v>1.32</v>
      </c>
      <c r="W143" s="156"/>
      <c r="X143" s="156" t="s">
        <v>127</v>
      </c>
      <c r="Y143" s="146"/>
      <c r="Z143" s="146"/>
      <c r="AA143" s="146"/>
      <c r="AB143" s="146"/>
      <c r="AC143" s="146"/>
      <c r="AD143" s="146"/>
      <c r="AE143" s="146"/>
      <c r="AF143" s="146"/>
      <c r="AG143" s="146" t="s">
        <v>136</v>
      </c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</row>
    <row r="144" spans="1:60" outlineLevel="1" x14ac:dyDescent="0.2">
      <c r="A144" s="153"/>
      <c r="B144" s="154"/>
      <c r="C144" s="186" t="s">
        <v>64</v>
      </c>
      <c r="D144" s="158"/>
      <c r="E144" s="159">
        <v>4</v>
      </c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46"/>
      <c r="Z144" s="146"/>
      <c r="AA144" s="146"/>
      <c r="AB144" s="146"/>
      <c r="AC144" s="146"/>
      <c r="AD144" s="146"/>
      <c r="AE144" s="146"/>
      <c r="AF144" s="146"/>
      <c r="AG144" s="146" t="s">
        <v>131</v>
      </c>
      <c r="AH144" s="146">
        <v>0</v>
      </c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</row>
    <row r="145" spans="1:60" outlineLevel="1" x14ac:dyDescent="0.2">
      <c r="A145" s="167">
        <v>53</v>
      </c>
      <c r="B145" s="168" t="s">
        <v>314</v>
      </c>
      <c r="C145" s="185" t="s">
        <v>315</v>
      </c>
      <c r="D145" s="169" t="s">
        <v>200</v>
      </c>
      <c r="E145" s="170">
        <v>9.1999999999999993</v>
      </c>
      <c r="F145" s="171"/>
      <c r="G145" s="172">
        <f>ROUND(E145*F145,2)</f>
        <v>0</v>
      </c>
      <c r="H145" s="171"/>
      <c r="I145" s="172">
        <f>ROUND(E145*H145,2)</f>
        <v>0</v>
      </c>
      <c r="J145" s="171"/>
      <c r="K145" s="172">
        <f>ROUND(E145*J145,2)</f>
        <v>0</v>
      </c>
      <c r="L145" s="172">
        <v>21</v>
      </c>
      <c r="M145" s="172">
        <f>G145*(1+L145/100)</f>
        <v>0</v>
      </c>
      <c r="N145" s="172">
        <v>2.137E-2</v>
      </c>
      <c r="O145" s="172">
        <f>ROUND(E145*N145,2)</f>
        <v>0.2</v>
      </c>
      <c r="P145" s="172">
        <v>0</v>
      </c>
      <c r="Q145" s="172">
        <f>ROUND(E145*P145,2)</f>
        <v>0</v>
      </c>
      <c r="R145" s="172"/>
      <c r="S145" s="172" t="s">
        <v>135</v>
      </c>
      <c r="T145" s="173" t="s">
        <v>125</v>
      </c>
      <c r="U145" s="156">
        <v>0.72</v>
      </c>
      <c r="V145" s="156">
        <f>ROUND(E145*U145,2)</f>
        <v>6.62</v>
      </c>
      <c r="W145" s="156"/>
      <c r="X145" s="156" t="s">
        <v>127</v>
      </c>
      <c r="Y145" s="146"/>
      <c r="Z145" s="146"/>
      <c r="AA145" s="146"/>
      <c r="AB145" s="146"/>
      <c r="AC145" s="146"/>
      <c r="AD145" s="146"/>
      <c r="AE145" s="146"/>
      <c r="AF145" s="146"/>
      <c r="AG145" s="146" t="s">
        <v>136</v>
      </c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</row>
    <row r="146" spans="1:60" outlineLevel="1" x14ac:dyDescent="0.2">
      <c r="A146" s="153"/>
      <c r="B146" s="154"/>
      <c r="C146" s="186" t="s">
        <v>316</v>
      </c>
      <c r="D146" s="158"/>
      <c r="E146" s="159">
        <v>9.1999999999999993</v>
      </c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46"/>
      <c r="Z146" s="146"/>
      <c r="AA146" s="146"/>
      <c r="AB146" s="146"/>
      <c r="AC146" s="146"/>
      <c r="AD146" s="146"/>
      <c r="AE146" s="146"/>
      <c r="AF146" s="146"/>
      <c r="AG146" s="146" t="s">
        <v>131</v>
      </c>
      <c r="AH146" s="146">
        <v>0</v>
      </c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</row>
    <row r="147" spans="1:60" outlineLevel="1" x14ac:dyDescent="0.2">
      <c r="A147" s="153">
        <v>54</v>
      </c>
      <c r="B147" s="154" t="s">
        <v>317</v>
      </c>
      <c r="C147" s="188" t="s">
        <v>318</v>
      </c>
      <c r="D147" s="155" t="s">
        <v>0</v>
      </c>
      <c r="E147" s="182"/>
      <c r="F147" s="157"/>
      <c r="G147" s="156">
        <f>ROUND(E147*F147,2)</f>
        <v>0</v>
      </c>
      <c r="H147" s="157"/>
      <c r="I147" s="156">
        <f>ROUND(E147*H147,2)</f>
        <v>0</v>
      </c>
      <c r="J147" s="157"/>
      <c r="K147" s="156">
        <f>ROUND(E147*J147,2)</f>
        <v>0</v>
      </c>
      <c r="L147" s="156">
        <v>21</v>
      </c>
      <c r="M147" s="156">
        <f>G147*(1+L147/100)</f>
        <v>0</v>
      </c>
      <c r="N147" s="156">
        <v>0</v>
      </c>
      <c r="O147" s="156">
        <f>ROUND(E147*N147,2)</f>
        <v>0</v>
      </c>
      <c r="P147" s="156">
        <v>0</v>
      </c>
      <c r="Q147" s="156">
        <f>ROUND(E147*P147,2)</f>
        <v>0</v>
      </c>
      <c r="R147" s="156" t="s">
        <v>291</v>
      </c>
      <c r="S147" s="156" t="s">
        <v>125</v>
      </c>
      <c r="T147" s="156" t="s">
        <v>125</v>
      </c>
      <c r="U147" s="156">
        <v>2.3E-2</v>
      </c>
      <c r="V147" s="156">
        <f>ROUND(E147*U147,2)</f>
        <v>0</v>
      </c>
      <c r="W147" s="156"/>
      <c r="X147" s="156" t="s">
        <v>191</v>
      </c>
      <c r="Y147" s="146"/>
      <c r="Z147" s="146"/>
      <c r="AA147" s="146"/>
      <c r="AB147" s="146"/>
      <c r="AC147" s="146"/>
      <c r="AD147" s="146"/>
      <c r="AE147" s="146"/>
      <c r="AF147" s="146"/>
      <c r="AG147" s="146" t="s">
        <v>258</v>
      </c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</row>
    <row r="148" spans="1:60" outlineLevel="1" x14ac:dyDescent="0.2">
      <c r="A148" s="153"/>
      <c r="B148" s="154"/>
      <c r="C148" s="249" t="s">
        <v>259</v>
      </c>
      <c r="D148" s="250"/>
      <c r="E148" s="250"/>
      <c r="F148" s="250"/>
      <c r="G148" s="250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46"/>
      <c r="Z148" s="146"/>
      <c r="AA148" s="146"/>
      <c r="AB148" s="146"/>
      <c r="AC148" s="146"/>
      <c r="AD148" s="146"/>
      <c r="AE148" s="146"/>
      <c r="AF148" s="146"/>
      <c r="AG148" s="146" t="s">
        <v>129</v>
      </c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</row>
    <row r="149" spans="1:60" x14ac:dyDescent="0.2">
      <c r="A149" s="161" t="s">
        <v>119</v>
      </c>
      <c r="B149" s="162" t="s">
        <v>84</v>
      </c>
      <c r="C149" s="184" t="s">
        <v>85</v>
      </c>
      <c r="D149" s="163"/>
      <c r="E149" s="164"/>
      <c r="F149" s="165"/>
      <c r="G149" s="165">
        <f>SUMIF(AG150:AG155,"&lt;&gt;NOR",G150:G155)</f>
        <v>0</v>
      </c>
      <c r="H149" s="165"/>
      <c r="I149" s="165">
        <f>SUM(I150:I155)</f>
        <v>0</v>
      </c>
      <c r="J149" s="165"/>
      <c r="K149" s="165">
        <f>SUM(K150:K155)</f>
        <v>0</v>
      </c>
      <c r="L149" s="165"/>
      <c r="M149" s="165">
        <f>SUM(M150:M155)</f>
        <v>0</v>
      </c>
      <c r="N149" s="165"/>
      <c r="O149" s="165">
        <f>SUM(O150:O155)</f>
        <v>0</v>
      </c>
      <c r="P149" s="165"/>
      <c r="Q149" s="165">
        <f>SUM(Q150:Q155)</f>
        <v>0</v>
      </c>
      <c r="R149" s="165"/>
      <c r="S149" s="165"/>
      <c r="T149" s="166"/>
      <c r="U149" s="160"/>
      <c r="V149" s="160">
        <f>SUM(V150:V155)</f>
        <v>0</v>
      </c>
      <c r="W149" s="160"/>
      <c r="X149" s="160"/>
      <c r="AG149" t="s">
        <v>120</v>
      </c>
    </row>
    <row r="150" spans="1:60" outlineLevel="1" x14ac:dyDescent="0.2">
      <c r="A150" s="167">
        <v>55</v>
      </c>
      <c r="B150" s="168" t="s">
        <v>319</v>
      </c>
      <c r="C150" s="185" t="s">
        <v>320</v>
      </c>
      <c r="D150" s="169" t="s">
        <v>134</v>
      </c>
      <c r="E150" s="170">
        <v>2</v>
      </c>
      <c r="F150" s="171"/>
      <c r="G150" s="172">
        <f>ROUND(E150*F150,2)</f>
        <v>0</v>
      </c>
      <c r="H150" s="171"/>
      <c r="I150" s="172">
        <f>ROUND(E150*H150,2)</f>
        <v>0</v>
      </c>
      <c r="J150" s="171"/>
      <c r="K150" s="172">
        <f>ROUND(E150*J150,2)</f>
        <v>0</v>
      </c>
      <c r="L150" s="172">
        <v>21</v>
      </c>
      <c r="M150" s="172">
        <f>G150*(1+L150/100)</f>
        <v>0</v>
      </c>
      <c r="N150" s="172">
        <v>0</v>
      </c>
      <c r="O150" s="172">
        <f>ROUND(E150*N150,2)</f>
        <v>0</v>
      </c>
      <c r="P150" s="172">
        <v>0</v>
      </c>
      <c r="Q150" s="172">
        <f>ROUND(E150*P150,2)</f>
        <v>0</v>
      </c>
      <c r="R150" s="172"/>
      <c r="S150" s="172" t="s">
        <v>135</v>
      </c>
      <c r="T150" s="173" t="s">
        <v>126</v>
      </c>
      <c r="U150" s="156">
        <v>0</v>
      </c>
      <c r="V150" s="156">
        <f>ROUND(E150*U150,2)</f>
        <v>0</v>
      </c>
      <c r="W150" s="156"/>
      <c r="X150" s="156" t="s">
        <v>127</v>
      </c>
      <c r="Y150" s="146"/>
      <c r="Z150" s="146"/>
      <c r="AA150" s="146"/>
      <c r="AB150" s="146"/>
      <c r="AC150" s="146"/>
      <c r="AD150" s="146"/>
      <c r="AE150" s="146"/>
      <c r="AF150" s="146"/>
      <c r="AG150" s="146" t="s">
        <v>136</v>
      </c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</row>
    <row r="151" spans="1:60" outlineLevel="1" x14ac:dyDescent="0.2">
      <c r="A151" s="153"/>
      <c r="B151" s="154"/>
      <c r="C151" s="186" t="s">
        <v>321</v>
      </c>
      <c r="D151" s="158"/>
      <c r="E151" s="159">
        <v>2</v>
      </c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46"/>
      <c r="Z151" s="146"/>
      <c r="AA151" s="146"/>
      <c r="AB151" s="146"/>
      <c r="AC151" s="146"/>
      <c r="AD151" s="146"/>
      <c r="AE151" s="146"/>
      <c r="AF151" s="146"/>
      <c r="AG151" s="146" t="s">
        <v>131</v>
      </c>
      <c r="AH151" s="146">
        <v>5</v>
      </c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</row>
    <row r="152" spans="1:60" ht="22.5" outlineLevel="1" x14ac:dyDescent="0.2">
      <c r="A152" s="167">
        <v>56</v>
      </c>
      <c r="B152" s="168" t="s">
        <v>322</v>
      </c>
      <c r="C152" s="185" t="s">
        <v>323</v>
      </c>
      <c r="D152" s="169" t="s">
        <v>134</v>
      </c>
      <c r="E152" s="170">
        <v>2</v>
      </c>
      <c r="F152" s="171"/>
      <c r="G152" s="172">
        <f>ROUND(E152*F152,2)</f>
        <v>0</v>
      </c>
      <c r="H152" s="171"/>
      <c r="I152" s="172">
        <f>ROUND(E152*H152,2)</f>
        <v>0</v>
      </c>
      <c r="J152" s="171"/>
      <c r="K152" s="172">
        <f>ROUND(E152*J152,2)</f>
        <v>0</v>
      </c>
      <c r="L152" s="172">
        <v>21</v>
      </c>
      <c r="M152" s="172">
        <f>G152*(1+L152/100)</f>
        <v>0</v>
      </c>
      <c r="N152" s="172">
        <v>0</v>
      </c>
      <c r="O152" s="172">
        <f>ROUND(E152*N152,2)</f>
        <v>0</v>
      </c>
      <c r="P152" s="172">
        <v>0</v>
      </c>
      <c r="Q152" s="172">
        <f>ROUND(E152*P152,2)</f>
        <v>0</v>
      </c>
      <c r="R152" s="172"/>
      <c r="S152" s="172" t="s">
        <v>135</v>
      </c>
      <c r="T152" s="173" t="s">
        <v>126</v>
      </c>
      <c r="U152" s="156">
        <v>0</v>
      </c>
      <c r="V152" s="156">
        <f>ROUND(E152*U152,2)</f>
        <v>0</v>
      </c>
      <c r="W152" s="156"/>
      <c r="X152" s="156" t="s">
        <v>170</v>
      </c>
      <c r="Y152" s="146"/>
      <c r="Z152" s="146"/>
      <c r="AA152" s="146"/>
      <c r="AB152" s="146"/>
      <c r="AC152" s="146"/>
      <c r="AD152" s="146"/>
      <c r="AE152" s="146"/>
      <c r="AF152" s="146"/>
      <c r="AG152" s="146" t="s">
        <v>242</v>
      </c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</row>
    <row r="153" spans="1:60" outlineLevel="1" x14ac:dyDescent="0.2">
      <c r="A153" s="153"/>
      <c r="B153" s="154"/>
      <c r="C153" s="186" t="s">
        <v>49</v>
      </c>
      <c r="D153" s="158"/>
      <c r="E153" s="159">
        <v>2</v>
      </c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46"/>
      <c r="Z153" s="146"/>
      <c r="AA153" s="146"/>
      <c r="AB153" s="146"/>
      <c r="AC153" s="146"/>
      <c r="AD153" s="146"/>
      <c r="AE153" s="146"/>
      <c r="AF153" s="146"/>
      <c r="AG153" s="146" t="s">
        <v>131</v>
      </c>
      <c r="AH153" s="146">
        <v>0</v>
      </c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</row>
    <row r="154" spans="1:60" outlineLevel="1" x14ac:dyDescent="0.2">
      <c r="A154" s="153">
        <v>57</v>
      </c>
      <c r="B154" s="154" t="s">
        <v>324</v>
      </c>
      <c r="C154" s="188" t="s">
        <v>325</v>
      </c>
      <c r="D154" s="155" t="s">
        <v>0</v>
      </c>
      <c r="E154" s="182"/>
      <c r="F154" s="157"/>
      <c r="G154" s="156">
        <f>ROUND(E154*F154,2)</f>
        <v>0</v>
      </c>
      <c r="H154" s="157"/>
      <c r="I154" s="156">
        <f>ROUND(E154*H154,2)</f>
        <v>0</v>
      </c>
      <c r="J154" s="157"/>
      <c r="K154" s="156">
        <f>ROUND(E154*J154,2)</f>
        <v>0</v>
      </c>
      <c r="L154" s="156">
        <v>21</v>
      </c>
      <c r="M154" s="156">
        <f>G154*(1+L154/100)</f>
        <v>0</v>
      </c>
      <c r="N154" s="156">
        <v>0</v>
      </c>
      <c r="O154" s="156">
        <f>ROUND(E154*N154,2)</f>
        <v>0</v>
      </c>
      <c r="P154" s="156">
        <v>0</v>
      </c>
      <c r="Q154" s="156">
        <f>ROUND(E154*P154,2)</f>
        <v>0</v>
      </c>
      <c r="R154" s="156" t="s">
        <v>326</v>
      </c>
      <c r="S154" s="156" t="s">
        <v>125</v>
      </c>
      <c r="T154" s="156" t="s">
        <v>125</v>
      </c>
      <c r="U154" s="156">
        <v>0</v>
      </c>
      <c r="V154" s="156">
        <f>ROUND(E154*U154,2)</f>
        <v>0</v>
      </c>
      <c r="W154" s="156"/>
      <c r="X154" s="156" t="s">
        <v>191</v>
      </c>
      <c r="Y154" s="146"/>
      <c r="Z154" s="146"/>
      <c r="AA154" s="146"/>
      <c r="AB154" s="146"/>
      <c r="AC154" s="146"/>
      <c r="AD154" s="146"/>
      <c r="AE154" s="146"/>
      <c r="AF154" s="146"/>
      <c r="AG154" s="146" t="s">
        <v>258</v>
      </c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</row>
    <row r="155" spans="1:60" outlineLevel="1" x14ac:dyDescent="0.2">
      <c r="A155" s="153"/>
      <c r="B155" s="154"/>
      <c r="C155" s="249" t="s">
        <v>259</v>
      </c>
      <c r="D155" s="250"/>
      <c r="E155" s="250"/>
      <c r="F155" s="250"/>
      <c r="G155" s="250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46"/>
      <c r="Z155" s="146"/>
      <c r="AA155" s="146"/>
      <c r="AB155" s="146"/>
      <c r="AC155" s="146"/>
      <c r="AD155" s="146"/>
      <c r="AE155" s="146"/>
      <c r="AF155" s="146"/>
      <c r="AG155" s="146" t="s">
        <v>129</v>
      </c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</row>
    <row r="156" spans="1:60" x14ac:dyDescent="0.2">
      <c r="A156" s="161" t="s">
        <v>119</v>
      </c>
      <c r="B156" s="162" t="s">
        <v>86</v>
      </c>
      <c r="C156" s="184" t="s">
        <v>87</v>
      </c>
      <c r="D156" s="163"/>
      <c r="E156" s="164"/>
      <c r="F156" s="165"/>
      <c r="G156" s="165">
        <f>SUMIF(AG157:AG165,"&lt;&gt;NOR",G157:G165)</f>
        <v>0</v>
      </c>
      <c r="H156" s="165"/>
      <c r="I156" s="165">
        <f>SUM(I157:I165)</f>
        <v>0</v>
      </c>
      <c r="J156" s="165"/>
      <c r="K156" s="165">
        <f>SUM(K157:K165)</f>
        <v>0</v>
      </c>
      <c r="L156" s="165"/>
      <c r="M156" s="165">
        <f>SUM(M157:M165)</f>
        <v>0</v>
      </c>
      <c r="N156" s="165"/>
      <c r="O156" s="165">
        <f>SUM(O157:O165)</f>
        <v>0.01</v>
      </c>
      <c r="P156" s="165"/>
      <c r="Q156" s="165">
        <f>SUM(Q157:Q165)</f>
        <v>0</v>
      </c>
      <c r="R156" s="165"/>
      <c r="S156" s="165"/>
      <c r="T156" s="166"/>
      <c r="U156" s="160"/>
      <c r="V156" s="160">
        <f>SUM(V157:V165)</f>
        <v>1.83</v>
      </c>
      <c r="W156" s="160"/>
      <c r="X156" s="160"/>
      <c r="AG156" t="s">
        <v>120</v>
      </c>
    </row>
    <row r="157" spans="1:60" ht="22.5" outlineLevel="1" x14ac:dyDescent="0.2">
      <c r="A157" s="167">
        <v>58</v>
      </c>
      <c r="B157" s="168" t="s">
        <v>327</v>
      </c>
      <c r="C157" s="185" t="s">
        <v>328</v>
      </c>
      <c r="D157" s="169" t="s">
        <v>139</v>
      </c>
      <c r="E157" s="170">
        <v>12.199</v>
      </c>
      <c r="F157" s="171"/>
      <c r="G157" s="172">
        <f>ROUND(E157*F157,2)</f>
        <v>0</v>
      </c>
      <c r="H157" s="171"/>
      <c r="I157" s="172">
        <f>ROUND(E157*H157,2)</f>
        <v>0</v>
      </c>
      <c r="J157" s="171"/>
      <c r="K157" s="172">
        <f>ROUND(E157*J157,2)</f>
        <v>0</v>
      </c>
      <c r="L157" s="172">
        <v>21</v>
      </c>
      <c r="M157" s="172">
        <f>G157*(1+L157/100)</f>
        <v>0</v>
      </c>
      <c r="N157" s="172">
        <v>5.1999999999999995E-4</v>
      </c>
      <c r="O157" s="172">
        <f>ROUND(E157*N157,2)</f>
        <v>0.01</v>
      </c>
      <c r="P157" s="172">
        <v>0</v>
      </c>
      <c r="Q157" s="172">
        <f>ROUND(E157*P157,2)</f>
        <v>0</v>
      </c>
      <c r="R157" s="172" t="s">
        <v>329</v>
      </c>
      <c r="S157" s="172" t="s">
        <v>125</v>
      </c>
      <c r="T157" s="173" t="s">
        <v>125</v>
      </c>
      <c r="U157" s="156">
        <v>0.15</v>
      </c>
      <c r="V157" s="156">
        <f>ROUND(E157*U157,2)</f>
        <v>1.83</v>
      </c>
      <c r="W157" s="156"/>
      <c r="X157" s="156" t="s">
        <v>127</v>
      </c>
      <c r="Y157" s="146"/>
      <c r="Z157" s="146"/>
      <c r="AA157" s="146"/>
      <c r="AB157" s="146"/>
      <c r="AC157" s="146"/>
      <c r="AD157" s="146"/>
      <c r="AE157" s="146"/>
      <c r="AF157" s="146"/>
      <c r="AG157" s="146" t="s">
        <v>197</v>
      </c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</row>
    <row r="158" spans="1:60" outlineLevel="1" x14ac:dyDescent="0.2">
      <c r="A158" s="153"/>
      <c r="B158" s="154"/>
      <c r="C158" s="251" t="s">
        <v>330</v>
      </c>
      <c r="D158" s="252"/>
      <c r="E158" s="252"/>
      <c r="F158" s="252"/>
      <c r="G158" s="252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46"/>
      <c r="Z158" s="146"/>
      <c r="AA158" s="146"/>
      <c r="AB158" s="146"/>
      <c r="AC158" s="146"/>
      <c r="AD158" s="146"/>
      <c r="AE158" s="146"/>
      <c r="AF158" s="146"/>
      <c r="AG158" s="146" t="s">
        <v>129</v>
      </c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</row>
    <row r="159" spans="1:60" outlineLevel="1" x14ac:dyDescent="0.2">
      <c r="A159" s="153"/>
      <c r="B159" s="154"/>
      <c r="C159" s="186" t="s">
        <v>331</v>
      </c>
      <c r="D159" s="158"/>
      <c r="E159" s="159">
        <v>2.552</v>
      </c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46"/>
      <c r="Z159" s="146"/>
      <c r="AA159" s="146"/>
      <c r="AB159" s="146"/>
      <c r="AC159" s="146"/>
      <c r="AD159" s="146"/>
      <c r="AE159" s="146"/>
      <c r="AF159" s="146"/>
      <c r="AG159" s="146" t="s">
        <v>131</v>
      </c>
      <c r="AH159" s="146">
        <v>0</v>
      </c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</row>
    <row r="160" spans="1:60" outlineLevel="1" x14ac:dyDescent="0.2">
      <c r="A160" s="153"/>
      <c r="B160" s="154"/>
      <c r="C160" s="186" t="s">
        <v>332</v>
      </c>
      <c r="D160" s="158"/>
      <c r="E160" s="159">
        <v>2.552</v>
      </c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46"/>
      <c r="Z160" s="146"/>
      <c r="AA160" s="146"/>
      <c r="AB160" s="146"/>
      <c r="AC160" s="146"/>
      <c r="AD160" s="146"/>
      <c r="AE160" s="146"/>
      <c r="AF160" s="146"/>
      <c r="AG160" s="146" t="s">
        <v>131</v>
      </c>
      <c r="AH160" s="146">
        <v>0</v>
      </c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</row>
    <row r="161" spans="1:60" outlineLevel="1" x14ac:dyDescent="0.2">
      <c r="A161" s="153"/>
      <c r="B161" s="154"/>
      <c r="C161" s="186" t="s">
        <v>333</v>
      </c>
      <c r="D161" s="158"/>
      <c r="E161" s="159">
        <v>2.6135999999999999</v>
      </c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46"/>
      <c r="Z161" s="146"/>
      <c r="AA161" s="146"/>
      <c r="AB161" s="146"/>
      <c r="AC161" s="146"/>
      <c r="AD161" s="146"/>
      <c r="AE161" s="146"/>
      <c r="AF161" s="146"/>
      <c r="AG161" s="146" t="s">
        <v>131</v>
      </c>
      <c r="AH161" s="146">
        <v>0</v>
      </c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</row>
    <row r="162" spans="1:60" outlineLevel="1" x14ac:dyDescent="0.2">
      <c r="A162" s="153"/>
      <c r="B162" s="154"/>
      <c r="C162" s="186" t="s">
        <v>334</v>
      </c>
      <c r="D162" s="158"/>
      <c r="E162" s="159">
        <v>1.7864</v>
      </c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46"/>
      <c r="Z162" s="146"/>
      <c r="AA162" s="146"/>
      <c r="AB162" s="146"/>
      <c r="AC162" s="146"/>
      <c r="AD162" s="146"/>
      <c r="AE162" s="146"/>
      <c r="AF162" s="146"/>
      <c r="AG162" s="146" t="s">
        <v>131</v>
      </c>
      <c r="AH162" s="146">
        <v>0</v>
      </c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</row>
    <row r="163" spans="1:60" outlineLevel="1" x14ac:dyDescent="0.2">
      <c r="A163" s="153"/>
      <c r="B163" s="154"/>
      <c r="C163" s="186" t="s">
        <v>335</v>
      </c>
      <c r="D163" s="158"/>
      <c r="E163" s="159">
        <v>2.6949999999999998</v>
      </c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46"/>
      <c r="Z163" s="146"/>
      <c r="AA163" s="146"/>
      <c r="AB163" s="146"/>
      <c r="AC163" s="146"/>
      <c r="AD163" s="146"/>
      <c r="AE163" s="146"/>
      <c r="AF163" s="146"/>
      <c r="AG163" s="146" t="s">
        <v>131</v>
      </c>
      <c r="AH163" s="146">
        <v>0</v>
      </c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</row>
    <row r="164" spans="1:60" outlineLevel="1" x14ac:dyDescent="0.2">
      <c r="A164" s="167">
        <v>59</v>
      </c>
      <c r="B164" s="168" t="s">
        <v>336</v>
      </c>
      <c r="C164" s="185" t="s">
        <v>337</v>
      </c>
      <c r="D164" s="169" t="s">
        <v>139</v>
      </c>
      <c r="E164" s="170">
        <v>2</v>
      </c>
      <c r="F164" s="171"/>
      <c r="G164" s="172">
        <f>ROUND(E164*F164,2)</f>
        <v>0</v>
      </c>
      <c r="H164" s="171"/>
      <c r="I164" s="172">
        <f>ROUND(E164*H164,2)</f>
        <v>0</v>
      </c>
      <c r="J164" s="171"/>
      <c r="K164" s="172">
        <f>ROUND(E164*J164,2)</f>
        <v>0</v>
      </c>
      <c r="L164" s="172">
        <v>21</v>
      </c>
      <c r="M164" s="172">
        <f>G164*(1+L164/100)</f>
        <v>0</v>
      </c>
      <c r="N164" s="172">
        <v>0</v>
      </c>
      <c r="O164" s="172">
        <f>ROUND(E164*N164,2)</f>
        <v>0</v>
      </c>
      <c r="P164" s="172">
        <v>0</v>
      </c>
      <c r="Q164" s="172">
        <f>ROUND(E164*P164,2)</f>
        <v>0</v>
      </c>
      <c r="R164" s="172"/>
      <c r="S164" s="172" t="s">
        <v>135</v>
      </c>
      <c r="T164" s="173" t="s">
        <v>126</v>
      </c>
      <c r="U164" s="156">
        <v>0</v>
      </c>
      <c r="V164" s="156">
        <f>ROUND(E164*U164,2)</f>
        <v>0</v>
      </c>
      <c r="W164" s="156"/>
      <c r="X164" s="156" t="s">
        <v>127</v>
      </c>
      <c r="Y164" s="146"/>
      <c r="Z164" s="146"/>
      <c r="AA164" s="146"/>
      <c r="AB164" s="146"/>
      <c r="AC164" s="146"/>
      <c r="AD164" s="146"/>
      <c r="AE164" s="146"/>
      <c r="AF164" s="146"/>
      <c r="AG164" s="146" t="s">
        <v>128</v>
      </c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</row>
    <row r="165" spans="1:60" outlineLevel="1" x14ac:dyDescent="0.2">
      <c r="A165" s="153"/>
      <c r="B165" s="154"/>
      <c r="C165" s="186" t="s">
        <v>175</v>
      </c>
      <c r="D165" s="158"/>
      <c r="E165" s="159">
        <v>2</v>
      </c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46"/>
      <c r="Z165" s="146"/>
      <c r="AA165" s="146"/>
      <c r="AB165" s="146"/>
      <c r="AC165" s="146"/>
      <c r="AD165" s="146"/>
      <c r="AE165" s="146"/>
      <c r="AF165" s="146"/>
      <c r="AG165" s="146" t="s">
        <v>131</v>
      </c>
      <c r="AH165" s="146">
        <v>5</v>
      </c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</row>
    <row r="166" spans="1:60" x14ac:dyDescent="0.2">
      <c r="A166" s="161" t="s">
        <v>119</v>
      </c>
      <c r="B166" s="162" t="s">
        <v>88</v>
      </c>
      <c r="C166" s="184" t="s">
        <v>89</v>
      </c>
      <c r="D166" s="163"/>
      <c r="E166" s="164"/>
      <c r="F166" s="165"/>
      <c r="G166" s="165">
        <f>SUMIF(AG167:AG168,"&lt;&gt;NOR",G167:G168)</f>
        <v>0</v>
      </c>
      <c r="H166" s="165"/>
      <c r="I166" s="165">
        <f>SUM(I167:I168)</f>
        <v>0</v>
      </c>
      <c r="J166" s="165"/>
      <c r="K166" s="165">
        <f>SUM(K167:K168)</f>
        <v>0</v>
      </c>
      <c r="L166" s="165"/>
      <c r="M166" s="165">
        <f>SUM(M167:M168)</f>
        <v>0</v>
      </c>
      <c r="N166" s="165"/>
      <c r="O166" s="165">
        <f>SUM(O167:O168)</f>
        <v>0</v>
      </c>
      <c r="P166" s="165"/>
      <c r="Q166" s="165">
        <f>SUM(Q167:Q168)</f>
        <v>0</v>
      </c>
      <c r="R166" s="165"/>
      <c r="S166" s="165"/>
      <c r="T166" s="166"/>
      <c r="U166" s="160"/>
      <c r="V166" s="160">
        <f>SUM(V167:V168)</f>
        <v>5.67</v>
      </c>
      <c r="W166" s="160"/>
      <c r="X166" s="160"/>
      <c r="AG166" t="s">
        <v>120</v>
      </c>
    </row>
    <row r="167" spans="1:60" ht="22.5" outlineLevel="1" x14ac:dyDescent="0.2">
      <c r="A167" s="174">
        <v>60</v>
      </c>
      <c r="B167" s="175" t="s">
        <v>338</v>
      </c>
      <c r="C167" s="187" t="s">
        <v>339</v>
      </c>
      <c r="D167" s="176" t="s">
        <v>189</v>
      </c>
      <c r="E167" s="177">
        <v>6.0718699999999997</v>
      </c>
      <c r="F167" s="178"/>
      <c r="G167" s="179">
        <f>ROUND(E167*F167,2)</f>
        <v>0</v>
      </c>
      <c r="H167" s="178"/>
      <c r="I167" s="179">
        <f>ROUND(E167*H167,2)</f>
        <v>0</v>
      </c>
      <c r="J167" s="178"/>
      <c r="K167" s="179">
        <f>ROUND(E167*J167,2)</f>
        <v>0</v>
      </c>
      <c r="L167" s="179">
        <v>21</v>
      </c>
      <c r="M167" s="179">
        <f>G167*(1+L167/100)</f>
        <v>0</v>
      </c>
      <c r="N167" s="179">
        <v>0</v>
      </c>
      <c r="O167" s="179">
        <f>ROUND(E167*N167,2)</f>
        <v>0</v>
      </c>
      <c r="P167" s="179">
        <v>0</v>
      </c>
      <c r="Q167" s="179">
        <f>ROUND(E167*P167,2)</f>
        <v>0</v>
      </c>
      <c r="R167" s="179" t="s">
        <v>178</v>
      </c>
      <c r="S167" s="179" t="s">
        <v>125</v>
      </c>
      <c r="T167" s="180" t="s">
        <v>125</v>
      </c>
      <c r="U167" s="156">
        <v>0.93300000000000005</v>
      </c>
      <c r="V167" s="156">
        <f>ROUND(E167*U167,2)</f>
        <v>5.67</v>
      </c>
      <c r="W167" s="156"/>
      <c r="X167" s="156" t="s">
        <v>340</v>
      </c>
      <c r="Y167" s="146"/>
      <c r="Z167" s="146"/>
      <c r="AA167" s="146"/>
      <c r="AB167" s="146"/>
      <c r="AC167" s="146"/>
      <c r="AD167" s="146"/>
      <c r="AE167" s="146"/>
      <c r="AF167" s="146"/>
      <c r="AG167" s="146" t="s">
        <v>341</v>
      </c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</row>
    <row r="168" spans="1:60" outlineLevel="1" x14ac:dyDescent="0.2">
      <c r="A168" s="174">
        <v>61</v>
      </c>
      <c r="B168" s="175" t="s">
        <v>342</v>
      </c>
      <c r="C168" s="187" t="s">
        <v>343</v>
      </c>
      <c r="D168" s="176" t="s">
        <v>189</v>
      </c>
      <c r="E168" s="177">
        <v>6.0718699999999997</v>
      </c>
      <c r="F168" s="178"/>
      <c r="G168" s="179">
        <f>ROUND(E168*F168,2)</f>
        <v>0</v>
      </c>
      <c r="H168" s="178"/>
      <c r="I168" s="179">
        <f>ROUND(E168*H168,2)</f>
        <v>0</v>
      </c>
      <c r="J168" s="178"/>
      <c r="K168" s="179">
        <f>ROUND(E168*J168,2)</f>
        <v>0</v>
      </c>
      <c r="L168" s="179">
        <v>21</v>
      </c>
      <c r="M168" s="179">
        <f>G168*(1+L168/100)</f>
        <v>0</v>
      </c>
      <c r="N168" s="179">
        <v>0</v>
      </c>
      <c r="O168" s="179">
        <f>ROUND(E168*N168,2)</f>
        <v>0</v>
      </c>
      <c r="P168" s="179">
        <v>0</v>
      </c>
      <c r="Q168" s="179">
        <f>ROUND(E168*P168,2)</f>
        <v>0</v>
      </c>
      <c r="R168" s="179" t="s">
        <v>178</v>
      </c>
      <c r="S168" s="179" t="s">
        <v>125</v>
      </c>
      <c r="T168" s="180" t="s">
        <v>125</v>
      </c>
      <c r="U168" s="156">
        <v>0</v>
      </c>
      <c r="V168" s="156">
        <f>ROUND(E168*U168,2)</f>
        <v>0</v>
      </c>
      <c r="W168" s="156"/>
      <c r="X168" s="156" t="s">
        <v>340</v>
      </c>
      <c r="Y168" s="146"/>
      <c r="Z168" s="146"/>
      <c r="AA168" s="146"/>
      <c r="AB168" s="146"/>
      <c r="AC168" s="146"/>
      <c r="AD168" s="146"/>
      <c r="AE168" s="146"/>
      <c r="AF168" s="146"/>
      <c r="AG168" s="146" t="s">
        <v>344</v>
      </c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</row>
    <row r="169" spans="1:60" x14ac:dyDescent="0.2">
      <c r="A169" s="161" t="s">
        <v>119</v>
      </c>
      <c r="B169" s="162" t="s">
        <v>91</v>
      </c>
      <c r="C169" s="184" t="s">
        <v>27</v>
      </c>
      <c r="D169" s="163"/>
      <c r="E169" s="164"/>
      <c r="F169" s="165"/>
      <c r="G169" s="165">
        <f>SUMIF(AG170:AG171,"&lt;&gt;NOR",G170:G171)</f>
        <v>0</v>
      </c>
      <c r="H169" s="165"/>
      <c r="I169" s="165">
        <f>SUM(I170:I171)</f>
        <v>0</v>
      </c>
      <c r="J169" s="165"/>
      <c r="K169" s="165">
        <f>SUM(K170:K171)</f>
        <v>0</v>
      </c>
      <c r="L169" s="165"/>
      <c r="M169" s="165">
        <f>SUM(M170:M171)</f>
        <v>0</v>
      </c>
      <c r="N169" s="165"/>
      <c r="O169" s="165">
        <f>SUM(O170:O171)</f>
        <v>0</v>
      </c>
      <c r="P169" s="165"/>
      <c r="Q169" s="165">
        <f>SUM(Q170:Q171)</f>
        <v>0</v>
      </c>
      <c r="R169" s="165"/>
      <c r="S169" s="165"/>
      <c r="T169" s="166"/>
      <c r="U169" s="160"/>
      <c r="V169" s="160">
        <f>SUM(V170:V171)</f>
        <v>0</v>
      </c>
      <c r="W169" s="160"/>
      <c r="X169" s="160"/>
      <c r="AG169" t="s">
        <v>120</v>
      </c>
    </row>
    <row r="170" spans="1:60" outlineLevel="1" x14ac:dyDescent="0.2">
      <c r="A170" s="167">
        <v>62</v>
      </c>
      <c r="B170" s="168" t="s">
        <v>345</v>
      </c>
      <c r="C170" s="185" t="s">
        <v>346</v>
      </c>
      <c r="D170" s="169" t="s">
        <v>485</v>
      </c>
      <c r="E170" s="170">
        <v>1</v>
      </c>
      <c r="F170" s="171"/>
      <c r="G170" s="172">
        <f>ROUND(E170*F170,2)</f>
        <v>0</v>
      </c>
      <c r="H170" s="171"/>
      <c r="I170" s="172">
        <f>ROUND(E170*H170,2)</f>
        <v>0</v>
      </c>
      <c r="J170" s="171"/>
      <c r="K170" s="172">
        <f>ROUND(E170*J170,2)</f>
        <v>0</v>
      </c>
      <c r="L170" s="172">
        <v>21</v>
      </c>
      <c r="M170" s="172">
        <f>G170*(1+L170/100)</f>
        <v>0</v>
      </c>
      <c r="N170" s="172">
        <v>0</v>
      </c>
      <c r="O170" s="172">
        <f>ROUND(E170*N170,2)</f>
        <v>0</v>
      </c>
      <c r="P170" s="172">
        <v>0</v>
      </c>
      <c r="Q170" s="172">
        <f>ROUND(E170*P170,2)</f>
        <v>0</v>
      </c>
      <c r="R170" s="172"/>
      <c r="S170" s="172" t="s">
        <v>125</v>
      </c>
      <c r="T170" s="173" t="s">
        <v>126</v>
      </c>
      <c r="U170" s="156">
        <v>0</v>
      </c>
      <c r="V170" s="156">
        <f>ROUND(E170*U170,2)</f>
        <v>0</v>
      </c>
      <c r="W170" s="156"/>
      <c r="X170" s="156" t="s">
        <v>347</v>
      </c>
      <c r="Y170" s="146"/>
      <c r="Z170" s="146"/>
      <c r="AA170" s="146"/>
      <c r="AB170" s="146"/>
      <c r="AC170" s="146"/>
      <c r="AD170" s="146"/>
      <c r="AE170" s="146"/>
      <c r="AF170" s="146"/>
      <c r="AG170" s="146" t="s">
        <v>348</v>
      </c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</row>
    <row r="171" spans="1:60" outlineLevel="1" x14ac:dyDescent="0.2">
      <c r="A171" s="153"/>
      <c r="B171" s="154"/>
      <c r="C171" s="253" t="s">
        <v>349</v>
      </c>
      <c r="D171" s="254"/>
      <c r="E171" s="254"/>
      <c r="F171" s="254"/>
      <c r="G171" s="254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46"/>
      <c r="Z171" s="146"/>
      <c r="AA171" s="146"/>
      <c r="AB171" s="146"/>
      <c r="AC171" s="146"/>
      <c r="AD171" s="146"/>
      <c r="AE171" s="146"/>
      <c r="AF171" s="146"/>
      <c r="AG171" s="146" t="s">
        <v>154</v>
      </c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</row>
    <row r="172" spans="1:60" x14ac:dyDescent="0.2">
      <c r="A172" s="3"/>
      <c r="B172" s="4"/>
      <c r="C172" s="189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106</v>
      </c>
    </row>
    <row r="173" spans="1:60" x14ac:dyDescent="0.2">
      <c r="A173" s="149"/>
      <c r="B173" s="150" t="s">
        <v>29</v>
      </c>
      <c r="C173" s="190"/>
      <c r="D173" s="151"/>
      <c r="E173" s="152"/>
      <c r="F173" s="152"/>
      <c r="G173" s="183">
        <f>G8+G12+G18+G20+G37+G40+G49+G52+G101+G126+G149+G156+G166+G169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350</v>
      </c>
    </row>
    <row r="174" spans="1:60" x14ac:dyDescent="0.2">
      <c r="C174" s="191"/>
      <c r="D174" s="10"/>
      <c r="AG174" t="s">
        <v>351</v>
      </c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</sheetData>
  <sheetProtection algorithmName="SHA-512" hashValue="G4igtpSmb94P4nW5PmUbb6qCoeckTdeoJv1hV6Prb/vwtqWp4/wT3eXP7Efb1c0V6llastnztI0oHJgQeUGmmg==" saltValue="lguOAjdDoTHLk4nec8z3zw==" spinCount="100000" sheet="1"/>
  <mergeCells count="18">
    <mergeCell ref="C51:G51"/>
    <mergeCell ref="A1:G1"/>
    <mergeCell ref="C2:G2"/>
    <mergeCell ref="C3:G3"/>
    <mergeCell ref="C4:G4"/>
    <mergeCell ref="C14:G14"/>
    <mergeCell ref="C22:G22"/>
    <mergeCell ref="C23:G23"/>
    <mergeCell ref="C27:G27"/>
    <mergeCell ref="C42:G42"/>
    <mergeCell ref="C47:G47"/>
    <mergeCell ref="C155:G155"/>
    <mergeCell ref="C158:G158"/>
    <mergeCell ref="C171:G171"/>
    <mergeCell ref="C100:G100"/>
    <mergeCell ref="C103:G103"/>
    <mergeCell ref="C125:G125"/>
    <mergeCell ref="C148:G14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9"/>
  <sheetViews>
    <sheetView workbookViewId="0">
      <pane ySplit="7" topLeftCell="A8" activePane="bottomLeft" state="frozen"/>
      <selection pane="bottomLeft" activeCell="C135" sqref="C135:G135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7" t="s">
        <v>93</v>
      </c>
      <c r="B1" s="257"/>
      <c r="C1" s="257"/>
      <c r="D1" s="257"/>
      <c r="E1" s="257"/>
      <c r="F1" s="257"/>
      <c r="G1" s="257"/>
      <c r="AG1" t="s">
        <v>94</v>
      </c>
    </row>
    <row r="2" spans="1:60" ht="24.95" customHeight="1" x14ac:dyDescent="0.2">
      <c r="A2" s="138" t="s">
        <v>7</v>
      </c>
      <c r="B2" s="49" t="s">
        <v>43</v>
      </c>
      <c r="C2" s="258" t="s">
        <v>44</v>
      </c>
      <c r="D2" s="259"/>
      <c r="E2" s="259"/>
      <c r="F2" s="259"/>
      <c r="G2" s="260"/>
      <c r="AG2" t="s">
        <v>95</v>
      </c>
    </row>
    <row r="3" spans="1:60" ht="24.95" customHeight="1" x14ac:dyDescent="0.2">
      <c r="A3" s="138" t="s">
        <v>8</v>
      </c>
      <c r="B3" s="49" t="s">
        <v>51</v>
      </c>
      <c r="C3" s="258" t="s">
        <v>52</v>
      </c>
      <c r="D3" s="259"/>
      <c r="E3" s="259"/>
      <c r="F3" s="259"/>
      <c r="G3" s="260"/>
      <c r="AC3" s="120" t="s">
        <v>95</v>
      </c>
      <c r="AG3" t="s">
        <v>96</v>
      </c>
    </row>
    <row r="4" spans="1:60" ht="24.95" customHeight="1" x14ac:dyDescent="0.2">
      <c r="A4" s="139" t="s">
        <v>9</v>
      </c>
      <c r="B4" s="140" t="s">
        <v>53</v>
      </c>
      <c r="C4" s="261" t="s">
        <v>50</v>
      </c>
      <c r="D4" s="262"/>
      <c r="E4" s="262"/>
      <c r="F4" s="262"/>
      <c r="G4" s="263"/>
      <c r="AG4" t="s">
        <v>97</v>
      </c>
    </row>
    <row r="5" spans="1:60" x14ac:dyDescent="0.2">
      <c r="D5" s="10"/>
    </row>
    <row r="6" spans="1:60" ht="38.25" x14ac:dyDescent="0.2">
      <c r="A6" s="142" t="s">
        <v>98</v>
      </c>
      <c r="B6" s="144" t="s">
        <v>99</v>
      </c>
      <c r="C6" s="144" t="s">
        <v>100</v>
      </c>
      <c r="D6" s="143" t="s">
        <v>101</v>
      </c>
      <c r="E6" s="142" t="s">
        <v>102</v>
      </c>
      <c r="F6" s="141" t="s">
        <v>103</v>
      </c>
      <c r="G6" s="142" t="s">
        <v>29</v>
      </c>
      <c r="H6" s="145" t="s">
        <v>30</v>
      </c>
      <c r="I6" s="145" t="s">
        <v>104</v>
      </c>
      <c r="J6" s="145" t="s">
        <v>31</v>
      </c>
      <c r="K6" s="145" t="s">
        <v>105</v>
      </c>
      <c r="L6" s="145" t="s">
        <v>106</v>
      </c>
      <c r="M6" s="145" t="s">
        <v>107</v>
      </c>
      <c r="N6" s="145" t="s">
        <v>108</v>
      </c>
      <c r="O6" s="145" t="s">
        <v>109</v>
      </c>
      <c r="P6" s="145" t="s">
        <v>110</v>
      </c>
      <c r="Q6" s="145" t="s">
        <v>111</v>
      </c>
      <c r="R6" s="145" t="s">
        <v>112</v>
      </c>
      <c r="S6" s="145" t="s">
        <v>113</v>
      </c>
      <c r="T6" s="145" t="s">
        <v>114</v>
      </c>
      <c r="U6" s="145" t="s">
        <v>115</v>
      </c>
      <c r="V6" s="145" t="s">
        <v>116</v>
      </c>
      <c r="W6" s="145" t="s">
        <v>117</v>
      </c>
      <c r="X6" s="145" t="s">
        <v>118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61" t="s">
        <v>119</v>
      </c>
      <c r="B8" s="162" t="s">
        <v>62</v>
      </c>
      <c r="C8" s="184" t="s">
        <v>63</v>
      </c>
      <c r="D8" s="163"/>
      <c r="E8" s="164"/>
      <c r="F8" s="165"/>
      <c r="G8" s="165">
        <f>SUMIF(AG9:AG11,"&lt;&gt;NOR",G9:G11)</f>
        <v>0</v>
      </c>
      <c r="H8" s="165"/>
      <c r="I8" s="165">
        <f>SUM(I9:I11)</f>
        <v>0</v>
      </c>
      <c r="J8" s="165"/>
      <c r="K8" s="165">
        <f>SUM(K9:K11)</f>
        <v>0</v>
      </c>
      <c r="L8" s="165"/>
      <c r="M8" s="165">
        <f>SUM(M9:M11)</f>
        <v>0</v>
      </c>
      <c r="N8" s="165"/>
      <c r="O8" s="165">
        <f>SUM(O9:O11)</f>
        <v>3.7</v>
      </c>
      <c r="P8" s="165"/>
      <c r="Q8" s="165">
        <f>SUM(Q9:Q11)</f>
        <v>0</v>
      </c>
      <c r="R8" s="165"/>
      <c r="S8" s="165"/>
      <c r="T8" s="166"/>
      <c r="U8" s="160"/>
      <c r="V8" s="160">
        <f>SUM(V9:V11)</f>
        <v>9.5399999999999991</v>
      </c>
      <c r="W8" s="160"/>
      <c r="X8" s="160"/>
      <c r="AG8" t="s">
        <v>120</v>
      </c>
    </row>
    <row r="9" spans="1:60" outlineLevel="1" x14ac:dyDescent="0.2">
      <c r="A9" s="167">
        <v>1</v>
      </c>
      <c r="B9" s="168" t="s">
        <v>352</v>
      </c>
      <c r="C9" s="185" t="s">
        <v>353</v>
      </c>
      <c r="D9" s="169" t="s">
        <v>123</v>
      </c>
      <c r="E9" s="170">
        <v>1.95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15</v>
      </c>
      <c r="M9" s="172">
        <f>G9*(1+L9/100)</f>
        <v>0</v>
      </c>
      <c r="N9" s="172">
        <v>1.8984799999999999</v>
      </c>
      <c r="O9" s="172">
        <f>ROUND(E9*N9,2)</f>
        <v>3.7</v>
      </c>
      <c r="P9" s="172">
        <v>0</v>
      </c>
      <c r="Q9" s="172">
        <f>ROUND(E9*P9,2)</f>
        <v>0</v>
      </c>
      <c r="R9" s="172"/>
      <c r="S9" s="172" t="s">
        <v>135</v>
      </c>
      <c r="T9" s="173" t="s">
        <v>126</v>
      </c>
      <c r="U9" s="156">
        <v>4.8899999999999997</v>
      </c>
      <c r="V9" s="156">
        <f>ROUND(E9*U9,2)</f>
        <v>9.5399999999999991</v>
      </c>
      <c r="W9" s="156"/>
      <c r="X9" s="156" t="s">
        <v>127</v>
      </c>
      <c r="Y9" s="146"/>
      <c r="Z9" s="146"/>
      <c r="AA9" s="146"/>
      <c r="AB9" s="146"/>
      <c r="AC9" s="146"/>
      <c r="AD9" s="146"/>
      <c r="AE9" s="146"/>
      <c r="AF9" s="146"/>
      <c r="AG9" s="146" t="s">
        <v>136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53"/>
      <c r="B10" s="154"/>
      <c r="C10" s="186" t="s">
        <v>354</v>
      </c>
      <c r="D10" s="158"/>
      <c r="E10" s="159">
        <v>1.2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6"/>
      <c r="Z10" s="146"/>
      <c r="AA10" s="146"/>
      <c r="AB10" s="146"/>
      <c r="AC10" s="146"/>
      <c r="AD10" s="146"/>
      <c r="AE10" s="146"/>
      <c r="AF10" s="146"/>
      <c r="AG10" s="146" t="s">
        <v>131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53"/>
      <c r="B11" s="154"/>
      <c r="C11" s="186" t="s">
        <v>355</v>
      </c>
      <c r="D11" s="158"/>
      <c r="E11" s="159">
        <v>0.75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6"/>
      <c r="Z11" s="146"/>
      <c r="AA11" s="146"/>
      <c r="AB11" s="146"/>
      <c r="AC11" s="146"/>
      <c r="AD11" s="146"/>
      <c r="AE11" s="146"/>
      <c r="AF11" s="146"/>
      <c r="AG11" s="146" t="s">
        <v>131</v>
      </c>
      <c r="AH11" s="146">
        <v>0</v>
      </c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x14ac:dyDescent="0.2">
      <c r="A12" s="161" t="s">
        <v>119</v>
      </c>
      <c r="B12" s="162" t="s">
        <v>68</v>
      </c>
      <c r="C12" s="184" t="s">
        <v>69</v>
      </c>
      <c r="D12" s="163"/>
      <c r="E12" s="164"/>
      <c r="F12" s="165"/>
      <c r="G12" s="165">
        <f>SUMIF(AG13:AG13,"&lt;&gt;NOR",G13:G13)</f>
        <v>0</v>
      </c>
      <c r="H12" s="165"/>
      <c r="I12" s="165">
        <f>SUM(I13:I13)</f>
        <v>0</v>
      </c>
      <c r="J12" s="165"/>
      <c r="K12" s="165">
        <f>SUM(K13:K13)</f>
        <v>0</v>
      </c>
      <c r="L12" s="165"/>
      <c r="M12" s="165">
        <f>SUM(M13:M13)</f>
        <v>0</v>
      </c>
      <c r="N12" s="165"/>
      <c r="O12" s="165">
        <f>SUM(O13:O13)</f>
        <v>0</v>
      </c>
      <c r="P12" s="165"/>
      <c r="Q12" s="165">
        <f>SUM(Q13:Q13)</f>
        <v>0</v>
      </c>
      <c r="R12" s="165"/>
      <c r="S12" s="165"/>
      <c r="T12" s="166"/>
      <c r="U12" s="160"/>
      <c r="V12" s="160">
        <f>SUM(V13:V13)</f>
        <v>2</v>
      </c>
      <c r="W12" s="160"/>
      <c r="X12" s="160"/>
      <c r="AG12" t="s">
        <v>120</v>
      </c>
    </row>
    <row r="13" spans="1:60" outlineLevel="1" x14ac:dyDescent="0.2">
      <c r="A13" s="174">
        <v>2</v>
      </c>
      <c r="B13" s="175" t="s">
        <v>146</v>
      </c>
      <c r="C13" s="187" t="s">
        <v>147</v>
      </c>
      <c r="D13" s="176" t="s">
        <v>148</v>
      </c>
      <c r="E13" s="177">
        <v>2</v>
      </c>
      <c r="F13" s="178"/>
      <c r="G13" s="179">
        <f>ROUND(E13*F13,2)</f>
        <v>0</v>
      </c>
      <c r="H13" s="178"/>
      <c r="I13" s="179">
        <f>ROUND(E13*H13,2)</f>
        <v>0</v>
      </c>
      <c r="J13" s="178"/>
      <c r="K13" s="179">
        <f>ROUND(E13*J13,2)</f>
        <v>0</v>
      </c>
      <c r="L13" s="179">
        <v>15</v>
      </c>
      <c r="M13" s="179">
        <f>G13*(1+L13/100)</f>
        <v>0</v>
      </c>
      <c r="N13" s="179">
        <v>0</v>
      </c>
      <c r="O13" s="179">
        <f>ROUND(E13*N13,2)</f>
        <v>0</v>
      </c>
      <c r="P13" s="179">
        <v>0</v>
      </c>
      <c r="Q13" s="179">
        <f>ROUND(E13*P13,2)</f>
        <v>0</v>
      </c>
      <c r="R13" s="179"/>
      <c r="S13" s="179" t="s">
        <v>125</v>
      </c>
      <c r="T13" s="180" t="s">
        <v>126</v>
      </c>
      <c r="U13" s="156">
        <v>1</v>
      </c>
      <c r="V13" s="156">
        <f>ROUND(E13*U13,2)</f>
        <v>2</v>
      </c>
      <c r="W13" s="156"/>
      <c r="X13" s="156" t="s">
        <v>127</v>
      </c>
      <c r="Y13" s="146"/>
      <c r="Z13" s="146"/>
      <c r="AA13" s="146"/>
      <c r="AB13" s="146"/>
      <c r="AC13" s="146"/>
      <c r="AD13" s="146"/>
      <c r="AE13" s="146"/>
      <c r="AF13" s="146"/>
      <c r="AG13" s="146" t="s">
        <v>136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x14ac:dyDescent="0.2">
      <c r="A14" s="161" t="s">
        <v>119</v>
      </c>
      <c r="B14" s="162" t="s">
        <v>70</v>
      </c>
      <c r="C14" s="184" t="s">
        <v>71</v>
      </c>
      <c r="D14" s="163"/>
      <c r="E14" s="164"/>
      <c r="F14" s="165"/>
      <c r="G14" s="165">
        <f>SUMIF(AG15:AG31,"&lt;&gt;NOR",G15:G31)</f>
        <v>0</v>
      </c>
      <c r="H14" s="165"/>
      <c r="I14" s="165">
        <f>SUM(I15:I31)</f>
        <v>0</v>
      </c>
      <c r="J14" s="165"/>
      <c r="K14" s="165">
        <f>SUM(K15:K31)</f>
        <v>0</v>
      </c>
      <c r="L14" s="165"/>
      <c r="M14" s="165">
        <f>SUM(M15:M31)</f>
        <v>0</v>
      </c>
      <c r="N14" s="165"/>
      <c r="O14" s="165">
        <f>SUM(O15:O31)</f>
        <v>2.8000000000000003</v>
      </c>
      <c r="P14" s="165"/>
      <c r="Q14" s="165">
        <f>SUM(Q15:Q31)</f>
        <v>0</v>
      </c>
      <c r="R14" s="165"/>
      <c r="S14" s="165"/>
      <c r="T14" s="166"/>
      <c r="U14" s="160"/>
      <c r="V14" s="160">
        <f>SUM(V15:V31)</f>
        <v>44.379999999999995</v>
      </c>
      <c r="W14" s="160"/>
      <c r="X14" s="160"/>
      <c r="AG14" t="s">
        <v>120</v>
      </c>
    </row>
    <row r="15" spans="1:60" ht="22.5" outlineLevel="1" x14ac:dyDescent="0.2">
      <c r="A15" s="167">
        <v>3</v>
      </c>
      <c r="B15" s="168" t="s">
        <v>149</v>
      </c>
      <c r="C15" s="185" t="s">
        <v>150</v>
      </c>
      <c r="D15" s="169" t="s">
        <v>139</v>
      </c>
      <c r="E15" s="170">
        <v>146</v>
      </c>
      <c r="F15" s="171"/>
      <c r="G15" s="172">
        <f>ROUND(E15*F15,2)</f>
        <v>0</v>
      </c>
      <c r="H15" s="171"/>
      <c r="I15" s="172">
        <f>ROUND(E15*H15,2)</f>
        <v>0</v>
      </c>
      <c r="J15" s="171"/>
      <c r="K15" s="172">
        <f>ROUND(E15*J15,2)</f>
        <v>0</v>
      </c>
      <c r="L15" s="172">
        <v>15</v>
      </c>
      <c r="M15" s="172">
        <f>G15*(1+L15/100)</f>
        <v>0</v>
      </c>
      <c r="N15" s="172">
        <v>1.8380000000000001E-2</v>
      </c>
      <c r="O15" s="172">
        <f>ROUND(E15*N15,2)</f>
        <v>2.68</v>
      </c>
      <c r="P15" s="172">
        <v>0</v>
      </c>
      <c r="Q15" s="172">
        <f>ROUND(E15*P15,2)</f>
        <v>0</v>
      </c>
      <c r="R15" s="172" t="s">
        <v>151</v>
      </c>
      <c r="S15" s="172" t="s">
        <v>125</v>
      </c>
      <c r="T15" s="173" t="s">
        <v>125</v>
      </c>
      <c r="U15" s="156">
        <v>0.13</v>
      </c>
      <c r="V15" s="156">
        <f>ROUND(E15*U15,2)</f>
        <v>18.98</v>
      </c>
      <c r="W15" s="156"/>
      <c r="X15" s="156" t="s">
        <v>127</v>
      </c>
      <c r="Y15" s="146"/>
      <c r="Z15" s="146"/>
      <c r="AA15" s="146"/>
      <c r="AB15" s="146"/>
      <c r="AC15" s="146"/>
      <c r="AD15" s="146"/>
      <c r="AE15" s="146"/>
      <c r="AF15" s="146"/>
      <c r="AG15" s="146" t="s">
        <v>128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53"/>
      <c r="B16" s="154"/>
      <c r="C16" s="251" t="s">
        <v>152</v>
      </c>
      <c r="D16" s="252"/>
      <c r="E16" s="252"/>
      <c r="F16" s="252"/>
      <c r="G16" s="252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6"/>
      <c r="Z16" s="146"/>
      <c r="AA16" s="146"/>
      <c r="AB16" s="146"/>
      <c r="AC16" s="146"/>
      <c r="AD16" s="146"/>
      <c r="AE16" s="146"/>
      <c r="AF16" s="146"/>
      <c r="AG16" s="146" t="s">
        <v>129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53"/>
      <c r="B17" s="154"/>
      <c r="C17" s="255" t="s">
        <v>153</v>
      </c>
      <c r="D17" s="256"/>
      <c r="E17" s="256"/>
      <c r="F17" s="256"/>
      <c r="G17" s="2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6"/>
      <c r="Z17" s="146"/>
      <c r="AA17" s="146"/>
      <c r="AB17" s="146"/>
      <c r="AC17" s="146"/>
      <c r="AD17" s="146"/>
      <c r="AE17" s="146"/>
      <c r="AF17" s="146"/>
      <c r="AG17" s="146" t="s">
        <v>154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">
      <c r="A18" s="153"/>
      <c r="B18" s="154"/>
      <c r="C18" s="186" t="s">
        <v>356</v>
      </c>
      <c r="D18" s="158"/>
      <c r="E18" s="159">
        <v>60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6"/>
      <c r="Z18" s="146"/>
      <c r="AA18" s="146"/>
      <c r="AB18" s="146"/>
      <c r="AC18" s="146"/>
      <c r="AD18" s="146"/>
      <c r="AE18" s="146"/>
      <c r="AF18" s="146"/>
      <c r="AG18" s="146" t="s">
        <v>131</v>
      </c>
      <c r="AH18" s="146">
        <v>0</v>
      </c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53"/>
      <c r="B19" s="154"/>
      <c r="C19" s="186" t="s">
        <v>357</v>
      </c>
      <c r="D19" s="158"/>
      <c r="E19" s="159">
        <v>36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6"/>
      <c r="Z19" s="146"/>
      <c r="AA19" s="146"/>
      <c r="AB19" s="146"/>
      <c r="AC19" s="146"/>
      <c r="AD19" s="146"/>
      <c r="AE19" s="146"/>
      <c r="AF19" s="146"/>
      <c r="AG19" s="146" t="s">
        <v>131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53"/>
      <c r="B20" s="154"/>
      <c r="C20" s="186" t="s">
        <v>358</v>
      </c>
      <c r="D20" s="158"/>
      <c r="E20" s="159">
        <v>50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6"/>
      <c r="Z20" s="146"/>
      <c r="AA20" s="146"/>
      <c r="AB20" s="146"/>
      <c r="AC20" s="146"/>
      <c r="AD20" s="146"/>
      <c r="AE20" s="146"/>
      <c r="AF20" s="146"/>
      <c r="AG20" s="146" t="s">
        <v>131</v>
      </c>
      <c r="AH20" s="146">
        <v>0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ht="33.75" outlineLevel="1" x14ac:dyDescent="0.2">
      <c r="A21" s="167">
        <v>4</v>
      </c>
      <c r="B21" s="168" t="s">
        <v>157</v>
      </c>
      <c r="C21" s="185" t="s">
        <v>158</v>
      </c>
      <c r="D21" s="169" t="s">
        <v>139</v>
      </c>
      <c r="E21" s="170">
        <v>146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15</v>
      </c>
      <c r="M21" s="172">
        <f>G21*(1+L21/100)</f>
        <v>0</v>
      </c>
      <c r="N21" s="172">
        <v>8.4999999999999995E-4</v>
      </c>
      <c r="O21" s="172">
        <f>ROUND(E21*N21,2)</f>
        <v>0.12</v>
      </c>
      <c r="P21" s="172">
        <v>0</v>
      </c>
      <c r="Q21" s="172">
        <f>ROUND(E21*P21,2)</f>
        <v>0</v>
      </c>
      <c r="R21" s="172" t="s">
        <v>151</v>
      </c>
      <c r="S21" s="172" t="s">
        <v>125</v>
      </c>
      <c r="T21" s="173" t="s">
        <v>125</v>
      </c>
      <c r="U21" s="156">
        <v>0.01</v>
      </c>
      <c r="V21" s="156">
        <f>ROUND(E21*U21,2)</f>
        <v>1.46</v>
      </c>
      <c r="W21" s="156"/>
      <c r="X21" s="156" t="s">
        <v>127</v>
      </c>
      <c r="Y21" s="146"/>
      <c r="Z21" s="146"/>
      <c r="AA21" s="146"/>
      <c r="AB21" s="146"/>
      <c r="AC21" s="146"/>
      <c r="AD21" s="146"/>
      <c r="AE21" s="146"/>
      <c r="AF21" s="146"/>
      <c r="AG21" s="146" t="s">
        <v>136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53"/>
      <c r="B22" s="154"/>
      <c r="C22" s="251" t="s">
        <v>152</v>
      </c>
      <c r="D22" s="252"/>
      <c r="E22" s="252"/>
      <c r="F22" s="252"/>
      <c r="G22" s="252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6"/>
      <c r="Z22" s="146"/>
      <c r="AA22" s="146"/>
      <c r="AB22" s="146"/>
      <c r="AC22" s="146"/>
      <c r="AD22" s="146"/>
      <c r="AE22" s="146"/>
      <c r="AF22" s="146"/>
      <c r="AG22" s="146" t="s">
        <v>129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">
      <c r="A23" s="153"/>
      <c r="B23" s="154"/>
      <c r="C23" s="186" t="s">
        <v>359</v>
      </c>
      <c r="D23" s="158"/>
      <c r="E23" s="159">
        <v>146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6"/>
      <c r="Z23" s="146"/>
      <c r="AA23" s="146"/>
      <c r="AB23" s="146"/>
      <c r="AC23" s="146"/>
      <c r="AD23" s="146"/>
      <c r="AE23" s="146"/>
      <c r="AF23" s="146"/>
      <c r="AG23" s="146" t="s">
        <v>131</v>
      </c>
      <c r="AH23" s="146">
        <v>5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">
      <c r="A24" s="167">
        <v>5</v>
      </c>
      <c r="B24" s="168" t="s">
        <v>160</v>
      </c>
      <c r="C24" s="185" t="s">
        <v>161</v>
      </c>
      <c r="D24" s="169" t="s">
        <v>139</v>
      </c>
      <c r="E24" s="170">
        <v>146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15</v>
      </c>
      <c r="M24" s="172">
        <f>G24*(1+L24/100)</f>
        <v>0</v>
      </c>
      <c r="N24" s="172">
        <v>0</v>
      </c>
      <c r="O24" s="172">
        <f>ROUND(E24*N24,2)</f>
        <v>0</v>
      </c>
      <c r="P24" s="172">
        <v>0</v>
      </c>
      <c r="Q24" s="172">
        <f>ROUND(E24*P24,2)</f>
        <v>0</v>
      </c>
      <c r="R24" s="172" t="s">
        <v>151</v>
      </c>
      <c r="S24" s="172" t="s">
        <v>125</v>
      </c>
      <c r="T24" s="173" t="s">
        <v>125</v>
      </c>
      <c r="U24" s="156">
        <v>0.1</v>
      </c>
      <c r="V24" s="156">
        <f>ROUND(E24*U24,2)</f>
        <v>14.6</v>
      </c>
      <c r="W24" s="156"/>
      <c r="X24" s="156" t="s">
        <v>127</v>
      </c>
      <c r="Y24" s="146"/>
      <c r="Z24" s="146"/>
      <c r="AA24" s="146"/>
      <c r="AB24" s="146"/>
      <c r="AC24" s="146"/>
      <c r="AD24" s="146"/>
      <c r="AE24" s="146"/>
      <c r="AF24" s="146"/>
      <c r="AG24" s="146" t="s">
        <v>128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">
      <c r="A25" s="153"/>
      <c r="B25" s="154"/>
      <c r="C25" s="186" t="s">
        <v>359</v>
      </c>
      <c r="D25" s="158"/>
      <c r="E25" s="159">
        <v>146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6"/>
      <c r="Z25" s="146"/>
      <c r="AA25" s="146"/>
      <c r="AB25" s="146"/>
      <c r="AC25" s="146"/>
      <c r="AD25" s="146"/>
      <c r="AE25" s="146"/>
      <c r="AF25" s="146"/>
      <c r="AG25" s="146" t="s">
        <v>131</v>
      </c>
      <c r="AH25" s="146">
        <v>5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">
      <c r="A26" s="167">
        <v>6</v>
      </c>
      <c r="B26" s="168" t="s">
        <v>162</v>
      </c>
      <c r="C26" s="185" t="s">
        <v>163</v>
      </c>
      <c r="D26" s="169" t="s">
        <v>139</v>
      </c>
      <c r="E26" s="170">
        <v>146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15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 t="s">
        <v>151</v>
      </c>
      <c r="S26" s="172" t="s">
        <v>125</v>
      </c>
      <c r="T26" s="173" t="s">
        <v>125</v>
      </c>
      <c r="U26" s="156">
        <v>0.04</v>
      </c>
      <c r="V26" s="156">
        <f>ROUND(E26*U26,2)</f>
        <v>5.84</v>
      </c>
      <c r="W26" s="156"/>
      <c r="X26" s="156" t="s">
        <v>127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128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">
      <c r="A27" s="153"/>
      <c r="B27" s="154"/>
      <c r="C27" s="186" t="s">
        <v>359</v>
      </c>
      <c r="D27" s="158"/>
      <c r="E27" s="159">
        <v>146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6"/>
      <c r="Z27" s="146"/>
      <c r="AA27" s="146"/>
      <c r="AB27" s="146"/>
      <c r="AC27" s="146"/>
      <c r="AD27" s="146"/>
      <c r="AE27" s="146"/>
      <c r="AF27" s="146"/>
      <c r="AG27" s="146" t="s">
        <v>131</v>
      </c>
      <c r="AH27" s="146">
        <v>5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67">
        <v>7</v>
      </c>
      <c r="B28" s="168" t="s">
        <v>164</v>
      </c>
      <c r="C28" s="185" t="s">
        <v>165</v>
      </c>
      <c r="D28" s="169" t="s">
        <v>139</v>
      </c>
      <c r="E28" s="170">
        <v>146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15</v>
      </c>
      <c r="M28" s="172">
        <f>G28*(1+L28/100)</f>
        <v>0</v>
      </c>
      <c r="N28" s="172">
        <v>0</v>
      </c>
      <c r="O28" s="172">
        <f>ROUND(E28*N28,2)</f>
        <v>0</v>
      </c>
      <c r="P28" s="172">
        <v>0</v>
      </c>
      <c r="Q28" s="172">
        <f>ROUND(E28*P28,2)</f>
        <v>0</v>
      </c>
      <c r="R28" s="172" t="s">
        <v>151</v>
      </c>
      <c r="S28" s="172" t="s">
        <v>125</v>
      </c>
      <c r="T28" s="173" t="s">
        <v>125</v>
      </c>
      <c r="U28" s="156">
        <v>2.4E-2</v>
      </c>
      <c r="V28" s="156">
        <f>ROUND(E28*U28,2)</f>
        <v>3.5</v>
      </c>
      <c r="W28" s="156"/>
      <c r="X28" s="156" t="s">
        <v>127</v>
      </c>
      <c r="Y28" s="146"/>
      <c r="Z28" s="146"/>
      <c r="AA28" s="146"/>
      <c r="AB28" s="146"/>
      <c r="AC28" s="146"/>
      <c r="AD28" s="146"/>
      <c r="AE28" s="146"/>
      <c r="AF28" s="146"/>
      <c r="AG28" s="146" t="s">
        <v>128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">
      <c r="A29" s="153"/>
      <c r="B29" s="154"/>
      <c r="C29" s="186" t="s">
        <v>360</v>
      </c>
      <c r="D29" s="158"/>
      <c r="E29" s="159">
        <v>146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6"/>
      <c r="Z29" s="146"/>
      <c r="AA29" s="146"/>
      <c r="AB29" s="146"/>
      <c r="AC29" s="146"/>
      <c r="AD29" s="146"/>
      <c r="AE29" s="146"/>
      <c r="AF29" s="146"/>
      <c r="AG29" s="146" t="s">
        <v>131</v>
      </c>
      <c r="AH29" s="146">
        <v>5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67">
        <v>8</v>
      </c>
      <c r="B30" s="168" t="s">
        <v>167</v>
      </c>
      <c r="C30" s="185" t="s">
        <v>168</v>
      </c>
      <c r="D30" s="169" t="s">
        <v>139</v>
      </c>
      <c r="E30" s="170">
        <v>146</v>
      </c>
      <c r="F30" s="171"/>
      <c r="G30" s="172">
        <f>ROUND(E30*F30,2)</f>
        <v>0</v>
      </c>
      <c r="H30" s="171"/>
      <c r="I30" s="172">
        <f>ROUND(E30*H30,2)</f>
        <v>0</v>
      </c>
      <c r="J30" s="171"/>
      <c r="K30" s="172">
        <f>ROUND(E30*J30,2)</f>
        <v>0</v>
      </c>
      <c r="L30" s="172">
        <v>15</v>
      </c>
      <c r="M30" s="172">
        <f>G30*(1+L30/100)</f>
        <v>0</v>
      </c>
      <c r="N30" s="172">
        <v>1.0000000000000001E-5</v>
      </c>
      <c r="O30" s="172">
        <f>ROUND(E30*N30,2)</f>
        <v>0</v>
      </c>
      <c r="P30" s="172">
        <v>0</v>
      </c>
      <c r="Q30" s="172">
        <f>ROUND(E30*P30,2)</f>
        <v>0</v>
      </c>
      <c r="R30" s="172" t="s">
        <v>169</v>
      </c>
      <c r="S30" s="172" t="s">
        <v>125</v>
      </c>
      <c r="T30" s="173" t="s">
        <v>125</v>
      </c>
      <c r="U30" s="156">
        <v>0</v>
      </c>
      <c r="V30" s="156">
        <f>ROUND(E30*U30,2)</f>
        <v>0</v>
      </c>
      <c r="W30" s="156"/>
      <c r="X30" s="156" t="s">
        <v>170</v>
      </c>
      <c r="Y30" s="146"/>
      <c r="Z30" s="146"/>
      <c r="AA30" s="146"/>
      <c r="AB30" s="146"/>
      <c r="AC30" s="146"/>
      <c r="AD30" s="146"/>
      <c r="AE30" s="146"/>
      <c r="AF30" s="146"/>
      <c r="AG30" s="146" t="s">
        <v>171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53"/>
      <c r="B31" s="154"/>
      <c r="C31" s="186" t="s">
        <v>360</v>
      </c>
      <c r="D31" s="158"/>
      <c r="E31" s="159">
        <v>146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6"/>
      <c r="Z31" s="146"/>
      <c r="AA31" s="146"/>
      <c r="AB31" s="146"/>
      <c r="AC31" s="146"/>
      <c r="AD31" s="146"/>
      <c r="AE31" s="146"/>
      <c r="AF31" s="146"/>
      <c r="AG31" s="146" t="s">
        <v>131</v>
      </c>
      <c r="AH31" s="146">
        <v>5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x14ac:dyDescent="0.2">
      <c r="A32" s="161" t="s">
        <v>119</v>
      </c>
      <c r="B32" s="162" t="s">
        <v>74</v>
      </c>
      <c r="C32" s="184" t="s">
        <v>75</v>
      </c>
      <c r="D32" s="163"/>
      <c r="E32" s="164"/>
      <c r="F32" s="165"/>
      <c r="G32" s="165">
        <f>SUMIF(AG33:AG37,"&lt;&gt;NOR",G33:G37)</f>
        <v>0</v>
      </c>
      <c r="H32" s="165"/>
      <c r="I32" s="165">
        <f>SUM(I33:I37)</f>
        <v>0</v>
      </c>
      <c r="J32" s="165"/>
      <c r="K32" s="165">
        <f>SUM(K33:K37)</f>
        <v>0</v>
      </c>
      <c r="L32" s="165"/>
      <c r="M32" s="165">
        <f>SUM(M33:M37)</f>
        <v>0</v>
      </c>
      <c r="N32" s="165"/>
      <c r="O32" s="165">
        <f>SUM(O33:O37)</f>
        <v>0</v>
      </c>
      <c r="P32" s="165"/>
      <c r="Q32" s="165">
        <f>SUM(Q33:Q37)</f>
        <v>4.26</v>
      </c>
      <c r="R32" s="165"/>
      <c r="S32" s="165"/>
      <c r="T32" s="166"/>
      <c r="U32" s="160"/>
      <c r="V32" s="160">
        <f>SUM(V33:V37)</f>
        <v>10.46</v>
      </c>
      <c r="W32" s="160"/>
      <c r="X32" s="160"/>
      <c r="AG32" t="s">
        <v>120</v>
      </c>
    </row>
    <row r="33" spans="1:60" ht="22.5" outlineLevel="1" x14ac:dyDescent="0.2">
      <c r="A33" s="167">
        <v>9</v>
      </c>
      <c r="B33" s="168" t="s">
        <v>361</v>
      </c>
      <c r="C33" s="185" t="s">
        <v>362</v>
      </c>
      <c r="D33" s="169" t="s">
        <v>123</v>
      </c>
      <c r="E33" s="170">
        <v>1.365</v>
      </c>
      <c r="F33" s="171"/>
      <c r="G33" s="172">
        <f>ROUND(E33*F33,2)</f>
        <v>0</v>
      </c>
      <c r="H33" s="171"/>
      <c r="I33" s="172">
        <f>ROUND(E33*H33,2)</f>
        <v>0</v>
      </c>
      <c r="J33" s="171"/>
      <c r="K33" s="172">
        <f>ROUND(E33*J33,2)</f>
        <v>0</v>
      </c>
      <c r="L33" s="172">
        <v>15</v>
      </c>
      <c r="M33" s="172">
        <f>G33*(1+L33/100)</f>
        <v>0</v>
      </c>
      <c r="N33" s="172">
        <v>1.2800000000000001E-3</v>
      </c>
      <c r="O33" s="172">
        <f>ROUND(E33*N33,2)</f>
        <v>0</v>
      </c>
      <c r="P33" s="172">
        <v>1.8</v>
      </c>
      <c r="Q33" s="172">
        <f>ROUND(E33*P33,2)</f>
        <v>2.46</v>
      </c>
      <c r="R33" s="172" t="s">
        <v>178</v>
      </c>
      <c r="S33" s="172" t="s">
        <v>125</v>
      </c>
      <c r="T33" s="173" t="s">
        <v>125</v>
      </c>
      <c r="U33" s="156">
        <v>1.52</v>
      </c>
      <c r="V33" s="156">
        <f>ROUND(E33*U33,2)</f>
        <v>2.0699999999999998</v>
      </c>
      <c r="W33" s="156"/>
      <c r="X33" s="156" t="s">
        <v>127</v>
      </c>
      <c r="Y33" s="146"/>
      <c r="Z33" s="146"/>
      <c r="AA33" s="146"/>
      <c r="AB33" s="146"/>
      <c r="AC33" s="146"/>
      <c r="AD33" s="146"/>
      <c r="AE33" s="146"/>
      <c r="AF33" s="146"/>
      <c r="AG33" s="146" t="s">
        <v>136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ht="22.5" outlineLevel="1" x14ac:dyDescent="0.2">
      <c r="A34" s="153"/>
      <c r="B34" s="154"/>
      <c r="C34" s="251" t="s">
        <v>179</v>
      </c>
      <c r="D34" s="252"/>
      <c r="E34" s="252"/>
      <c r="F34" s="252"/>
      <c r="G34" s="252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6"/>
      <c r="Z34" s="146"/>
      <c r="AA34" s="146"/>
      <c r="AB34" s="146"/>
      <c r="AC34" s="146"/>
      <c r="AD34" s="146"/>
      <c r="AE34" s="146"/>
      <c r="AF34" s="146"/>
      <c r="AG34" s="146" t="s">
        <v>129</v>
      </c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81" t="str">
        <f>C34</f>
        <v>nebo vybourání otvorů průřezové plochy přes 4 m2 ve zdivu nadzákladovém, včetně pomocného lešení o výšce podlahy do 1900 mm a pro zatížení do 1,5 kPa  (150 kg/m2)</v>
      </c>
      <c r="BB34" s="146"/>
      <c r="BC34" s="146"/>
      <c r="BD34" s="146"/>
      <c r="BE34" s="146"/>
      <c r="BF34" s="146"/>
      <c r="BG34" s="146"/>
      <c r="BH34" s="146"/>
    </row>
    <row r="35" spans="1:60" outlineLevel="1" x14ac:dyDescent="0.2">
      <c r="A35" s="153"/>
      <c r="B35" s="154"/>
      <c r="C35" s="186" t="s">
        <v>363</v>
      </c>
      <c r="D35" s="158"/>
      <c r="E35" s="159">
        <v>1.365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6"/>
      <c r="Z35" s="146"/>
      <c r="AA35" s="146"/>
      <c r="AB35" s="146"/>
      <c r="AC35" s="146"/>
      <c r="AD35" s="146"/>
      <c r="AE35" s="146"/>
      <c r="AF35" s="146"/>
      <c r="AG35" s="146" t="s">
        <v>131</v>
      </c>
      <c r="AH35" s="146">
        <v>5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">
      <c r="A36" s="167">
        <v>10</v>
      </c>
      <c r="B36" s="168" t="s">
        <v>183</v>
      </c>
      <c r="C36" s="185" t="s">
        <v>184</v>
      </c>
      <c r="D36" s="169" t="s">
        <v>123</v>
      </c>
      <c r="E36" s="170">
        <v>1</v>
      </c>
      <c r="F36" s="171"/>
      <c r="G36" s="172">
        <f>ROUND(E36*F36,2)</f>
        <v>0</v>
      </c>
      <c r="H36" s="171"/>
      <c r="I36" s="172">
        <f>ROUND(E36*H36,2)</f>
        <v>0</v>
      </c>
      <c r="J36" s="171"/>
      <c r="K36" s="172">
        <f>ROUND(E36*J36,2)</f>
        <v>0</v>
      </c>
      <c r="L36" s="172">
        <v>15</v>
      </c>
      <c r="M36" s="172">
        <f>G36*(1+L36/100)</f>
        <v>0</v>
      </c>
      <c r="N36" s="172">
        <v>0</v>
      </c>
      <c r="O36" s="172">
        <f>ROUND(E36*N36,2)</f>
        <v>0</v>
      </c>
      <c r="P36" s="172">
        <v>1.8</v>
      </c>
      <c r="Q36" s="172">
        <f>ROUND(E36*P36,2)</f>
        <v>1.8</v>
      </c>
      <c r="R36" s="172" t="s">
        <v>185</v>
      </c>
      <c r="S36" s="172" t="s">
        <v>125</v>
      </c>
      <c r="T36" s="173" t="s">
        <v>126</v>
      </c>
      <c r="U36" s="156">
        <v>8.39</v>
      </c>
      <c r="V36" s="156">
        <f>ROUND(E36*U36,2)</f>
        <v>8.39</v>
      </c>
      <c r="W36" s="156"/>
      <c r="X36" s="156" t="s">
        <v>127</v>
      </c>
      <c r="Y36" s="146"/>
      <c r="Z36" s="146"/>
      <c r="AA36" s="146"/>
      <c r="AB36" s="146"/>
      <c r="AC36" s="146"/>
      <c r="AD36" s="146"/>
      <c r="AE36" s="146"/>
      <c r="AF36" s="146"/>
      <c r="AG36" s="146" t="s">
        <v>136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 x14ac:dyDescent="0.2">
      <c r="A37" s="153"/>
      <c r="B37" s="154"/>
      <c r="C37" s="251" t="s">
        <v>186</v>
      </c>
      <c r="D37" s="252"/>
      <c r="E37" s="252"/>
      <c r="F37" s="252"/>
      <c r="G37" s="252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6"/>
      <c r="Z37" s="146"/>
      <c r="AA37" s="146"/>
      <c r="AB37" s="146"/>
      <c r="AC37" s="146"/>
      <c r="AD37" s="146"/>
      <c r="AE37" s="146"/>
      <c r="AF37" s="146"/>
      <c r="AG37" s="146" t="s">
        <v>129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81" t="str">
        <f>C37</f>
        <v>o půdorysné ploše do 15 m2 na vzdálenost do 3 m od okraje vyklízeného prostoru nebo s naložením na dopravní prostředek,</v>
      </c>
      <c r="BB37" s="146"/>
      <c r="BC37" s="146"/>
      <c r="BD37" s="146"/>
      <c r="BE37" s="146"/>
      <c r="BF37" s="146"/>
      <c r="BG37" s="146"/>
      <c r="BH37" s="146"/>
    </row>
    <row r="38" spans="1:60" x14ac:dyDescent="0.2">
      <c r="A38" s="161" t="s">
        <v>119</v>
      </c>
      <c r="B38" s="162" t="s">
        <v>76</v>
      </c>
      <c r="C38" s="184" t="s">
        <v>77</v>
      </c>
      <c r="D38" s="163"/>
      <c r="E38" s="164"/>
      <c r="F38" s="165"/>
      <c r="G38" s="165">
        <f>SUMIF(AG39:AG40,"&lt;&gt;NOR",G39:G40)</f>
        <v>0</v>
      </c>
      <c r="H38" s="165"/>
      <c r="I38" s="165">
        <f>SUM(I39:I40)</f>
        <v>0</v>
      </c>
      <c r="J38" s="165"/>
      <c r="K38" s="165">
        <f>SUM(K39:K40)</f>
        <v>0</v>
      </c>
      <c r="L38" s="165"/>
      <c r="M38" s="165">
        <f>SUM(M39:M40)</f>
        <v>0</v>
      </c>
      <c r="N38" s="165"/>
      <c r="O38" s="165">
        <f>SUM(O39:O40)</f>
        <v>0</v>
      </c>
      <c r="P38" s="165"/>
      <c r="Q38" s="165">
        <f>SUM(Q39:Q40)</f>
        <v>0</v>
      </c>
      <c r="R38" s="165"/>
      <c r="S38" s="165"/>
      <c r="T38" s="166"/>
      <c r="U38" s="160"/>
      <c r="V38" s="160">
        <f>SUM(V39:V40)</f>
        <v>12.32</v>
      </c>
      <c r="W38" s="160"/>
      <c r="X38" s="160"/>
      <c r="AG38" t="s">
        <v>120</v>
      </c>
    </row>
    <row r="39" spans="1:60" ht="33.75" outlineLevel="1" x14ac:dyDescent="0.2">
      <c r="A39" s="167">
        <v>11</v>
      </c>
      <c r="B39" s="168" t="s">
        <v>187</v>
      </c>
      <c r="C39" s="185" t="s">
        <v>188</v>
      </c>
      <c r="D39" s="169" t="s">
        <v>189</v>
      </c>
      <c r="E39" s="170">
        <v>6.5128199999999996</v>
      </c>
      <c r="F39" s="171"/>
      <c r="G39" s="172">
        <f>ROUND(E39*F39,2)</f>
        <v>0</v>
      </c>
      <c r="H39" s="171"/>
      <c r="I39" s="172">
        <f>ROUND(E39*H39,2)</f>
        <v>0</v>
      </c>
      <c r="J39" s="171"/>
      <c r="K39" s="172">
        <f>ROUND(E39*J39,2)</f>
        <v>0</v>
      </c>
      <c r="L39" s="172">
        <v>15</v>
      </c>
      <c r="M39" s="172">
        <f>G39*(1+L39/100)</f>
        <v>0</v>
      </c>
      <c r="N39" s="172">
        <v>0</v>
      </c>
      <c r="O39" s="172">
        <f>ROUND(E39*N39,2)</f>
        <v>0</v>
      </c>
      <c r="P39" s="172">
        <v>0</v>
      </c>
      <c r="Q39" s="172">
        <f>ROUND(E39*P39,2)</f>
        <v>0</v>
      </c>
      <c r="R39" s="172" t="s">
        <v>190</v>
      </c>
      <c r="S39" s="172" t="s">
        <v>125</v>
      </c>
      <c r="T39" s="173" t="s">
        <v>125</v>
      </c>
      <c r="U39" s="156">
        <v>1.8919999999999999</v>
      </c>
      <c r="V39" s="156">
        <f>ROUND(E39*U39,2)</f>
        <v>12.32</v>
      </c>
      <c r="W39" s="156"/>
      <c r="X39" s="156" t="s">
        <v>191</v>
      </c>
      <c r="Y39" s="146"/>
      <c r="Z39" s="146"/>
      <c r="AA39" s="146"/>
      <c r="AB39" s="146"/>
      <c r="AC39" s="146"/>
      <c r="AD39" s="146"/>
      <c r="AE39" s="146"/>
      <c r="AF39" s="146"/>
      <c r="AG39" s="146" t="s">
        <v>192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">
      <c r="A40" s="153"/>
      <c r="B40" s="154"/>
      <c r="C40" s="251" t="s">
        <v>193</v>
      </c>
      <c r="D40" s="252"/>
      <c r="E40" s="252"/>
      <c r="F40" s="252"/>
      <c r="G40" s="252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6"/>
      <c r="Z40" s="146"/>
      <c r="AA40" s="146"/>
      <c r="AB40" s="146"/>
      <c r="AC40" s="146"/>
      <c r="AD40" s="146"/>
      <c r="AE40" s="146"/>
      <c r="AF40" s="146"/>
      <c r="AG40" s="146" t="s">
        <v>129</v>
      </c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x14ac:dyDescent="0.2">
      <c r="A41" s="161" t="s">
        <v>119</v>
      </c>
      <c r="B41" s="162" t="s">
        <v>78</v>
      </c>
      <c r="C41" s="184" t="s">
        <v>79</v>
      </c>
      <c r="D41" s="163"/>
      <c r="E41" s="164"/>
      <c r="F41" s="165"/>
      <c r="G41" s="165">
        <f>SUMIF(AG42:AG82,"&lt;&gt;NOR",G42:G82)</f>
        <v>0</v>
      </c>
      <c r="H41" s="165"/>
      <c r="I41" s="165">
        <f>SUM(I42:I82)</f>
        <v>0</v>
      </c>
      <c r="J41" s="165"/>
      <c r="K41" s="165">
        <f>SUM(K42:K82)</f>
        <v>0</v>
      </c>
      <c r="L41" s="165"/>
      <c r="M41" s="165">
        <f>SUM(M42:M82)</f>
        <v>0</v>
      </c>
      <c r="N41" s="165"/>
      <c r="O41" s="165">
        <f>SUM(O42:O82)</f>
        <v>3.66</v>
      </c>
      <c r="P41" s="165"/>
      <c r="Q41" s="165">
        <f>SUM(Q42:Q82)</f>
        <v>1.5899999999999999</v>
      </c>
      <c r="R41" s="165"/>
      <c r="S41" s="165"/>
      <c r="T41" s="166"/>
      <c r="U41" s="160"/>
      <c r="V41" s="160">
        <f>SUM(V42:V82)</f>
        <v>155.65</v>
      </c>
      <c r="W41" s="160"/>
      <c r="X41" s="160"/>
      <c r="AG41" t="s">
        <v>120</v>
      </c>
    </row>
    <row r="42" spans="1:60" outlineLevel="1" x14ac:dyDescent="0.2">
      <c r="A42" s="167">
        <v>12</v>
      </c>
      <c r="B42" s="168" t="s">
        <v>194</v>
      </c>
      <c r="C42" s="185" t="s">
        <v>195</v>
      </c>
      <c r="D42" s="169" t="s">
        <v>123</v>
      </c>
      <c r="E42" s="170">
        <v>1.3595999999999999</v>
      </c>
      <c r="F42" s="171"/>
      <c r="G42" s="172">
        <f>ROUND(E42*F42,2)</f>
        <v>0</v>
      </c>
      <c r="H42" s="171"/>
      <c r="I42" s="172">
        <f>ROUND(E42*H42,2)</f>
        <v>0</v>
      </c>
      <c r="J42" s="171"/>
      <c r="K42" s="172">
        <f>ROUND(E42*J42,2)</f>
        <v>0</v>
      </c>
      <c r="L42" s="172">
        <v>15</v>
      </c>
      <c r="M42" s="172">
        <f>G42*(1+L42/100)</f>
        <v>0</v>
      </c>
      <c r="N42" s="172">
        <v>0</v>
      </c>
      <c r="O42" s="172">
        <f>ROUND(E42*N42,2)</f>
        <v>0</v>
      </c>
      <c r="P42" s="172">
        <v>0</v>
      </c>
      <c r="Q42" s="172">
        <f>ROUND(E42*P42,2)</f>
        <v>0</v>
      </c>
      <c r="R42" s="172" t="s">
        <v>196</v>
      </c>
      <c r="S42" s="172" t="s">
        <v>125</v>
      </c>
      <c r="T42" s="173" t="s">
        <v>125</v>
      </c>
      <c r="U42" s="156">
        <v>0</v>
      </c>
      <c r="V42" s="156">
        <f>ROUND(E42*U42,2)</f>
        <v>0</v>
      </c>
      <c r="W42" s="156"/>
      <c r="X42" s="156" t="s">
        <v>127</v>
      </c>
      <c r="Y42" s="146"/>
      <c r="Z42" s="146"/>
      <c r="AA42" s="146"/>
      <c r="AB42" s="146"/>
      <c r="AC42" s="146"/>
      <c r="AD42" s="146"/>
      <c r="AE42" s="146"/>
      <c r="AF42" s="146"/>
      <c r="AG42" s="146" t="s">
        <v>197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53"/>
      <c r="B43" s="154"/>
      <c r="C43" s="186" t="s">
        <v>364</v>
      </c>
      <c r="D43" s="158"/>
      <c r="E43" s="159">
        <v>1.3595999999999999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6"/>
      <c r="Z43" s="146"/>
      <c r="AA43" s="146"/>
      <c r="AB43" s="146"/>
      <c r="AC43" s="146"/>
      <c r="AD43" s="146"/>
      <c r="AE43" s="146"/>
      <c r="AF43" s="146"/>
      <c r="AG43" s="146" t="s">
        <v>131</v>
      </c>
      <c r="AH43" s="146">
        <v>5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ht="22.5" outlineLevel="1" x14ac:dyDescent="0.2">
      <c r="A44" s="167">
        <v>13</v>
      </c>
      <c r="B44" s="168" t="s">
        <v>199</v>
      </c>
      <c r="C44" s="185" t="s">
        <v>476</v>
      </c>
      <c r="D44" s="169" t="s">
        <v>200</v>
      </c>
      <c r="E44" s="170">
        <v>12</v>
      </c>
      <c r="F44" s="171"/>
      <c r="G44" s="172">
        <f>ROUND(E44*F44,2)</f>
        <v>0</v>
      </c>
      <c r="H44" s="171"/>
      <c r="I44" s="172">
        <f>ROUND(E44*H44,2)</f>
        <v>0</v>
      </c>
      <c r="J44" s="171"/>
      <c r="K44" s="172">
        <f>ROUND(E44*J44,2)</f>
        <v>0</v>
      </c>
      <c r="L44" s="172">
        <v>15</v>
      </c>
      <c r="M44" s="172">
        <f>G44*(1+L44/100)</f>
        <v>0</v>
      </c>
      <c r="N44" s="172">
        <v>1.6000000000000001E-4</v>
      </c>
      <c r="O44" s="172">
        <f>ROUND(E44*N44,2)</f>
        <v>0</v>
      </c>
      <c r="P44" s="172">
        <v>1.2319999999999999E-2</v>
      </c>
      <c r="Q44" s="172">
        <f>ROUND(E44*P44,2)</f>
        <v>0.15</v>
      </c>
      <c r="R44" s="172" t="s">
        <v>196</v>
      </c>
      <c r="S44" s="172" t="s">
        <v>125</v>
      </c>
      <c r="T44" s="173" t="s">
        <v>125</v>
      </c>
      <c r="U44" s="156">
        <v>0.34</v>
      </c>
      <c r="V44" s="156">
        <f>ROUND(E44*U44,2)</f>
        <v>4.08</v>
      </c>
      <c r="W44" s="156"/>
      <c r="X44" s="156" t="s">
        <v>127</v>
      </c>
      <c r="Y44" s="146"/>
      <c r="Z44" s="146"/>
      <c r="AA44" s="146"/>
      <c r="AB44" s="146"/>
      <c r="AC44" s="146"/>
      <c r="AD44" s="146"/>
      <c r="AE44" s="146"/>
      <c r="AF44" s="146"/>
      <c r="AG44" s="146" t="s">
        <v>197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53"/>
      <c r="B45" s="154"/>
      <c r="C45" s="186" t="s">
        <v>365</v>
      </c>
      <c r="D45" s="158"/>
      <c r="E45" s="159">
        <v>12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6"/>
      <c r="Z45" s="146"/>
      <c r="AA45" s="146"/>
      <c r="AB45" s="146"/>
      <c r="AC45" s="146"/>
      <c r="AD45" s="146"/>
      <c r="AE45" s="146"/>
      <c r="AF45" s="146"/>
      <c r="AG45" s="146" t="s">
        <v>131</v>
      </c>
      <c r="AH45" s="146">
        <v>0</v>
      </c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ht="22.5" outlineLevel="1" x14ac:dyDescent="0.2">
      <c r="A46" s="167">
        <v>14</v>
      </c>
      <c r="B46" s="168" t="s">
        <v>203</v>
      </c>
      <c r="C46" s="185" t="s">
        <v>477</v>
      </c>
      <c r="D46" s="169" t="s">
        <v>200</v>
      </c>
      <c r="E46" s="170">
        <v>16</v>
      </c>
      <c r="F46" s="171"/>
      <c r="G46" s="172">
        <f>ROUND(E46*F46,2)</f>
        <v>0</v>
      </c>
      <c r="H46" s="171"/>
      <c r="I46" s="172">
        <f>ROUND(E46*H46,2)</f>
        <v>0</v>
      </c>
      <c r="J46" s="171"/>
      <c r="K46" s="172">
        <f>ROUND(E46*J46,2)</f>
        <v>0</v>
      </c>
      <c r="L46" s="172">
        <v>15</v>
      </c>
      <c r="M46" s="172">
        <f>G46*(1+L46/100)</f>
        <v>0</v>
      </c>
      <c r="N46" s="172">
        <v>1.6000000000000001E-4</v>
      </c>
      <c r="O46" s="172">
        <f>ROUND(E46*N46,2)</f>
        <v>0</v>
      </c>
      <c r="P46" s="172">
        <v>1.584E-2</v>
      </c>
      <c r="Q46" s="172">
        <f>ROUND(E46*P46,2)</f>
        <v>0.25</v>
      </c>
      <c r="R46" s="172" t="s">
        <v>196</v>
      </c>
      <c r="S46" s="172" t="s">
        <v>125</v>
      </c>
      <c r="T46" s="173" t="s">
        <v>125</v>
      </c>
      <c r="U46" s="156">
        <v>0.45600000000000002</v>
      </c>
      <c r="V46" s="156">
        <f>ROUND(E46*U46,2)</f>
        <v>7.3</v>
      </c>
      <c r="W46" s="156"/>
      <c r="X46" s="156" t="s">
        <v>127</v>
      </c>
      <c r="Y46" s="146"/>
      <c r="Z46" s="146"/>
      <c r="AA46" s="146"/>
      <c r="AB46" s="146"/>
      <c r="AC46" s="146"/>
      <c r="AD46" s="146"/>
      <c r="AE46" s="146"/>
      <c r="AF46" s="146"/>
      <c r="AG46" s="146" t="s">
        <v>197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53"/>
      <c r="B47" s="154"/>
      <c r="C47" s="186" t="s">
        <v>366</v>
      </c>
      <c r="D47" s="158"/>
      <c r="E47" s="159">
        <v>16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6"/>
      <c r="Z47" s="146"/>
      <c r="AA47" s="146"/>
      <c r="AB47" s="146"/>
      <c r="AC47" s="146"/>
      <c r="AD47" s="146"/>
      <c r="AE47" s="146"/>
      <c r="AF47" s="146"/>
      <c r="AG47" s="146" t="s">
        <v>131</v>
      </c>
      <c r="AH47" s="146">
        <v>0</v>
      </c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ht="22.5" outlineLevel="1" x14ac:dyDescent="0.2">
      <c r="A48" s="167">
        <v>15</v>
      </c>
      <c r="B48" s="168" t="s">
        <v>205</v>
      </c>
      <c r="C48" s="185" t="s">
        <v>478</v>
      </c>
      <c r="D48" s="169" t="s">
        <v>200</v>
      </c>
      <c r="E48" s="170">
        <v>14</v>
      </c>
      <c r="F48" s="171"/>
      <c r="G48" s="172">
        <f>ROUND(E48*F48,2)</f>
        <v>0</v>
      </c>
      <c r="H48" s="171"/>
      <c r="I48" s="172">
        <f>ROUND(E48*H48,2)</f>
        <v>0</v>
      </c>
      <c r="J48" s="171"/>
      <c r="K48" s="172">
        <f>ROUND(E48*J48,2)</f>
        <v>0</v>
      </c>
      <c r="L48" s="172">
        <v>15</v>
      </c>
      <c r="M48" s="172">
        <f>G48*(1+L48/100)</f>
        <v>0</v>
      </c>
      <c r="N48" s="172">
        <v>1.6000000000000001E-4</v>
      </c>
      <c r="O48" s="172">
        <f>ROUND(E48*N48,2)</f>
        <v>0</v>
      </c>
      <c r="P48" s="172">
        <v>2.4750000000000001E-2</v>
      </c>
      <c r="Q48" s="172">
        <f>ROUND(E48*P48,2)</f>
        <v>0.35</v>
      </c>
      <c r="R48" s="172" t="s">
        <v>196</v>
      </c>
      <c r="S48" s="172" t="s">
        <v>125</v>
      </c>
      <c r="T48" s="173" t="s">
        <v>125</v>
      </c>
      <c r="U48" s="156">
        <v>0.50600000000000001</v>
      </c>
      <c r="V48" s="156">
        <f>ROUND(E48*U48,2)</f>
        <v>7.08</v>
      </c>
      <c r="W48" s="156"/>
      <c r="X48" s="156" t="s">
        <v>127</v>
      </c>
      <c r="Y48" s="146"/>
      <c r="Z48" s="146"/>
      <c r="AA48" s="146"/>
      <c r="AB48" s="146"/>
      <c r="AC48" s="146"/>
      <c r="AD48" s="146"/>
      <c r="AE48" s="146"/>
      <c r="AF48" s="146"/>
      <c r="AG48" s="146" t="s">
        <v>197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">
      <c r="A49" s="153"/>
      <c r="B49" s="154"/>
      <c r="C49" s="186" t="s">
        <v>367</v>
      </c>
      <c r="D49" s="158"/>
      <c r="E49" s="159">
        <v>14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6"/>
      <c r="Z49" s="146"/>
      <c r="AA49" s="146"/>
      <c r="AB49" s="146"/>
      <c r="AC49" s="146"/>
      <c r="AD49" s="146"/>
      <c r="AE49" s="146"/>
      <c r="AF49" s="146"/>
      <c r="AG49" s="146" t="s">
        <v>131</v>
      </c>
      <c r="AH49" s="146">
        <v>0</v>
      </c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ht="22.5" outlineLevel="1" x14ac:dyDescent="0.2">
      <c r="A50" s="167">
        <v>16</v>
      </c>
      <c r="B50" s="168" t="s">
        <v>207</v>
      </c>
      <c r="C50" s="185" t="s">
        <v>479</v>
      </c>
      <c r="D50" s="169" t="s">
        <v>200</v>
      </c>
      <c r="E50" s="170">
        <v>12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15</v>
      </c>
      <c r="M50" s="172">
        <f>G50*(1+L50/100)</f>
        <v>0</v>
      </c>
      <c r="N50" s="172">
        <v>1.4670000000000001E-2</v>
      </c>
      <c r="O50" s="172">
        <f>ROUND(E50*N50,2)</f>
        <v>0.18</v>
      </c>
      <c r="P50" s="172">
        <v>0</v>
      </c>
      <c r="Q50" s="172">
        <f>ROUND(E50*P50,2)</f>
        <v>0</v>
      </c>
      <c r="R50" s="172" t="s">
        <v>196</v>
      </c>
      <c r="S50" s="172" t="s">
        <v>125</v>
      </c>
      <c r="T50" s="173" t="s">
        <v>125</v>
      </c>
      <c r="U50" s="156">
        <v>0.42</v>
      </c>
      <c r="V50" s="156">
        <f>ROUND(E50*U50,2)</f>
        <v>5.04</v>
      </c>
      <c r="W50" s="156"/>
      <c r="X50" s="156" t="s">
        <v>127</v>
      </c>
      <c r="Y50" s="146"/>
      <c r="Z50" s="146"/>
      <c r="AA50" s="146"/>
      <c r="AB50" s="146"/>
      <c r="AC50" s="146"/>
      <c r="AD50" s="146"/>
      <c r="AE50" s="146"/>
      <c r="AF50" s="146"/>
      <c r="AG50" s="146" t="s">
        <v>136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">
      <c r="A51" s="153"/>
      <c r="B51" s="154"/>
      <c r="C51" s="186" t="s">
        <v>368</v>
      </c>
      <c r="D51" s="158"/>
      <c r="E51" s="159">
        <v>12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6"/>
      <c r="Z51" s="146"/>
      <c r="AA51" s="146"/>
      <c r="AB51" s="146"/>
      <c r="AC51" s="146"/>
      <c r="AD51" s="146"/>
      <c r="AE51" s="146"/>
      <c r="AF51" s="146"/>
      <c r="AG51" s="146" t="s">
        <v>131</v>
      </c>
      <c r="AH51" s="146">
        <v>5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ht="22.5" outlineLevel="1" x14ac:dyDescent="0.2">
      <c r="A52" s="167">
        <v>17</v>
      </c>
      <c r="B52" s="168" t="s">
        <v>209</v>
      </c>
      <c r="C52" s="185" t="s">
        <v>480</v>
      </c>
      <c r="D52" s="169" t="s">
        <v>200</v>
      </c>
      <c r="E52" s="170">
        <v>16</v>
      </c>
      <c r="F52" s="171"/>
      <c r="G52" s="172">
        <f>ROUND(E52*F52,2)</f>
        <v>0</v>
      </c>
      <c r="H52" s="171"/>
      <c r="I52" s="172">
        <f>ROUND(E52*H52,2)</f>
        <v>0</v>
      </c>
      <c r="J52" s="171"/>
      <c r="K52" s="172">
        <f>ROUND(E52*J52,2)</f>
        <v>0</v>
      </c>
      <c r="L52" s="172">
        <v>15</v>
      </c>
      <c r="M52" s="172">
        <f>G52*(1+L52/100)</f>
        <v>0</v>
      </c>
      <c r="N52" s="172">
        <v>1.602E-2</v>
      </c>
      <c r="O52" s="172">
        <f>ROUND(E52*N52,2)</f>
        <v>0.26</v>
      </c>
      <c r="P52" s="172">
        <v>0</v>
      </c>
      <c r="Q52" s="172">
        <f>ROUND(E52*P52,2)</f>
        <v>0</v>
      </c>
      <c r="R52" s="172" t="s">
        <v>196</v>
      </c>
      <c r="S52" s="172" t="s">
        <v>125</v>
      </c>
      <c r="T52" s="173" t="s">
        <v>125</v>
      </c>
      <c r="U52" s="156">
        <v>0.496</v>
      </c>
      <c r="V52" s="156">
        <f>ROUND(E52*U52,2)</f>
        <v>7.94</v>
      </c>
      <c r="W52" s="156"/>
      <c r="X52" s="156" t="s">
        <v>127</v>
      </c>
      <c r="Y52" s="146"/>
      <c r="Z52" s="146"/>
      <c r="AA52" s="146"/>
      <c r="AB52" s="146"/>
      <c r="AC52" s="146"/>
      <c r="AD52" s="146"/>
      <c r="AE52" s="146"/>
      <c r="AF52" s="146"/>
      <c r="AG52" s="146" t="s">
        <v>197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">
      <c r="A53" s="153"/>
      <c r="B53" s="154"/>
      <c r="C53" s="186" t="s">
        <v>369</v>
      </c>
      <c r="D53" s="158"/>
      <c r="E53" s="159">
        <v>16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6"/>
      <c r="Z53" s="146"/>
      <c r="AA53" s="146"/>
      <c r="AB53" s="146"/>
      <c r="AC53" s="146"/>
      <c r="AD53" s="146"/>
      <c r="AE53" s="146"/>
      <c r="AF53" s="146"/>
      <c r="AG53" s="146" t="s">
        <v>131</v>
      </c>
      <c r="AH53" s="146">
        <v>5</v>
      </c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ht="22.5" outlineLevel="1" x14ac:dyDescent="0.2">
      <c r="A54" s="167">
        <v>18</v>
      </c>
      <c r="B54" s="168" t="s">
        <v>211</v>
      </c>
      <c r="C54" s="185" t="s">
        <v>481</v>
      </c>
      <c r="D54" s="169" t="s">
        <v>200</v>
      </c>
      <c r="E54" s="170">
        <v>14</v>
      </c>
      <c r="F54" s="171"/>
      <c r="G54" s="172">
        <f>ROUND(E54*F54,2)</f>
        <v>0</v>
      </c>
      <c r="H54" s="171"/>
      <c r="I54" s="172">
        <f>ROUND(E54*H54,2)</f>
        <v>0</v>
      </c>
      <c r="J54" s="171"/>
      <c r="K54" s="172">
        <f>ROUND(E54*J54,2)</f>
        <v>0</v>
      </c>
      <c r="L54" s="172">
        <v>15</v>
      </c>
      <c r="M54" s="172">
        <f>G54*(1+L54/100)</f>
        <v>0</v>
      </c>
      <c r="N54" s="172">
        <v>2.6409999999999999E-2</v>
      </c>
      <c r="O54" s="172">
        <f>ROUND(E54*N54,2)</f>
        <v>0.37</v>
      </c>
      <c r="P54" s="172">
        <v>0</v>
      </c>
      <c r="Q54" s="172">
        <f>ROUND(E54*P54,2)</f>
        <v>0</v>
      </c>
      <c r="R54" s="172" t="s">
        <v>196</v>
      </c>
      <c r="S54" s="172" t="s">
        <v>125</v>
      </c>
      <c r="T54" s="173" t="s">
        <v>125</v>
      </c>
      <c r="U54" s="156">
        <v>0.60599999999999998</v>
      </c>
      <c r="V54" s="156">
        <f>ROUND(E54*U54,2)</f>
        <v>8.48</v>
      </c>
      <c r="W54" s="156"/>
      <c r="X54" s="156" t="s">
        <v>127</v>
      </c>
      <c r="Y54" s="146"/>
      <c r="Z54" s="146"/>
      <c r="AA54" s="146"/>
      <c r="AB54" s="146"/>
      <c r="AC54" s="146"/>
      <c r="AD54" s="146"/>
      <c r="AE54" s="146"/>
      <c r="AF54" s="146"/>
      <c r="AG54" s="146" t="s">
        <v>197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53"/>
      <c r="B55" s="154"/>
      <c r="C55" s="186" t="s">
        <v>370</v>
      </c>
      <c r="D55" s="158"/>
      <c r="E55" s="159">
        <v>14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46"/>
      <c r="Z55" s="146"/>
      <c r="AA55" s="146"/>
      <c r="AB55" s="146"/>
      <c r="AC55" s="146"/>
      <c r="AD55" s="146"/>
      <c r="AE55" s="146"/>
      <c r="AF55" s="146"/>
      <c r="AG55" s="146" t="s">
        <v>131</v>
      </c>
      <c r="AH55" s="146">
        <v>5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ht="22.5" outlineLevel="1" x14ac:dyDescent="0.2">
      <c r="A56" s="174">
        <v>19</v>
      </c>
      <c r="B56" s="175" t="s">
        <v>213</v>
      </c>
      <c r="C56" s="187" t="s">
        <v>214</v>
      </c>
      <c r="D56" s="176" t="s">
        <v>189</v>
      </c>
      <c r="E56" s="177">
        <v>12</v>
      </c>
      <c r="F56" s="178"/>
      <c r="G56" s="179">
        <f>ROUND(E56*F56,2)</f>
        <v>0</v>
      </c>
      <c r="H56" s="178"/>
      <c r="I56" s="179">
        <f>ROUND(E56*H56,2)</f>
        <v>0</v>
      </c>
      <c r="J56" s="178"/>
      <c r="K56" s="179">
        <f>ROUND(E56*J56,2)</f>
        <v>0</v>
      </c>
      <c r="L56" s="179">
        <v>15</v>
      </c>
      <c r="M56" s="179">
        <f>G56*(1+L56/100)</f>
        <v>0</v>
      </c>
      <c r="N56" s="179">
        <v>2.0000000000000002E-5</v>
      </c>
      <c r="O56" s="179">
        <f>ROUND(E56*N56,2)</f>
        <v>0</v>
      </c>
      <c r="P56" s="179">
        <v>8.0000000000000002E-3</v>
      </c>
      <c r="Q56" s="179">
        <f>ROUND(E56*P56,2)</f>
        <v>0.1</v>
      </c>
      <c r="R56" s="179" t="s">
        <v>196</v>
      </c>
      <c r="S56" s="179" t="s">
        <v>125</v>
      </c>
      <c r="T56" s="180" t="s">
        <v>125</v>
      </c>
      <c r="U56" s="156">
        <v>1.2</v>
      </c>
      <c r="V56" s="156">
        <f>ROUND(E56*U56,2)</f>
        <v>14.4</v>
      </c>
      <c r="W56" s="156"/>
      <c r="X56" s="156" t="s">
        <v>127</v>
      </c>
      <c r="Y56" s="146"/>
      <c r="Z56" s="146"/>
      <c r="AA56" s="146"/>
      <c r="AB56" s="146"/>
      <c r="AC56" s="146"/>
      <c r="AD56" s="146"/>
      <c r="AE56" s="146"/>
      <c r="AF56" s="146"/>
      <c r="AG56" s="146" t="s">
        <v>197</v>
      </c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ht="22.5" outlineLevel="1" x14ac:dyDescent="0.2">
      <c r="A57" s="174">
        <v>20</v>
      </c>
      <c r="B57" s="175" t="s">
        <v>371</v>
      </c>
      <c r="C57" s="187" t="s">
        <v>372</v>
      </c>
      <c r="D57" s="176" t="s">
        <v>174</v>
      </c>
      <c r="E57" s="177">
        <v>2</v>
      </c>
      <c r="F57" s="178"/>
      <c r="G57" s="179">
        <f>ROUND(E57*F57,2)</f>
        <v>0</v>
      </c>
      <c r="H57" s="178"/>
      <c r="I57" s="179">
        <f>ROUND(E57*H57,2)</f>
        <v>0</v>
      </c>
      <c r="J57" s="178"/>
      <c r="K57" s="179">
        <f>ROUND(E57*J57,2)</f>
        <v>0</v>
      </c>
      <c r="L57" s="179">
        <v>15</v>
      </c>
      <c r="M57" s="179">
        <f>G57*(1+L57/100)</f>
        <v>0</v>
      </c>
      <c r="N57" s="179">
        <v>3.5E-4</v>
      </c>
      <c r="O57" s="179">
        <f>ROUND(E57*N57,2)</f>
        <v>0</v>
      </c>
      <c r="P57" s="179">
        <v>0</v>
      </c>
      <c r="Q57" s="179">
        <f>ROUND(E57*P57,2)</f>
        <v>0</v>
      </c>
      <c r="R57" s="179" t="s">
        <v>196</v>
      </c>
      <c r="S57" s="179" t="s">
        <v>125</v>
      </c>
      <c r="T57" s="180" t="s">
        <v>125</v>
      </c>
      <c r="U57" s="156">
        <v>6.5060000000000002</v>
      </c>
      <c r="V57" s="156">
        <f>ROUND(E57*U57,2)</f>
        <v>13.01</v>
      </c>
      <c r="W57" s="156"/>
      <c r="X57" s="156" t="s">
        <v>127</v>
      </c>
      <c r="Y57" s="146"/>
      <c r="Z57" s="146"/>
      <c r="AA57" s="146"/>
      <c r="AB57" s="146"/>
      <c r="AC57" s="146"/>
      <c r="AD57" s="146"/>
      <c r="AE57" s="146"/>
      <c r="AF57" s="146"/>
      <c r="AG57" s="146" t="s">
        <v>197</v>
      </c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">
      <c r="A58" s="167">
        <v>21</v>
      </c>
      <c r="B58" s="168" t="s">
        <v>215</v>
      </c>
      <c r="C58" s="185" t="s">
        <v>216</v>
      </c>
      <c r="D58" s="169" t="s">
        <v>139</v>
      </c>
      <c r="E58" s="170">
        <v>147.38999999999999</v>
      </c>
      <c r="F58" s="171"/>
      <c r="G58" s="172">
        <f>ROUND(E58*F58,2)</f>
        <v>0</v>
      </c>
      <c r="H58" s="171"/>
      <c r="I58" s="172">
        <f>ROUND(E58*H58,2)</f>
        <v>0</v>
      </c>
      <c r="J58" s="171"/>
      <c r="K58" s="172">
        <f>ROUND(E58*J58,2)</f>
        <v>0</v>
      </c>
      <c r="L58" s="172">
        <v>15</v>
      </c>
      <c r="M58" s="172">
        <f>G58*(1+L58/100)</f>
        <v>0</v>
      </c>
      <c r="N58" s="172">
        <v>0</v>
      </c>
      <c r="O58" s="172">
        <f>ROUND(E58*N58,2)</f>
        <v>0</v>
      </c>
      <c r="P58" s="172">
        <v>0</v>
      </c>
      <c r="Q58" s="172">
        <f>ROUND(E58*P58,2)</f>
        <v>0</v>
      </c>
      <c r="R58" s="172" t="s">
        <v>196</v>
      </c>
      <c r="S58" s="172" t="s">
        <v>125</v>
      </c>
      <c r="T58" s="173" t="s">
        <v>125</v>
      </c>
      <c r="U58" s="156">
        <v>0.16</v>
      </c>
      <c r="V58" s="156">
        <f>ROUND(E58*U58,2)</f>
        <v>23.58</v>
      </c>
      <c r="W58" s="156"/>
      <c r="X58" s="156" t="s">
        <v>127</v>
      </c>
      <c r="Y58" s="146"/>
      <c r="Z58" s="146"/>
      <c r="AA58" s="146"/>
      <c r="AB58" s="146"/>
      <c r="AC58" s="146"/>
      <c r="AD58" s="146"/>
      <c r="AE58" s="146"/>
      <c r="AF58" s="146"/>
      <c r="AG58" s="146" t="s">
        <v>197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1" x14ac:dyDescent="0.2">
      <c r="A59" s="153"/>
      <c r="B59" s="154"/>
      <c r="C59" s="186" t="s">
        <v>373</v>
      </c>
      <c r="D59" s="158"/>
      <c r="E59" s="159">
        <v>147.38999999999999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6"/>
      <c r="Z59" s="146"/>
      <c r="AA59" s="146"/>
      <c r="AB59" s="146"/>
      <c r="AC59" s="146"/>
      <c r="AD59" s="146"/>
      <c r="AE59" s="146"/>
      <c r="AF59" s="146"/>
      <c r="AG59" s="146" t="s">
        <v>131</v>
      </c>
      <c r="AH59" s="146">
        <v>5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ht="22.5" outlineLevel="1" x14ac:dyDescent="0.2">
      <c r="A60" s="167">
        <v>22</v>
      </c>
      <c r="B60" s="168" t="s">
        <v>218</v>
      </c>
      <c r="C60" s="185" t="s">
        <v>219</v>
      </c>
      <c r="D60" s="169" t="s">
        <v>139</v>
      </c>
      <c r="E60" s="170">
        <v>147.38999999999999</v>
      </c>
      <c r="F60" s="171"/>
      <c r="G60" s="172">
        <f>ROUND(E60*F60,2)</f>
        <v>0</v>
      </c>
      <c r="H60" s="171"/>
      <c r="I60" s="172">
        <f>ROUND(E60*H60,2)</f>
        <v>0</v>
      </c>
      <c r="J60" s="171"/>
      <c r="K60" s="172">
        <f>ROUND(E60*J60,2)</f>
        <v>0</v>
      </c>
      <c r="L60" s="172">
        <v>15</v>
      </c>
      <c r="M60" s="172">
        <f>G60*(1+L60/100)</f>
        <v>0</v>
      </c>
      <c r="N60" s="172">
        <v>0</v>
      </c>
      <c r="O60" s="172">
        <f>ROUND(E60*N60,2)</f>
        <v>0</v>
      </c>
      <c r="P60" s="172">
        <v>5.0000000000000001E-3</v>
      </c>
      <c r="Q60" s="172">
        <f>ROUND(E60*P60,2)</f>
        <v>0.74</v>
      </c>
      <c r="R60" s="172" t="s">
        <v>196</v>
      </c>
      <c r="S60" s="172" t="s">
        <v>125</v>
      </c>
      <c r="T60" s="173" t="s">
        <v>125</v>
      </c>
      <c r="U60" s="156">
        <v>0.05</v>
      </c>
      <c r="V60" s="156">
        <f>ROUND(E60*U60,2)</f>
        <v>7.37</v>
      </c>
      <c r="W60" s="156"/>
      <c r="X60" s="156" t="s">
        <v>127</v>
      </c>
      <c r="Y60" s="146"/>
      <c r="Z60" s="146"/>
      <c r="AA60" s="146"/>
      <c r="AB60" s="146"/>
      <c r="AC60" s="146"/>
      <c r="AD60" s="146"/>
      <c r="AE60" s="146"/>
      <c r="AF60" s="146"/>
      <c r="AG60" s="146" t="s">
        <v>136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 x14ac:dyDescent="0.2">
      <c r="A61" s="153"/>
      <c r="B61" s="154"/>
      <c r="C61" s="186" t="s">
        <v>374</v>
      </c>
      <c r="D61" s="158"/>
      <c r="E61" s="159">
        <v>147.38999999999999</v>
      </c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6"/>
      <c r="Z61" s="146"/>
      <c r="AA61" s="146"/>
      <c r="AB61" s="146"/>
      <c r="AC61" s="146"/>
      <c r="AD61" s="146"/>
      <c r="AE61" s="146"/>
      <c r="AF61" s="146"/>
      <c r="AG61" s="146" t="s">
        <v>131</v>
      </c>
      <c r="AH61" s="146">
        <v>5</v>
      </c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1" x14ac:dyDescent="0.2">
      <c r="A62" s="167">
        <v>23</v>
      </c>
      <c r="B62" s="168" t="s">
        <v>223</v>
      </c>
      <c r="C62" s="185" t="s">
        <v>224</v>
      </c>
      <c r="D62" s="169" t="s">
        <v>123</v>
      </c>
      <c r="E62" s="170">
        <v>2.7591399999999999</v>
      </c>
      <c r="F62" s="171"/>
      <c r="G62" s="172">
        <f>ROUND(E62*F62,2)</f>
        <v>0</v>
      </c>
      <c r="H62" s="171"/>
      <c r="I62" s="172">
        <f>ROUND(E62*H62,2)</f>
        <v>0</v>
      </c>
      <c r="J62" s="171"/>
      <c r="K62" s="172">
        <f>ROUND(E62*J62,2)</f>
        <v>0</v>
      </c>
      <c r="L62" s="172">
        <v>15</v>
      </c>
      <c r="M62" s="172">
        <f>G62*(1+L62/100)</f>
        <v>0</v>
      </c>
      <c r="N62" s="172">
        <v>2.3570000000000001E-2</v>
      </c>
      <c r="O62" s="172">
        <f>ROUND(E62*N62,2)</f>
        <v>7.0000000000000007E-2</v>
      </c>
      <c r="P62" s="172">
        <v>0</v>
      </c>
      <c r="Q62" s="172">
        <f>ROUND(E62*P62,2)</f>
        <v>0</v>
      </c>
      <c r="R62" s="172" t="s">
        <v>196</v>
      </c>
      <c r="S62" s="172" t="s">
        <v>125</v>
      </c>
      <c r="T62" s="173" t="s">
        <v>125</v>
      </c>
      <c r="U62" s="156">
        <v>0</v>
      </c>
      <c r="V62" s="156">
        <f>ROUND(E62*U62,2)</f>
        <v>0</v>
      </c>
      <c r="W62" s="156"/>
      <c r="X62" s="156" t="s">
        <v>127</v>
      </c>
      <c r="Y62" s="146"/>
      <c r="Z62" s="146"/>
      <c r="AA62" s="146"/>
      <c r="AB62" s="146"/>
      <c r="AC62" s="146"/>
      <c r="AD62" s="146"/>
      <c r="AE62" s="146"/>
      <c r="AF62" s="146"/>
      <c r="AG62" s="146" t="s">
        <v>197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1" x14ac:dyDescent="0.2">
      <c r="A63" s="153"/>
      <c r="B63" s="154"/>
      <c r="C63" s="186" t="s">
        <v>225</v>
      </c>
      <c r="D63" s="158"/>
      <c r="E63" s="159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6"/>
      <c r="Z63" s="146"/>
      <c r="AA63" s="146"/>
      <c r="AB63" s="146"/>
      <c r="AC63" s="146"/>
      <c r="AD63" s="146"/>
      <c r="AE63" s="146"/>
      <c r="AF63" s="146"/>
      <c r="AG63" s="146" t="s">
        <v>131</v>
      </c>
      <c r="AH63" s="146">
        <v>0</v>
      </c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 x14ac:dyDescent="0.2">
      <c r="A64" s="153"/>
      <c r="B64" s="154"/>
      <c r="C64" s="186" t="s">
        <v>375</v>
      </c>
      <c r="D64" s="158"/>
      <c r="E64" s="159">
        <v>2.7591399999999999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6"/>
      <c r="Z64" s="146"/>
      <c r="AA64" s="146"/>
      <c r="AB64" s="146"/>
      <c r="AC64" s="146"/>
      <c r="AD64" s="146"/>
      <c r="AE64" s="146"/>
      <c r="AF64" s="146"/>
      <c r="AG64" s="146" t="s">
        <v>131</v>
      </c>
      <c r="AH64" s="146">
        <v>5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">
      <c r="A65" s="167">
        <v>24</v>
      </c>
      <c r="B65" s="168" t="s">
        <v>227</v>
      </c>
      <c r="C65" s="185" t="s">
        <v>228</v>
      </c>
      <c r="D65" s="169" t="s">
        <v>139</v>
      </c>
      <c r="E65" s="170">
        <v>147.38999999999999</v>
      </c>
      <c r="F65" s="171"/>
      <c r="G65" s="172">
        <f>ROUND(E65*F65,2)</f>
        <v>0</v>
      </c>
      <c r="H65" s="171"/>
      <c r="I65" s="172">
        <f>ROUND(E65*H65,2)</f>
        <v>0</v>
      </c>
      <c r="J65" s="171"/>
      <c r="K65" s="172">
        <f>ROUND(E65*J65,2)</f>
        <v>0</v>
      </c>
      <c r="L65" s="172">
        <v>15</v>
      </c>
      <c r="M65" s="172">
        <f>G65*(1+L65/100)</f>
        <v>0</v>
      </c>
      <c r="N65" s="172">
        <v>1E-3</v>
      </c>
      <c r="O65" s="172">
        <f>ROUND(E65*N65,2)</f>
        <v>0.15</v>
      </c>
      <c r="P65" s="172">
        <v>0</v>
      </c>
      <c r="Q65" s="172">
        <f>ROUND(E65*P65,2)</f>
        <v>0</v>
      </c>
      <c r="R65" s="172"/>
      <c r="S65" s="172" t="s">
        <v>135</v>
      </c>
      <c r="T65" s="173" t="s">
        <v>126</v>
      </c>
      <c r="U65" s="156">
        <v>0</v>
      </c>
      <c r="V65" s="156">
        <f>ROUND(E65*U65,2)</f>
        <v>0</v>
      </c>
      <c r="W65" s="156"/>
      <c r="X65" s="156" t="s">
        <v>127</v>
      </c>
      <c r="Y65" s="146"/>
      <c r="Z65" s="146"/>
      <c r="AA65" s="146"/>
      <c r="AB65" s="146"/>
      <c r="AC65" s="146"/>
      <c r="AD65" s="146"/>
      <c r="AE65" s="146"/>
      <c r="AF65" s="146"/>
      <c r="AG65" s="146" t="s">
        <v>144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1" x14ac:dyDescent="0.2">
      <c r="A66" s="153"/>
      <c r="B66" s="154"/>
      <c r="C66" s="186" t="s">
        <v>374</v>
      </c>
      <c r="D66" s="158"/>
      <c r="E66" s="159">
        <v>147.38999999999999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46"/>
      <c r="Z66" s="146"/>
      <c r="AA66" s="146"/>
      <c r="AB66" s="146"/>
      <c r="AC66" s="146"/>
      <c r="AD66" s="146"/>
      <c r="AE66" s="146"/>
      <c r="AF66" s="146"/>
      <c r="AG66" s="146" t="s">
        <v>131</v>
      </c>
      <c r="AH66" s="146">
        <v>5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ht="22.5" outlineLevel="1" x14ac:dyDescent="0.2">
      <c r="A67" s="174">
        <v>25</v>
      </c>
      <c r="B67" s="175" t="s">
        <v>230</v>
      </c>
      <c r="C67" s="187" t="s">
        <v>231</v>
      </c>
      <c r="D67" s="176" t="s">
        <v>200</v>
      </c>
      <c r="E67" s="177">
        <v>18</v>
      </c>
      <c r="F67" s="178"/>
      <c r="G67" s="179">
        <f t="shared" ref="G67:G74" si="0">ROUND(E67*F67,2)</f>
        <v>0</v>
      </c>
      <c r="H67" s="178"/>
      <c r="I67" s="179">
        <f t="shared" ref="I67:I74" si="1">ROUND(E67*H67,2)</f>
        <v>0</v>
      </c>
      <c r="J67" s="178"/>
      <c r="K67" s="179">
        <f t="shared" ref="K67:K74" si="2">ROUND(E67*J67,2)</f>
        <v>0</v>
      </c>
      <c r="L67" s="179">
        <v>15</v>
      </c>
      <c r="M67" s="179">
        <f t="shared" ref="M67:M74" si="3">G67*(1+L67/100)</f>
        <v>0</v>
      </c>
      <c r="N67" s="179">
        <v>0.02</v>
      </c>
      <c r="O67" s="179">
        <f t="shared" ref="O67:O74" si="4">ROUND(E67*N67,2)</f>
        <v>0.36</v>
      </c>
      <c r="P67" s="179">
        <v>0</v>
      </c>
      <c r="Q67" s="179">
        <f t="shared" ref="Q67:Q74" si="5">ROUND(E67*P67,2)</f>
        <v>0</v>
      </c>
      <c r="R67" s="179"/>
      <c r="S67" s="179" t="s">
        <v>135</v>
      </c>
      <c r="T67" s="180" t="s">
        <v>126</v>
      </c>
      <c r="U67" s="156">
        <v>0</v>
      </c>
      <c r="V67" s="156">
        <f t="shared" ref="V67:V74" si="6">ROUND(E67*U67,2)</f>
        <v>0</v>
      </c>
      <c r="W67" s="156"/>
      <c r="X67" s="156" t="s">
        <v>127</v>
      </c>
      <c r="Y67" s="146"/>
      <c r="Z67" s="146"/>
      <c r="AA67" s="146"/>
      <c r="AB67" s="146"/>
      <c r="AC67" s="146"/>
      <c r="AD67" s="146"/>
      <c r="AE67" s="146"/>
      <c r="AF67" s="146"/>
      <c r="AG67" s="146" t="s">
        <v>136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 x14ac:dyDescent="0.2">
      <c r="A68" s="174">
        <v>26</v>
      </c>
      <c r="B68" s="175" t="s">
        <v>376</v>
      </c>
      <c r="C68" s="187" t="s">
        <v>377</v>
      </c>
      <c r="D68" s="176" t="s">
        <v>134</v>
      </c>
      <c r="E68" s="177">
        <v>4</v>
      </c>
      <c r="F68" s="178"/>
      <c r="G68" s="179">
        <f t="shared" si="0"/>
        <v>0</v>
      </c>
      <c r="H68" s="178"/>
      <c r="I68" s="179">
        <f t="shared" si="1"/>
        <v>0</v>
      </c>
      <c r="J68" s="178"/>
      <c r="K68" s="179">
        <f t="shared" si="2"/>
        <v>0</v>
      </c>
      <c r="L68" s="179">
        <v>15</v>
      </c>
      <c r="M68" s="179">
        <f t="shared" si="3"/>
        <v>0</v>
      </c>
      <c r="N68" s="179">
        <v>0</v>
      </c>
      <c r="O68" s="179">
        <f t="shared" si="4"/>
        <v>0</v>
      </c>
      <c r="P68" s="179">
        <v>0</v>
      </c>
      <c r="Q68" s="179">
        <f t="shared" si="5"/>
        <v>0</v>
      </c>
      <c r="R68" s="179"/>
      <c r="S68" s="179" t="s">
        <v>135</v>
      </c>
      <c r="T68" s="180" t="s">
        <v>126</v>
      </c>
      <c r="U68" s="156">
        <v>0</v>
      </c>
      <c r="V68" s="156">
        <f t="shared" si="6"/>
        <v>0</v>
      </c>
      <c r="W68" s="156"/>
      <c r="X68" s="156" t="s">
        <v>127</v>
      </c>
      <c r="Y68" s="146"/>
      <c r="Z68" s="146"/>
      <c r="AA68" s="146"/>
      <c r="AB68" s="146"/>
      <c r="AC68" s="146"/>
      <c r="AD68" s="146"/>
      <c r="AE68" s="146"/>
      <c r="AF68" s="146"/>
      <c r="AG68" s="146" t="s">
        <v>136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outlineLevel="1" x14ac:dyDescent="0.2">
      <c r="A69" s="174">
        <v>27</v>
      </c>
      <c r="B69" s="175" t="s">
        <v>378</v>
      </c>
      <c r="C69" s="187" t="s">
        <v>379</v>
      </c>
      <c r="D69" s="176" t="s">
        <v>134</v>
      </c>
      <c r="E69" s="177">
        <v>3</v>
      </c>
      <c r="F69" s="178"/>
      <c r="G69" s="179">
        <f t="shared" si="0"/>
        <v>0</v>
      </c>
      <c r="H69" s="178"/>
      <c r="I69" s="179">
        <f t="shared" si="1"/>
        <v>0</v>
      </c>
      <c r="J69" s="178"/>
      <c r="K69" s="179">
        <f t="shared" si="2"/>
        <v>0</v>
      </c>
      <c r="L69" s="179">
        <v>15</v>
      </c>
      <c r="M69" s="179">
        <f t="shared" si="3"/>
        <v>0</v>
      </c>
      <c r="N69" s="179">
        <v>0</v>
      </c>
      <c r="O69" s="179">
        <f t="shared" si="4"/>
        <v>0</v>
      </c>
      <c r="P69" s="179">
        <v>0</v>
      </c>
      <c r="Q69" s="179">
        <f t="shared" si="5"/>
        <v>0</v>
      </c>
      <c r="R69" s="179"/>
      <c r="S69" s="179" t="s">
        <v>135</v>
      </c>
      <c r="T69" s="180" t="s">
        <v>126</v>
      </c>
      <c r="U69" s="156">
        <v>0</v>
      </c>
      <c r="V69" s="156">
        <f t="shared" si="6"/>
        <v>0</v>
      </c>
      <c r="W69" s="156"/>
      <c r="X69" s="156" t="s">
        <v>127</v>
      </c>
      <c r="Y69" s="146"/>
      <c r="Z69" s="146"/>
      <c r="AA69" s="146"/>
      <c r="AB69" s="146"/>
      <c r="AC69" s="146"/>
      <c r="AD69" s="146"/>
      <c r="AE69" s="146"/>
      <c r="AF69" s="146"/>
      <c r="AG69" s="146" t="s">
        <v>136</v>
      </c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1" x14ac:dyDescent="0.2">
      <c r="A70" s="174">
        <v>28</v>
      </c>
      <c r="B70" s="175" t="s">
        <v>380</v>
      </c>
      <c r="C70" s="187" t="s">
        <v>381</v>
      </c>
      <c r="D70" s="176" t="s">
        <v>174</v>
      </c>
      <c r="E70" s="177">
        <v>3</v>
      </c>
      <c r="F70" s="178"/>
      <c r="G70" s="179">
        <f t="shared" si="0"/>
        <v>0</v>
      </c>
      <c r="H70" s="178"/>
      <c r="I70" s="179">
        <f t="shared" si="1"/>
        <v>0</v>
      </c>
      <c r="J70" s="178"/>
      <c r="K70" s="179">
        <f t="shared" si="2"/>
        <v>0</v>
      </c>
      <c r="L70" s="179">
        <v>15</v>
      </c>
      <c r="M70" s="179">
        <f t="shared" si="3"/>
        <v>0</v>
      </c>
      <c r="N70" s="179">
        <v>0</v>
      </c>
      <c r="O70" s="179">
        <f t="shared" si="4"/>
        <v>0</v>
      </c>
      <c r="P70" s="179">
        <v>0</v>
      </c>
      <c r="Q70" s="179">
        <f t="shared" si="5"/>
        <v>0</v>
      </c>
      <c r="R70" s="179"/>
      <c r="S70" s="179" t="s">
        <v>135</v>
      </c>
      <c r="T70" s="180" t="s">
        <v>126</v>
      </c>
      <c r="U70" s="156">
        <v>0</v>
      </c>
      <c r="V70" s="156">
        <f t="shared" si="6"/>
        <v>0</v>
      </c>
      <c r="W70" s="156"/>
      <c r="X70" s="156" t="s">
        <v>127</v>
      </c>
      <c r="Y70" s="146"/>
      <c r="Z70" s="146"/>
      <c r="AA70" s="146"/>
      <c r="AB70" s="146"/>
      <c r="AC70" s="146"/>
      <c r="AD70" s="146"/>
      <c r="AE70" s="146"/>
      <c r="AF70" s="146"/>
      <c r="AG70" s="146" t="s">
        <v>197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1" x14ac:dyDescent="0.2">
      <c r="A71" s="174">
        <v>29</v>
      </c>
      <c r="B71" s="175" t="s">
        <v>232</v>
      </c>
      <c r="C71" s="187" t="s">
        <v>233</v>
      </c>
      <c r="D71" s="176" t="s">
        <v>174</v>
      </c>
      <c r="E71" s="177">
        <v>14</v>
      </c>
      <c r="F71" s="178"/>
      <c r="G71" s="179">
        <f t="shared" si="0"/>
        <v>0</v>
      </c>
      <c r="H71" s="178"/>
      <c r="I71" s="179">
        <f t="shared" si="1"/>
        <v>0</v>
      </c>
      <c r="J71" s="178"/>
      <c r="K71" s="179">
        <f t="shared" si="2"/>
        <v>0</v>
      </c>
      <c r="L71" s="179">
        <v>15</v>
      </c>
      <c r="M71" s="179">
        <f t="shared" si="3"/>
        <v>0</v>
      </c>
      <c r="N71" s="179">
        <v>0</v>
      </c>
      <c r="O71" s="179">
        <f t="shared" si="4"/>
        <v>0</v>
      </c>
      <c r="P71" s="179">
        <v>0</v>
      </c>
      <c r="Q71" s="179">
        <f t="shared" si="5"/>
        <v>0</v>
      </c>
      <c r="R71" s="179"/>
      <c r="S71" s="179" t="s">
        <v>135</v>
      </c>
      <c r="T71" s="180" t="s">
        <v>126</v>
      </c>
      <c r="U71" s="156">
        <v>8.4000000000000005E-2</v>
      </c>
      <c r="V71" s="156">
        <f t="shared" si="6"/>
        <v>1.18</v>
      </c>
      <c r="W71" s="156"/>
      <c r="X71" s="156" t="s">
        <v>127</v>
      </c>
      <c r="Y71" s="146"/>
      <c r="Z71" s="146"/>
      <c r="AA71" s="146"/>
      <c r="AB71" s="146"/>
      <c r="AC71" s="146"/>
      <c r="AD71" s="146"/>
      <c r="AE71" s="146"/>
      <c r="AF71" s="146"/>
      <c r="AG71" s="146" t="s">
        <v>197</v>
      </c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ht="22.5" outlineLevel="1" x14ac:dyDescent="0.2">
      <c r="A72" s="174">
        <v>30</v>
      </c>
      <c r="B72" s="175" t="s">
        <v>234</v>
      </c>
      <c r="C72" s="187" t="s">
        <v>235</v>
      </c>
      <c r="D72" s="176" t="s">
        <v>174</v>
      </c>
      <c r="E72" s="177">
        <v>4</v>
      </c>
      <c r="F72" s="178"/>
      <c r="G72" s="179">
        <f t="shared" si="0"/>
        <v>0</v>
      </c>
      <c r="H72" s="178"/>
      <c r="I72" s="179">
        <f t="shared" si="1"/>
        <v>0</v>
      </c>
      <c r="J72" s="178"/>
      <c r="K72" s="179">
        <f t="shared" si="2"/>
        <v>0</v>
      </c>
      <c r="L72" s="179">
        <v>15</v>
      </c>
      <c r="M72" s="179">
        <f t="shared" si="3"/>
        <v>0</v>
      </c>
      <c r="N72" s="179">
        <v>6.0999999999999997E-4</v>
      </c>
      <c r="O72" s="179">
        <f t="shared" si="4"/>
        <v>0</v>
      </c>
      <c r="P72" s="179">
        <v>0</v>
      </c>
      <c r="Q72" s="179">
        <f t="shared" si="5"/>
        <v>0</v>
      </c>
      <c r="R72" s="179"/>
      <c r="S72" s="179" t="s">
        <v>135</v>
      </c>
      <c r="T72" s="180" t="s">
        <v>126</v>
      </c>
      <c r="U72" s="156">
        <v>11.196</v>
      </c>
      <c r="V72" s="156">
        <f t="shared" si="6"/>
        <v>44.78</v>
      </c>
      <c r="W72" s="156"/>
      <c r="X72" s="156" t="s">
        <v>127</v>
      </c>
      <c r="Y72" s="146"/>
      <c r="Z72" s="146"/>
      <c r="AA72" s="146"/>
      <c r="AB72" s="146"/>
      <c r="AC72" s="146"/>
      <c r="AD72" s="146"/>
      <c r="AE72" s="146"/>
      <c r="AF72" s="146"/>
      <c r="AG72" s="146" t="s">
        <v>197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1" x14ac:dyDescent="0.2">
      <c r="A73" s="174">
        <v>31</v>
      </c>
      <c r="B73" s="175" t="s">
        <v>382</v>
      </c>
      <c r="C73" s="187" t="s">
        <v>383</v>
      </c>
      <c r="D73" s="176" t="s">
        <v>174</v>
      </c>
      <c r="E73" s="177">
        <v>2</v>
      </c>
      <c r="F73" s="178"/>
      <c r="G73" s="179">
        <f t="shared" si="0"/>
        <v>0</v>
      </c>
      <c r="H73" s="178"/>
      <c r="I73" s="179">
        <f t="shared" si="1"/>
        <v>0</v>
      </c>
      <c r="J73" s="178"/>
      <c r="K73" s="179">
        <f t="shared" si="2"/>
        <v>0</v>
      </c>
      <c r="L73" s="179">
        <v>15</v>
      </c>
      <c r="M73" s="179">
        <f t="shared" si="3"/>
        <v>0</v>
      </c>
      <c r="N73" s="179">
        <v>2.9999999999999997E-4</v>
      </c>
      <c r="O73" s="179">
        <f t="shared" si="4"/>
        <v>0</v>
      </c>
      <c r="P73" s="179">
        <v>0</v>
      </c>
      <c r="Q73" s="179">
        <f t="shared" si="5"/>
        <v>0</v>
      </c>
      <c r="R73" s="179"/>
      <c r="S73" s="179" t="s">
        <v>135</v>
      </c>
      <c r="T73" s="180" t="s">
        <v>126</v>
      </c>
      <c r="U73" s="156">
        <v>5.7060000000000004</v>
      </c>
      <c r="V73" s="156">
        <f t="shared" si="6"/>
        <v>11.41</v>
      </c>
      <c r="W73" s="156"/>
      <c r="X73" s="156" t="s">
        <v>127</v>
      </c>
      <c r="Y73" s="146"/>
      <c r="Z73" s="146"/>
      <c r="AA73" s="146"/>
      <c r="AB73" s="146"/>
      <c r="AC73" s="146"/>
      <c r="AD73" s="146"/>
      <c r="AE73" s="146"/>
      <c r="AF73" s="146"/>
      <c r="AG73" s="146" t="s">
        <v>197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1" x14ac:dyDescent="0.2">
      <c r="A74" s="167">
        <v>32</v>
      </c>
      <c r="B74" s="168" t="s">
        <v>240</v>
      </c>
      <c r="C74" s="185" t="s">
        <v>241</v>
      </c>
      <c r="D74" s="169" t="s">
        <v>200</v>
      </c>
      <c r="E74" s="170">
        <v>1149.6420000000001</v>
      </c>
      <c r="F74" s="171"/>
      <c r="G74" s="172">
        <f t="shared" si="0"/>
        <v>0</v>
      </c>
      <c r="H74" s="171"/>
      <c r="I74" s="172">
        <f t="shared" si="1"/>
        <v>0</v>
      </c>
      <c r="J74" s="171"/>
      <c r="K74" s="172">
        <f t="shared" si="2"/>
        <v>0</v>
      </c>
      <c r="L74" s="172">
        <v>15</v>
      </c>
      <c r="M74" s="172">
        <f t="shared" si="3"/>
        <v>0</v>
      </c>
      <c r="N74" s="172">
        <v>1.32E-3</v>
      </c>
      <c r="O74" s="172">
        <f t="shared" si="4"/>
        <v>1.52</v>
      </c>
      <c r="P74" s="172">
        <v>0</v>
      </c>
      <c r="Q74" s="172">
        <f t="shared" si="5"/>
        <v>0</v>
      </c>
      <c r="R74" s="172" t="s">
        <v>169</v>
      </c>
      <c r="S74" s="172" t="s">
        <v>125</v>
      </c>
      <c r="T74" s="173" t="s">
        <v>125</v>
      </c>
      <c r="U74" s="156">
        <v>0</v>
      </c>
      <c r="V74" s="156">
        <f t="shared" si="6"/>
        <v>0</v>
      </c>
      <c r="W74" s="156"/>
      <c r="X74" s="156" t="s">
        <v>170</v>
      </c>
      <c r="Y74" s="146"/>
      <c r="Z74" s="146"/>
      <c r="AA74" s="146"/>
      <c r="AB74" s="146"/>
      <c r="AC74" s="146"/>
      <c r="AD74" s="146"/>
      <c r="AE74" s="146"/>
      <c r="AF74" s="146"/>
      <c r="AG74" s="146" t="s">
        <v>242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 x14ac:dyDescent="0.2">
      <c r="A75" s="153"/>
      <c r="B75" s="154"/>
      <c r="C75" s="186" t="s">
        <v>243</v>
      </c>
      <c r="D75" s="158"/>
      <c r="E75" s="159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6"/>
      <c r="Z75" s="146"/>
      <c r="AA75" s="146"/>
      <c r="AB75" s="146"/>
      <c r="AC75" s="146"/>
      <c r="AD75" s="146"/>
      <c r="AE75" s="146"/>
      <c r="AF75" s="146"/>
      <c r="AG75" s="146" t="s">
        <v>131</v>
      </c>
      <c r="AH75" s="146">
        <v>0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1" x14ac:dyDescent="0.2">
      <c r="A76" s="153"/>
      <c r="B76" s="154"/>
      <c r="C76" s="186" t="s">
        <v>384</v>
      </c>
      <c r="D76" s="158"/>
      <c r="E76" s="159">
        <v>1149.6420000000001</v>
      </c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46"/>
      <c r="Z76" s="146"/>
      <c r="AA76" s="146"/>
      <c r="AB76" s="146"/>
      <c r="AC76" s="146"/>
      <c r="AD76" s="146"/>
      <c r="AE76" s="146"/>
      <c r="AF76" s="146"/>
      <c r="AG76" s="146" t="s">
        <v>131</v>
      </c>
      <c r="AH76" s="146">
        <v>5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1" x14ac:dyDescent="0.2">
      <c r="A77" s="167">
        <v>33</v>
      </c>
      <c r="B77" s="168" t="s">
        <v>247</v>
      </c>
      <c r="C77" s="185" t="s">
        <v>248</v>
      </c>
      <c r="D77" s="169" t="s">
        <v>123</v>
      </c>
      <c r="E77" s="170">
        <v>1.3595999999999999</v>
      </c>
      <c r="F77" s="171"/>
      <c r="G77" s="172">
        <f>ROUND(E77*F77,2)</f>
        <v>0</v>
      </c>
      <c r="H77" s="171"/>
      <c r="I77" s="172">
        <f>ROUND(E77*H77,2)</f>
        <v>0</v>
      </c>
      <c r="J77" s="171"/>
      <c r="K77" s="172">
        <f>ROUND(E77*J77,2)</f>
        <v>0</v>
      </c>
      <c r="L77" s="172">
        <v>15</v>
      </c>
      <c r="M77" s="172">
        <f>G77*(1+L77/100)</f>
        <v>0</v>
      </c>
      <c r="N77" s="172">
        <v>0.55000000000000004</v>
      </c>
      <c r="O77" s="172">
        <f>ROUND(E77*N77,2)</f>
        <v>0.75</v>
      </c>
      <c r="P77" s="172">
        <v>0</v>
      </c>
      <c r="Q77" s="172">
        <f>ROUND(E77*P77,2)</f>
        <v>0</v>
      </c>
      <c r="R77" s="172"/>
      <c r="S77" s="172" t="s">
        <v>135</v>
      </c>
      <c r="T77" s="173" t="s">
        <v>249</v>
      </c>
      <c r="U77" s="156">
        <v>0</v>
      </c>
      <c r="V77" s="156">
        <f>ROUND(E77*U77,2)</f>
        <v>0</v>
      </c>
      <c r="W77" s="156"/>
      <c r="X77" s="156" t="s">
        <v>170</v>
      </c>
      <c r="Y77" s="146"/>
      <c r="Z77" s="146"/>
      <c r="AA77" s="146"/>
      <c r="AB77" s="146"/>
      <c r="AC77" s="146"/>
      <c r="AD77" s="146"/>
      <c r="AE77" s="146"/>
      <c r="AF77" s="146"/>
      <c r="AG77" s="146" t="s">
        <v>250</v>
      </c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1" x14ac:dyDescent="0.2">
      <c r="A78" s="153"/>
      <c r="B78" s="154"/>
      <c r="C78" s="186" t="s">
        <v>385</v>
      </c>
      <c r="D78" s="158"/>
      <c r="E78" s="159">
        <v>0.26879999999999998</v>
      </c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46"/>
      <c r="Z78" s="146"/>
      <c r="AA78" s="146"/>
      <c r="AB78" s="146"/>
      <c r="AC78" s="146"/>
      <c r="AD78" s="146"/>
      <c r="AE78" s="146"/>
      <c r="AF78" s="146"/>
      <c r="AG78" s="146" t="s">
        <v>131</v>
      </c>
      <c r="AH78" s="146">
        <v>0</v>
      </c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">
      <c r="A79" s="153"/>
      <c r="B79" s="154"/>
      <c r="C79" s="186" t="s">
        <v>386</v>
      </c>
      <c r="D79" s="158"/>
      <c r="E79" s="159">
        <v>0.46079999999999999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46"/>
      <c r="Z79" s="146"/>
      <c r="AA79" s="146"/>
      <c r="AB79" s="146"/>
      <c r="AC79" s="146"/>
      <c r="AD79" s="146"/>
      <c r="AE79" s="146"/>
      <c r="AF79" s="146"/>
      <c r="AG79" s="146" t="s">
        <v>131</v>
      </c>
      <c r="AH79" s="146">
        <v>0</v>
      </c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1" x14ac:dyDescent="0.2">
      <c r="A80" s="153"/>
      <c r="B80" s="154"/>
      <c r="C80" s="186" t="s">
        <v>387</v>
      </c>
      <c r="D80" s="158"/>
      <c r="E80" s="159">
        <v>0.63</v>
      </c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46"/>
      <c r="Z80" s="146"/>
      <c r="AA80" s="146"/>
      <c r="AB80" s="146"/>
      <c r="AC80" s="146"/>
      <c r="AD80" s="146"/>
      <c r="AE80" s="146"/>
      <c r="AF80" s="146"/>
      <c r="AG80" s="146" t="s">
        <v>131</v>
      </c>
      <c r="AH80" s="146">
        <v>0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1" x14ac:dyDescent="0.2">
      <c r="A81" s="153">
        <v>34</v>
      </c>
      <c r="B81" s="154" t="s">
        <v>256</v>
      </c>
      <c r="C81" s="188" t="s">
        <v>257</v>
      </c>
      <c r="D81" s="155" t="s">
        <v>0</v>
      </c>
      <c r="E81" s="182"/>
      <c r="F81" s="157"/>
      <c r="G81" s="156">
        <f>ROUND(E81*F81,2)</f>
        <v>0</v>
      </c>
      <c r="H81" s="157"/>
      <c r="I81" s="156">
        <f>ROUND(E81*H81,2)</f>
        <v>0</v>
      </c>
      <c r="J81" s="157"/>
      <c r="K81" s="156">
        <f>ROUND(E81*J81,2)</f>
        <v>0</v>
      </c>
      <c r="L81" s="156">
        <v>15</v>
      </c>
      <c r="M81" s="156">
        <f>G81*(1+L81/100)</f>
        <v>0</v>
      </c>
      <c r="N81" s="156">
        <v>0</v>
      </c>
      <c r="O81" s="156">
        <f>ROUND(E81*N81,2)</f>
        <v>0</v>
      </c>
      <c r="P81" s="156">
        <v>0</v>
      </c>
      <c r="Q81" s="156">
        <f>ROUND(E81*P81,2)</f>
        <v>0</v>
      </c>
      <c r="R81" s="156" t="s">
        <v>196</v>
      </c>
      <c r="S81" s="156" t="s">
        <v>125</v>
      </c>
      <c r="T81" s="156" t="s">
        <v>125</v>
      </c>
      <c r="U81" s="156">
        <v>0</v>
      </c>
      <c r="V81" s="156">
        <f>ROUND(E81*U81,2)</f>
        <v>0</v>
      </c>
      <c r="W81" s="156"/>
      <c r="X81" s="156" t="s">
        <v>191</v>
      </c>
      <c r="Y81" s="146"/>
      <c r="Z81" s="146"/>
      <c r="AA81" s="146"/>
      <c r="AB81" s="146"/>
      <c r="AC81" s="146"/>
      <c r="AD81" s="146"/>
      <c r="AE81" s="146"/>
      <c r="AF81" s="146"/>
      <c r="AG81" s="146" t="s">
        <v>258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1" x14ac:dyDescent="0.2">
      <c r="A82" s="153"/>
      <c r="B82" s="154"/>
      <c r="C82" s="249" t="s">
        <v>259</v>
      </c>
      <c r="D82" s="250"/>
      <c r="E82" s="250"/>
      <c r="F82" s="250"/>
      <c r="G82" s="250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46"/>
      <c r="Z82" s="146"/>
      <c r="AA82" s="146"/>
      <c r="AB82" s="146"/>
      <c r="AC82" s="146"/>
      <c r="AD82" s="146"/>
      <c r="AE82" s="146"/>
      <c r="AF82" s="146"/>
      <c r="AG82" s="146" t="s">
        <v>129</v>
      </c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x14ac:dyDescent="0.2">
      <c r="A83" s="161" t="s">
        <v>119</v>
      </c>
      <c r="B83" s="162" t="s">
        <v>80</v>
      </c>
      <c r="C83" s="184" t="s">
        <v>81</v>
      </c>
      <c r="D83" s="163"/>
      <c r="E83" s="164"/>
      <c r="F83" s="165"/>
      <c r="G83" s="165">
        <f>SUMIF(AG84:AG103,"&lt;&gt;NOR",G84:G103)</f>
        <v>0</v>
      </c>
      <c r="H83" s="165"/>
      <c r="I83" s="165">
        <f>SUM(I84:I103)</f>
        <v>0</v>
      </c>
      <c r="J83" s="165"/>
      <c r="K83" s="165">
        <f>SUM(K84:K103)</f>
        <v>0</v>
      </c>
      <c r="L83" s="165"/>
      <c r="M83" s="165">
        <f>SUM(M84:M103)</f>
        <v>0</v>
      </c>
      <c r="N83" s="165"/>
      <c r="O83" s="165">
        <f>SUM(O84:O103)</f>
        <v>0.18</v>
      </c>
      <c r="P83" s="165"/>
      <c r="Q83" s="165">
        <f>SUM(Q84:Q103)</f>
        <v>0.12</v>
      </c>
      <c r="R83" s="165"/>
      <c r="S83" s="165"/>
      <c r="T83" s="166"/>
      <c r="U83" s="160"/>
      <c r="V83" s="160">
        <f>SUM(V84:V103)</f>
        <v>27.710000000000004</v>
      </c>
      <c r="W83" s="160"/>
      <c r="X83" s="160"/>
      <c r="AG83" t="s">
        <v>120</v>
      </c>
    </row>
    <row r="84" spans="1:60" ht="33.75" outlineLevel="1" x14ac:dyDescent="0.2">
      <c r="A84" s="167">
        <v>35</v>
      </c>
      <c r="B84" s="168" t="s">
        <v>267</v>
      </c>
      <c r="C84" s="185" t="s">
        <v>268</v>
      </c>
      <c r="D84" s="169" t="s">
        <v>200</v>
      </c>
      <c r="E84" s="170">
        <v>25.2</v>
      </c>
      <c r="F84" s="171"/>
      <c r="G84" s="172">
        <f>ROUND(E84*F84,2)</f>
        <v>0</v>
      </c>
      <c r="H84" s="171"/>
      <c r="I84" s="172">
        <f>ROUND(E84*H84,2)</f>
        <v>0</v>
      </c>
      <c r="J84" s="171"/>
      <c r="K84" s="172">
        <f>ROUND(E84*J84,2)</f>
        <v>0</v>
      </c>
      <c r="L84" s="172">
        <v>15</v>
      </c>
      <c r="M84" s="172">
        <f>G84*(1+L84/100)</f>
        <v>0</v>
      </c>
      <c r="N84" s="172">
        <v>3.0000000000000001E-3</v>
      </c>
      <c r="O84" s="172">
        <f>ROUND(E84*N84,2)</f>
        <v>0.08</v>
      </c>
      <c r="P84" s="172">
        <v>0</v>
      </c>
      <c r="Q84" s="172">
        <f>ROUND(E84*P84,2)</f>
        <v>0</v>
      </c>
      <c r="R84" s="172" t="s">
        <v>262</v>
      </c>
      <c r="S84" s="172" t="s">
        <v>125</v>
      </c>
      <c r="T84" s="173" t="s">
        <v>125</v>
      </c>
      <c r="U84" s="156">
        <v>0.47</v>
      </c>
      <c r="V84" s="156">
        <f>ROUND(E84*U84,2)</f>
        <v>11.84</v>
      </c>
      <c r="W84" s="156"/>
      <c r="X84" s="156" t="s">
        <v>127</v>
      </c>
      <c r="Y84" s="146"/>
      <c r="Z84" s="146"/>
      <c r="AA84" s="146"/>
      <c r="AB84" s="146"/>
      <c r="AC84" s="146"/>
      <c r="AD84" s="146"/>
      <c r="AE84" s="146"/>
      <c r="AF84" s="146"/>
      <c r="AG84" s="146" t="s">
        <v>136</v>
      </c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1" x14ac:dyDescent="0.2">
      <c r="A85" s="153"/>
      <c r="B85" s="154"/>
      <c r="C85" s="186" t="s">
        <v>388</v>
      </c>
      <c r="D85" s="158"/>
      <c r="E85" s="159">
        <v>12.9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46"/>
      <c r="Z85" s="146"/>
      <c r="AA85" s="146"/>
      <c r="AB85" s="146"/>
      <c r="AC85" s="146"/>
      <c r="AD85" s="146"/>
      <c r="AE85" s="146"/>
      <c r="AF85" s="146"/>
      <c r="AG85" s="146" t="s">
        <v>131</v>
      </c>
      <c r="AH85" s="146">
        <v>0</v>
      </c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1" x14ac:dyDescent="0.2">
      <c r="A86" s="153"/>
      <c r="B86" s="154"/>
      <c r="C86" s="186" t="s">
        <v>389</v>
      </c>
      <c r="D86" s="158"/>
      <c r="E86" s="159">
        <v>12.3</v>
      </c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6"/>
      <c r="Z86" s="146"/>
      <c r="AA86" s="146"/>
      <c r="AB86" s="146"/>
      <c r="AC86" s="146"/>
      <c r="AD86" s="146"/>
      <c r="AE86" s="146"/>
      <c r="AF86" s="146"/>
      <c r="AG86" s="146" t="s">
        <v>131</v>
      </c>
      <c r="AH86" s="146">
        <v>0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ht="33.75" outlineLevel="1" x14ac:dyDescent="0.2">
      <c r="A87" s="167">
        <v>36</v>
      </c>
      <c r="B87" s="168" t="s">
        <v>483</v>
      </c>
      <c r="C87" s="185" t="s">
        <v>484</v>
      </c>
      <c r="D87" s="169" t="s">
        <v>200</v>
      </c>
      <c r="E87" s="170">
        <v>9.8000000000000007</v>
      </c>
      <c r="F87" s="171"/>
      <c r="G87" s="172">
        <f>ROUND(E87*F87,2)</f>
        <v>0</v>
      </c>
      <c r="H87" s="171"/>
      <c r="I87" s="172">
        <f>ROUND(E87*H87,2)</f>
        <v>0</v>
      </c>
      <c r="J87" s="171"/>
      <c r="K87" s="172">
        <f>ROUND(E87*J87,2)</f>
        <v>0</v>
      </c>
      <c r="L87" s="172">
        <v>15</v>
      </c>
      <c r="M87" s="172">
        <f>G87*(1+L87/100)</f>
        <v>0</v>
      </c>
      <c r="N87" s="172">
        <v>3.0799999999999998E-3</v>
      </c>
      <c r="O87" s="172">
        <f>ROUND(E87*N87,2)</f>
        <v>0.03</v>
      </c>
      <c r="P87" s="172">
        <v>0</v>
      </c>
      <c r="Q87" s="172">
        <f>ROUND(E87*P87,2)</f>
        <v>0</v>
      </c>
      <c r="R87" s="172" t="s">
        <v>262</v>
      </c>
      <c r="S87" s="172" t="s">
        <v>125</v>
      </c>
      <c r="T87" s="173" t="s">
        <v>125</v>
      </c>
      <c r="U87" s="156">
        <v>0.56999999999999995</v>
      </c>
      <c r="V87" s="156">
        <f>ROUND(E87*U87,2)</f>
        <v>5.59</v>
      </c>
      <c r="W87" s="156"/>
      <c r="X87" s="156" t="s">
        <v>127</v>
      </c>
      <c r="Y87" s="146"/>
      <c r="Z87" s="146"/>
      <c r="AA87" s="146"/>
      <c r="AB87" s="146"/>
      <c r="AC87" s="146"/>
      <c r="AD87" s="146"/>
      <c r="AE87" s="146"/>
      <c r="AF87" s="146"/>
      <c r="AG87" s="146" t="s">
        <v>136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1" x14ac:dyDescent="0.2">
      <c r="A88" s="153"/>
      <c r="B88" s="154"/>
      <c r="C88" s="186" t="s">
        <v>390</v>
      </c>
      <c r="D88" s="158"/>
      <c r="E88" s="159">
        <v>4.9000000000000004</v>
      </c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6"/>
      <c r="Z88" s="146"/>
      <c r="AA88" s="146"/>
      <c r="AB88" s="146"/>
      <c r="AC88" s="146"/>
      <c r="AD88" s="146"/>
      <c r="AE88" s="146"/>
      <c r="AF88" s="146"/>
      <c r="AG88" s="146" t="s">
        <v>131</v>
      </c>
      <c r="AH88" s="146">
        <v>0</v>
      </c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1" x14ac:dyDescent="0.2">
      <c r="A89" s="153"/>
      <c r="B89" s="154"/>
      <c r="C89" s="186" t="s">
        <v>391</v>
      </c>
      <c r="D89" s="158"/>
      <c r="E89" s="159">
        <v>4.9000000000000004</v>
      </c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46"/>
      <c r="Z89" s="146"/>
      <c r="AA89" s="146"/>
      <c r="AB89" s="146"/>
      <c r="AC89" s="146"/>
      <c r="AD89" s="146"/>
      <c r="AE89" s="146"/>
      <c r="AF89" s="146"/>
      <c r="AG89" s="146" t="s">
        <v>131</v>
      </c>
      <c r="AH89" s="146">
        <v>0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">
      <c r="A90" s="167">
        <v>37</v>
      </c>
      <c r="B90" s="168" t="s">
        <v>392</v>
      </c>
      <c r="C90" s="185" t="s">
        <v>393</v>
      </c>
      <c r="D90" s="169" t="s">
        <v>139</v>
      </c>
      <c r="E90" s="170">
        <v>9</v>
      </c>
      <c r="F90" s="171"/>
      <c r="G90" s="172">
        <f>ROUND(E90*F90,2)</f>
        <v>0</v>
      </c>
      <c r="H90" s="171"/>
      <c r="I90" s="172">
        <f>ROUND(E90*H90,2)</f>
        <v>0</v>
      </c>
      <c r="J90" s="171"/>
      <c r="K90" s="172">
        <f>ROUND(E90*J90,2)</f>
        <v>0</v>
      </c>
      <c r="L90" s="172">
        <v>15</v>
      </c>
      <c r="M90" s="172">
        <f>G90*(1+L90/100)</f>
        <v>0</v>
      </c>
      <c r="N90" s="172">
        <v>0</v>
      </c>
      <c r="O90" s="172">
        <f>ROUND(E90*N90,2)</f>
        <v>0</v>
      </c>
      <c r="P90" s="172">
        <v>7.3200000000000001E-3</v>
      </c>
      <c r="Q90" s="172">
        <f>ROUND(E90*P90,2)</f>
        <v>7.0000000000000007E-2</v>
      </c>
      <c r="R90" s="172" t="s">
        <v>262</v>
      </c>
      <c r="S90" s="172" t="s">
        <v>125</v>
      </c>
      <c r="T90" s="173" t="s">
        <v>125</v>
      </c>
      <c r="U90" s="156">
        <v>0.13</v>
      </c>
      <c r="V90" s="156">
        <f>ROUND(E90*U90,2)</f>
        <v>1.17</v>
      </c>
      <c r="W90" s="156"/>
      <c r="X90" s="156" t="s">
        <v>127</v>
      </c>
      <c r="Y90" s="146"/>
      <c r="Z90" s="146"/>
      <c r="AA90" s="146"/>
      <c r="AB90" s="146"/>
      <c r="AC90" s="146"/>
      <c r="AD90" s="146"/>
      <c r="AE90" s="146"/>
      <c r="AF90" s="146"/>
      <c r="AG90" s="146" t="s">
        <v>136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1" x14ac:dyDescent="0.2">
      <c r="A91" s="153"/>
      <c r="B91" s="154"/>
      <c r="C91" s="186" t="s">
        <v>394</v>
      </c>
      <c r="D91" s="158"/>
      <c r="E91" s="159">
        <v>3</v>
      </c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46"/>
      <c r="Z91" s="146"/>
      <c r="AA91" s="146"/>
      <c r="AB91" s="146"/>
      <c r="AC91" s="146"/>
      <c r="AD91" s="146"/>
      <c r="AE91" s="146"/>
      <c r="AF91" s="146"/>
      <c r="AG91" s="146" t="s">
        <v>131</v>
      </c>
      <c r="AH91" s="146">
        <v>0</v>
      </c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1" x14ac:dyDescent="0.2">
      <c r="A92" s="153"/>
      <c r="B92" s="154"/>
      <c r="C92" s="186" t="s">
        <v>395</v>
      </c>
      <c r="D92" s="158"/>
      <c r="E92" s="159">
        <v>6</v>
      </c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46"/>
      <c r="Z92" s="146"/>
      <c r="AA92" s="146"/>
      <c r="AB92" s="146"/>
      <c r="AC92" s="146"/>
      <c r="AD92" s="146"/>
      <c r="AE92" s="146"/>
      <c r="AF92" s="146"/>
      <c r="AG92" s="146" t="s">
        <v>131</v>
      </c>
      <c r="AH92" s="146">
        <v>0</v>
      </c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">
      <c r="A93" s="167">
        <v>38</v>
      </c>
      <c r="B93" s="168" t="s">
        <v>273</v>
      </c>
      <c r="C93" s="185" t="s">
        <v>274</v>
      </c>
      <c r="D93" s="169" t="s">
        <v>174</v>
      </c>
      <c r="E93" s="170">
        <v>12</v>
      </c>
      <c r="F93" s="171"/>
      <c r="G93" s="172">
        <f>ROUND(E93*F93,2)</f>
        <v>0</v>
      </c>
      <c r="H93" s="171"/>
      <c r="I93" s="172">
        <f>ROUND(E93*H93,2)</f>
        <v>0</v>
      </c>
      <c r="J93" s="171"/>
      <c r="K93" s="172">
        <f>ROUND(E93*J93,2)</f>
        <v>0</v>
      </c>
      <c r="L93" s="172">
        <v>15</v>
      </c>
      <c r="M93" s="172">
        <f>G93*(1+L93/100)</f>
        <v>0</v>
      </c>
      <c r="N93" s="172">
        <v>0</v>
      </c>
      <c r="O93" s="172">
        <f>ROUND(E93*N93,2)</f>
        <v>0</v>
      </c>
      <c r="P93" s="172">
        <v>6.8999999999999997E-4</v>
      </c>
      <c r="Q93" s="172">
        <f>ROUND(E93*P93,2)</f>
        <v>0.01</v>
      </c>
      <c r="R93" s="172" t="s">
        <v>262</v>
      </c>
      <c r="S93" s="172" t="s">
        <v>125</v>
      </c>
      <c r="T93" s="173" t="s">
        <v>126</v>
      </c>
      <c r="U93" s="156">
        <v>7.0000000000000007E-2</v>
      </c>
      <c r="V93" s="156">
        <f>ROUND(E93*U93,2)</f>
        <v>0.84</v>
      </c>
      <c r="W93" s="156"/>
      <c r="X93" s="156" t="s">
        <v>127</v>
      </c>
      <c r="Y93" s="146"/>
      <c r="Z93" s="146"/>
      <c r="AA93" s="146"/>
      <c r="AB93" s="146"/>
      <c r="AC93" s="146"/>
      <c r="AD93" s="146"/>
      <c r="AE93" s="146"/>
      <c r="AF93" s="146"/>
      <c r="AG93" s="146" t="s">
        <v>136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">
      <c r="A94" s="153"/>
      <c r="B94" s="154"/>
      <c r="C94" s="186" t="s">
        <v>396</v>
      </c>
      <c r="D94" s="158"/>
      <c r="E94" s="159">
        <v>12</v>
      </c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46"/>
      <c r="Z94" s="146"/>
      <c r="AA94" s="146"/>
      <c r="AB94" s="146"/>
      <c r="AC94" s="146"/>
      <c r="AD94" s="146"/>
      <c r="AE94" s="146"/>
      <c r="AF94" s="146"/>
      <c r="AG94" s="146" t="s">
        <v>131</v>
      </c>
      <c r="AH94" s="146">
        <v>0</v>
      </c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ht="22.5" outlineLevel="1" x14ac:dyDescent="0.2">
      <c r="A95" s="167">
        <v>39</v>
      </c>
      <c r="B95" s="168" t="s">
        <v>397</v>
      </c>
      <c r="C95" s="185" t="s">
        <v>398</v>
      </c>
      <c r="D95" s="169" t="s">
        <v>174</v>
      </c>
      <c r="E95" s="170">
        <v>2</v>
      </c>
      <c r="F95" s="171"/>
      <c r="G95" s="172">
        <f>ROUND(E95*F95,2)</f>
        <v>0</v>
      </c>
      <c r="H95" s="171"/>
      <c r="I95" s="172">
        <f>ROUND(E95*H95,2)</f>
        <v>0</v>
      </c>
      <c r="J95" s="171"/>
      <c r="K95" s="172">
        <f>ROUND(E95*J95,2)</f>
        <v>0</v>
      </c>
      <c r="L95" s="172">
        <v>15</v>
      </c>
      <c r="M95" s="172">
        <f>G95*(1+L95/100)</f>
        <v>0</v>
      </c>
      <c r="N95" s="172">
        <v>0</v>
      </c>
      <c r="O95" s="172">
        <f>ROUND(E95*N95,2)</f>
        <v>0</v>
      </c>
      <c r="P95" s="172">
        <v>2.0080000000000001E-2</v>
      </c>
      <c r="Q95" s="172">
        <f>ROUND(E95*P95,2)</f>
        <v>0.04</v>
      </c>
      <c r="R95" s="172" t="s">
        <v>262</v>
      </c>
      <c r="S95" s="172" t="s">
        <v>125</v>
      </c>
      <c r="T95" s="173" t="s">
        <v>125</v>
      </c>
      <c r="U95" s="156">
        <v>0.10580000000000001</v>
      </c>
      <c r="V95" s="156">
        <f>ROUND(E95*U95,2)</f>
        <v>0.21</v>
      </c>
      <c r="W95" s="156"/>
      <c r="X95" s="156" t="s">
        <v>127</v>
      </c>
      <c r="Y95" s="146"/>
      <c r="Z95" s="146"/>
      <c r="AA95" s="146"/>
      <c r="AB95" s="146"/>
      <c r="AC95" s="146"/>
      <c r="AD95" s="146"/>
      <c r="AE95" s="146"/>
      <c r="AF95" s="146"/>
      <c r="AG95" s="146" t="s">
        <v>136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 x14ac:dyDescent="0.2">
      <c r="A96" s="153"/>
      <c r="B96" s="154"/>
      <c r="C96" s="186" t="s">
        <v>399</v>
      </c>
      <c r="D96" s="158"/>
      <c r="E96" s="159">
        <v>2</v>
      </c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46"/>
      <c r="Z96" s="146"/>
      <c r="AA96" s="146"/>
      <c r="AB96" s="146"/>
      <c r="AC96" s="146"/>
      <c r="AD96" s="146"/>
      <c r="AE96" s="146"/>
      <c r="AF96" s="146"/>
      <c r="AG96" s="146" t="s">
        <v>131</v>
      </c>
      <c r="AH96" s="146">
        <v>5</v>
      </c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1" x14ac:dyDescent="0.2">
      <c r="A97" s="167">
        <v>40</v>
      </c>
      <c r="B97" s="168" t="s">
        <v>280</v>
      </c>
      <c r="C97" s="185" t="s">
        <v>281</v>
      </c>
      <c r="D97" s="169" t="s">
        <v>174</v>
      </c>
      <c r="E97" s="170">
        <v>2</v>
      </c>
      <c r="F97" s="171"/>
      <c r="G97" s="172">
        <f>ROUND(E97*F97,2)</f>
        <v>0</v>
      </c>
      <c r="H97" s="171"/>
      <c r="I97" s="172">
        <f>ROUND(E97*H97,2)</f>
        <v>0</v>
      </c>
      <c r="J97" s="171"/>
      <c r="K97" s="172">
        <f>ROUND(E97*J97,2)</f>
        <v>0</v>
      </c>
      <c r="L97" s="172">
        <v>15</v>
      </c>
      <c r="M97" s="172">
        <f>G97*(1+L97/100)</f>
        <v>0</v>
      </c>
      <c r="N97" s="172">
        <v>0.03</v>
      </c>
      <c r="O97" s="172">
        <f>ROUND(E97*N97,2)</f>
        <v>0.06</v>
      </c>
      <c r="P97" s="172">
        <v>0</v>
      </c>
      <c r="Q97" s="172">
        <f>ROUND(E97*P97,2)</f>
        <v>0</v>
      </c>
      <c r="R97" s="172"/>
      <c r="S97" s="172" t="s">
        <v>135</v>
      </c>
      <c r="T97" s="173" t="s">
        <v>126</v>
      </c>
      <c r="U97" s="156">
        <v>3.04</v>
      </c>
      <c r="V97" s="156">
        <f>ROUND(E97*U97,2)</f>
        <v>6.08</v>
      </c>
      <c r="W97" s="156"/>
      <c r="X97" s="156" t="s">
        <v>127</v>
      </c>
      <c r="Y97" s="146"/>
      <c r="Z97" s="146"/>
      <c r="AA97" s="146"/>
      <c r="AB97" s="146"/>
      <c r="AC97" s="146"/>
      <c r="AD97" s="146"/>
      <c r="AE97" s="146"/>
      <c r="AF97" s="146"/>
      <c r="AG97" s="146" t="s">
        <v>197</v>
      </c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">
      <c r="A98" s="153"/>
      <c r="B98" s="154"/>
      <c r="C98" s="186" t="s">
        <v>400</v>
      </c>
      <c r="D98" s="158"/>
      <c r="E98" s="159">
        <v>2</v>
      </c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46"/>
      <c r="Z98" s="146"/>
      <c r="AA98" s="146"/>
      <c r="AB98" s="146"/>
      <c r="AC98" s="146"/>
      <c r="AD98" s="146"/>
      <c r="AE98" s="146"/>
      <c r="AF98" s="146"/>
      <c r="AG98" s="146" t="s">
        <v>131</v>
      </c>
      <c r="AH98" s="146">
        <v>0</v>
      </c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">
      <c r="A99" s="167">
        <v>41</v>
      </c>
      <c r="B99" s="168" t="s">
        <v>283</v>
      </c>
      <c r="C99" s="185" t="s">
        <v>284</v>
      </c>
      <c r="D99" s="169" t="s">
        <v>174</v>
      </c>
      <c r="E99" s="170">
        <v>2</v>
      </c>
      <c r="F99" s="171"/>
      <c r="G99" s="172">
        <f>ROUND(E99*F99,2)</f>
        <v>0</v>
      </c>
      <c r="H99" s="171"/>
      <c r="I99" s="172">
        <f>ROUND(E99*H99,2)</f>
        <v>0</v>
      </c>
      <c r="J99" s="171"/>
      <c r="K99" s="172">
        <f>ROUND(E99*J99,2)</f>
        <v>0</v>
      </c>
      <c r="L99" s="172">
        <v>15</v>
      </c>
      <c r="M99" s="172">
        <f>G99*(1+L99/100)</f>
        <v>0</v>
      </c>
      <c r="N99" s="172">
        <v>4.0600000000000002E-3</v>
      </c>
      <c r="O99" s="172">
        <f>ROUND(E99*N99,2)</f>
        <v>0.01</v>
      </c>
      <c r="P99" s="172">
        <v>0</v>
      </c>
      <c r="Q99" s="172">
        <f>ROUND(E99*P99,2)</f>
        <v>0</v>
      </c>
      <c r="R99" s="172"/>
      <c r="S99" s="172" t="s">
        <v>135</v>
      </c>
      <c r="T99" s="173" t="s">
        <v>126</v>
      </c>
      <c r="U99" s="156">
        <v>0.99</v>
      </c>
      <c r="V99" s="156">
        <f>ROUND(E99*U99,2)</f>
        <v>1.98</v>
      </c>
      <c r="W99" s="156"/>
      <c r="X99" s="156" t="s">
        <v>127</v>
      </c>
      <c r="Y99" s="146"/>
      <c r="Z99" s="146"/>
      <c r="AA99" s="146"/>
      <c r="AB99" s="146"/>
      <c r="AC99" s="146"/>
      <c r="AD99" s="146"/>
      <c r="AE99" s="146"/>
      <c r="AF99" s="146"/>
      <c r="AG99" s="146" t="s">
        <v>136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1" x14ac:dyDescent="0.2">
      <c r="A100" s="153"/>
      <c r="B100" s="154"/>
      <c r="C100" s="186" t="s">
        <v>401</v>
      </c>
      <c r="D100" s="158"/>
      <c r="E100" s="159">
        <v>1</v>
      </c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46"/>
      <c r="Z100" s="146"/>
      <c r="AA100" s="146"/>
      <c r="AB100" s="146"/>
      <c r="AC100" s="146"/>
      <c r="AD100" s="146"/>
      <c r="AE100" s="146"/>
      <c r="AF100" s="146"/>
      <c r="AG100" s="146" t="s">
        <v>131</v>
      </c>
      <c r="AH100" s="146">
        <v>0</v>
      </c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">
      <c r="A101" s="153"/>
      <c r="B101" s="154"/>
      <c r="C101" s="186" t="s">
        <v>402</v>
      </c>
      <c r="D101" s="158"/>
      <c r="E101" s="159">
        <v>1</v>
      </c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46"/>
      <c r="Z101" s="146"/>
      <c r="AA101" s="146"/>
      <c r="AB101" s="146"/>
      <c r="AC101" s="146"/>
      <c r="AD101" s="146"/>
      <c r="AE101" s="146"/>
      <c r="AF101" s="146"/>
      <c r="AG101" s="146" t="s">
        <v>131</v>
      </c>
      <c r="AH101" s="146">
        <v>0</v>
      </c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1" x14ac:dyDescent="0.2">
      <c r="A102" s="153">
        <v>42</v>
      </c>
      <c r="B102" s="154" t="s">
        <v>287</v>
      </c>
      <c r="C102" s="188" t="s">
        <v>288</v>
      </c>
      <c r="D102" s="155" t="s">
        <v>0</v>
      </c>
      <c r="E102" s="182"/>
      <c r="F102" s="157"/>
      <c r="G102" s="156">
        <f>ROUND(E102*F102,2)</f>
        <v>0</v>
      </c>
      <c r="H102" s="157"/>
      <c r="I102" s="156">
        <f>ROUND(E102*H102,2)</f>
        <v>0</v>
      </c>
      <c r="J102" s="157"/>
      <c r="K102" s="156">
        <f>ROUND(E102*J102,2)</f>
        <v>0</v>
      </c>
      <c r="L102" s="156">
        <v>15</v>
      </c>
      <c r="M102" s="156">
        <f>G102*(1+L102/100)</f>
        <v>0</v>
      </c>
      <c r="N102" s="156">
        <v>0</v>
      </c>
      <c r="O102" s="156">
        <f>ROUND(E102*N102,2)</f>
        <v>0</v>
      </c>
      <c r="P102" s="156">
        <v>0</v>
      </c>
      <c r="Q102" s="156">
        <f>ROUND(E102*P102,2)</f>
        <v>0</v>
      </c>
      <c r="R102" s="156" t="s">
        <v>262</v>
      </c>
      <c r="S102" s="156" t="s">
        <v>125</v>
      </c>
      <c r="T102" s="156" t="s">
        <v>125</v>
      </c>
      <c r="U102" s="156">
        <v>0</v>
      </c>
      <c r="V102" s="156">
        <f>ROUND(E102*U102,2)</f>
        <v>0</v>
      </c>
      <c r="W102" s="156"/>
      <c r="X102" s="156" t="s">
        <v>191</v>
      </c>
      <c r="Y102" s="146"/>
      <c r="Z102" s="146"/>
      <c r="AA102" s="146"/>
      <c r="AB102" s="146"/>
      <c r="AC102" s="146"/>
      <c r="AD102" s="146"/>
      <c r="AE102" s="146"/>
      <c r="AF102" s="146"/>
      <c r="AG102" s="146" t="s">
        <v>258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1" x14ac:dyDescent="0.2">
      <c r="A103" s="153"/>
      <c r="B103" s="154"/>
      <c r="C103" s="249" t="s">
        <v>259</v>
      </c>
      <c r="D103" s="250"/>
      <c r="E103" s="250"/>
      <c r="F103" s="250"/>
      <c r="G103" s="250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46"/>
      <c r="Z103" s="146"/>
      <c r="AA103" s="146"/>
      <c r="AB103" s="146"/>
      <c r="AC103" s="146"/>
      <c r="AD103" s="146"/>
      <c r="AE103" s="146"/>
      <c r="AF103" s="146"/>
      <c r="AG103" s="146" t="s">
        <v>129</v>
      </c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x14ac:dyDescent="0.2">
      <c r="A104" s="161" t="s">
        <v>119</v>
      </c>
      <c r="B104" s="162" t="s">
        <v>82</v>
      </c>
      <c r="C104" s="184" t="s">
        <v>83</v>
      </c>
      <c r="D104" s="163"/>
      <c r="E104" s="164"/>
      <c r="F104" s="165"/>
      <c r="G104" s="165">
        <f>SUMIF(AG105:AG123,"&lt;&gt;NOR",G105:G123)</f>
        <v>0</v>
      </c>
      <c r="H104" s="165"/>
      <c r="I104" s="165">
        <f>SUM(I105:I123)</f>
        <v>0</v>
      </c>
      <c r="J104" s="165"/>
      <c r="K104" s="165">
        <f>SUM(K105:K123)</f>
        <v>0</v>
      </c>
      <c r="L104" s="165"/>
      <c r="M104" s="165">
        <f>SUM(M105:M123)</f>
        <v>0</v>
      </c>
      <c r="N104" s="165"/>
      <c r="O104" s="165">
        <f>SUM(O105:O123)</f>
        <v>10.870000000000001</v>
      </c>
      <c r="P104" s="165"/>
      <c r="Q104" s="165">
        <f>SUM(Q105:Q123)</f>
        <v>5</v>
      </c>
      <c r="R104" s="165"/>
      <c r="S104" s="165"/>
      <c r="T104" s="166"/>
      <c r="U104" s="160"/>
      <c r="V104" s="160">
        <f>SUM(V105:V123)</f>
        <v>145.13999999999999</v>
      </c>
      <c r="W104" s="160"/>
      <c r="X104" s="160"/>
      <c r="AG104" t="s">
        <v>120</v>
      </c>
    </row>
    <row r="105" spans="1:60" outlineLevel="1" x14ac:dyDescent="0.2">
      <c r="A105" s="167">
        <v>43</v>
      </c>
      <c r="B105" s="168" t="s">
        <v>289</v>
      </c>
      <c r="C105" s="185" t="s">
        <v>290</v>
      </c>
      <c r="D105" s="169" t="s">
        <v>139</v>
      </c>
      <c r="E105" s="170">
        <v>138.38999999999999</v>
      </c>
      <c r="F105" s="171"/>
      <c r="G105" s="172">
        <f>ROUND(E105*F105,2)</f>
        <v>0</v>
      </c>
      <c r="H105" s="171"/>
      <c r="I105" s="172">
        <f>ROUND(E105*H105,2)</f>
        <v>0</v>
      </c>
      <c r="J105" s="171"/>
      <c r="K105" s="172">
        <f>ROUND(E105*J105,2)</f>
        <v>0</v>
      </c>
      <c r="L105" s="172">
        <v>15</v>
      </c>
      <c r="M105" s="172">
        <f>G105*(1+L105/100)</f>
        <v>0</v>
      </c>
      <c r="N105" s="172">
        <v>0</v>
      </c>
      <c r="O105" s="172">
        <f>ROUND(E105*N105,2)</f>
        <v>0</v>
      </c>
      <c r="P105" s="172">
        <v>3.4000000000000002E-2</v>
      </c>
      <c r="Q105" s="172">
        <f>ROUND(E105*P105,2)</f>
        <v>4.71</v>
      </c>
      <c r="R105" s="172" t="s">
        <v>291</v>
      </c>
      <c r="S105" s="172" t="s">
        <v>125</v>
      </c>
      <c r="T105" s="173" t="s">
        <v>126</v>
      </c>
      <c r="U105" s="156">
        <v>0.22</v>
      </c>
      <c r="V105" s="156">
        <f>ROUND(E105*U105,2)</f>
        <v>30.45</v>
      </c>
      <c r="W105" s="156"/>
      <c r="X105" s="156" t="s">
        <v>127</v>
      </c>
      <c r="Y105" s="146"/>
      <c r="Z105" s="146"/>
      <c r="AA105" s="146"/>
      <c r="AB105" s="146"/>
      <c r="AC105" s="146"/>
      <c r="AD105" s="146"/>
      <c r="AE105" s="146"/>
      <c r="AF105" s="146"/>
      <c r="AG105" s="146" t="s">
        <v>136</v>
      </c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1" x14ac:dyDescent="0.2">
      <c r="A106" s="153"/>
      <c r="B106" s="154"/>
      <c r="C106" s="186" t="s">
        <v>374</v>
      </c>
      <c r="D106" s="158"/>
      <c r="E106" s="159">
        <v>147.38999999999999</v>
      </c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46"/>
      <c r="Z106" s="146"/>
      <c r="AA106" s="146"/>
      <c r="AB106" s="146"/>
      <c r="AC106" s="146"/>
      <c r="AD106" s="146"/>
      <c r="AE106" s="146"/>
      <c r="AF106" s="146"/>
      <c r="AG106" s="146" t="s">
        <v>131</v>
      </c>
      <c r="AH106" s="146">
        <v>5</v>
      </c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1" x14ac:dyDescent="0.2">
      <c r="A107" s="153"/>
      <c r="B107" s="154"/>
      <c r="C107" s="186" t="s">
        <v>403</v>
      </c>
      <c r="D107" s="158"/>
      <c r="E107" s="159">
        <v>-9</v>
      </c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46"/>
      <c r="Z107" s="146"/>
      <c r="AA107" s="146"/>
      <c r="AB107" s="146"/>
      <c r="AC107" s="146"/>
      <c r="AD107" s="146"/>
      <c r="AE107" s="146"/>
      <c r="AF107" s="146"/>
      <c r="AG107" s="146" t="s">
        <v>131</v>
      </c>
      <c r="AH107" s="146">
        <v>5</v>
      </c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">
      <c r="A108" s="167">
        <v>44</v>
      </c>
      <c r="B108" s="168" t="s">
        <v>292</v>
      </c>
      <c r="C108" s="185" t="s">
        <v>293</v>
      </c>
      <c r="D108" s="169" t="s">
        <v>200</v>
      </c>
      <c r="E108" s="170">
        <v>12.6</v>
      </c>
      <c r="F108" s="171"/>
      <c r="G108" s="172">
        <f>ROUND(E108*F108,2)</f>
        <v>0</v>
      </c>
      <c r="H108" s="171"/>
      <c r="I108" s="172">
        <f>ROUND(E108*H108,2)</f>
        <v>0</v>
      </c>
      <c r="J108" s="171"/>
      <c r="K108" s="172">
        <f>ROUND(E108*J108,2)</f>
        <v>0</v>
      </c>
      <c r="L108" s="172">
        <v>15</v>
      </c>
      <c r="M108" s="172">
        <f>G108*(1+L108/100)</f>
        <v>0</v>
      </c>
      <c r="N108" s="172">
        <v>0</v>
      </c>
      <c r="O108" s="172">
        <f>ROUND(E108*N108,2)</f>
        <v>0</v>
      </c>
      <c r="P108" s="172">
        <v>2.3E-2</v>
      </c>
      <c r="Q108" s="172">
        <f>ROUND(E108*P108,2)</f>
        <v>0.28999999999999998</v>
      </c>
      <c r="R108" s="172" t="s">
        <v>291</v>
      </c>
      <c r="S108" s="172" t="s">
        <v>125</v>
      </c>
      <c r="T108" s="173" t="s">
        <v>125</v>
      </c>
      <c r="U108" s="156">
        <v>0.08</v>
      </c>
      <c r="V108" s="156">
        <f>ROUND(E108*U108,2)</f>
        <v>1.01</v>
      </c>
      <c r="W108" s="156"/>
      <c r="X108" s="156" t="s">
        <v>127</v>
      </c>
      <c r="Y108" s="146"/>
      <c r="Z108" s="146"/>
      <c r="AA108" s="146"/>
      <c r="AB108" s="146"/>
      <c r="AC108" s="146"/>
      <c r="AD108" s="146"/>
      <c r="AE108" s="146"/>
      <c r="AF108" s="146"/>
      <c r="AG108" s="146" t="s">
        <v>136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">
      <c r="A109" s="153"/>
      <c r="B109" s="154"/>
      <c r="C109" s="186" t="s">
        <v>404</v>
      </c>
      <c r="D109" s="158"/>
      <c r="E109" s="159">
        <v>12.6</v>
      </c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46"/>
      <c r="Z109" s="146"/>
      <c r="AA109" s="146"/>
      <c r="AB109" s="146"/>
      <c r="AC109" s="146"/>
      <c r="AD109" s="146"/>
      <c r="AE109" s="146"/>
      <c r="AF109" s="146"/>
      <c r="AG109" s="146" t="s">
        <v>131</v>
      </c>
      <c r="AH109" s="146">
        <v>5</v>
      </c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ht="22.5" outlineLevel="1" x14ac:dyDescent="0.2">
      <c r="A110" s="167">
        <v>45</v>
      </c>
      <c r="B110" s="168" t="s">
        <v>296</v>
      </c>
      <c r="C110" s="185" t="s">
        <v>297</v>
      </c>
      <c r="D110" s="169" t="s">
        <v>139</v>
      </c>
      <c r="E110" s="170">
        <v>147.38999999999999</v>
      </c>
      <c r="F110" s="171"/>
      <c r="G110" s="172">
        <f>ROUND(E110*F110,2)</f>
        <v>0</v>
      </c>
      <c r="H110" s="171"/>
      <c r="I110" s="172">
        <f>ROUND(E110*H110,2)</f>
        <v>0</v>
      </c>
      <c r="J110" s="171"/>
      <c r="K110" s="172">
        <f>ROUND(E110*J110,2)</f>
        <v>0</v>
      </c>
      <c r="L110" s="172">
        <v>15</v>
      </c>
      <c r="M110" s="172">
        <f>G110*(1+L110/100)</f>
        <v>0</v>
      </c>
      <c r="N110" s="172">
        <v>7.2289999999999993E-2</v>
      </c>
      <c r="O110" s="172">
        <f>ROUND(E110*N110,2)</f>
        <v>10.65</v>
      </c>
      <c r="P110" s="172">
        <v>0</v>
      </c>
      <c r="Q110" s="172">
        <f>ROUND(E110*P110,2)</f>
        <v>0</v>
      </c>
      <c r="R110" s="172" t="s">
        <v>291</v>
      </c>
      <c r="S110" s="172" t="s">
        <v>125</v>
      </c>
      <c r="T110" s="173" t="s">
        <v>125</v>
      </c>
      <c r="U110" s="156">
        <v>0.57999999999999996</v>
      </c>
      <c r="V110" s="156">
        <f>ROUND(E110*U110,2)</f>
        <v>85.49</v>
      </c>
      <c r="W110" s="156"/>
      <c r="X110" s="156" t="s">
        <v>127</v>
      </c>
      <c r="Y110" s="146"/>
      <c r="Z110" s="146"/>
      <c r="AA110" s="146"/>
      <c r="AB110" s="146"/>
      <c r="AC110" s="146"/>
      <c r="AD110" s="146"/>
      <c r="AE110" s="146"/>
      <c r="AF110" s="146"/>
      <c r="AG110" s="146" t="s">
        <v>197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1" x14ac:dyDescent="0.2">
      <c r="A111" s="153"/>
      <c r="B111" s="154"/>
      <c r="C111" s="186" t="s">
        <v>405</v>
      </c>
      <c r="D111" s="158"/>
      <c r="E111" s="159">
        <v>74.819999999999993</v>
      </c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46"/>
      <c r="Z111" s="146"/>
      <c r="AA111" s="146"/>
      <c r="AB111" s="146"/>
      <c r="AC111" s="146"/>
      <c r="AD111" s="146"/>
      <c r="AE111" s="146"/>
      <c r="AF111" s="146"/>
      <c r="AG111" s="146" t="s">
        <v>131</v>
      </c>
      <c r="AH111" s="146">
        <v>0</v>
      </c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1" x14ac:dyDescent="0.2">
      <c r="A112" s="153"/>
      <c r="B112" s="154"/>
      <c r="C112" s="186" t="s">
        <v>406</v>
      </c>
      <c r="D112" s="158"/>
      <c r="E112" s="159">
        <v>72.569999999999993</v>
      </c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46"/>
      <c r="Z112" s="146"/>
      <c r="AA112" s="146"/>
      <c r="AB112" s="146"/>
      <c r="AC112" s="146"/>
      <c r="AD112" s="146"/>
      <c r="AE112" s="146"/>
      <c r="AF112" s="146"/>
      <c r="AG112" s="146" t="s">
        <v>131</v>
      </c>
      <c r="AH112" s="146">
        <v>0</v>
      </c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1" x14ac:dyDescent="0.2">
      <c r="A113" s="167">
        <v>46</v>
      </c>
      <c r="B113" s="168" t="s">
        <v>303</v>
      </c>
      <c r="C113" s="185" t="s">
        <v>304</v>
      </c>
      <c r="D113" s="169" t="s">
        <v>200</v>
      </c>
      <c r="E113" s="170">
        <v>53.4</v>
      </c>
      <c r="F113" s="171"/>
      <c r="G113" s="172">
        <f>ROUND(E113*F113,2)</f>
        <v>0</v>
      </c>
      <c r="H113" s="171"/>
      <c r="I113" s="172">
        <f>ROUND(E113*H113,2)</f>
        <v>0</v>
      </c>
      <c r="J113" s="171"/>
      <c r="K113" s="172">
        <f>ROUND(E113*J113,2)</f>
        <v>0</v>
      </c>
      <c r="L113" s="172">
        <v>15</v>
      </c>
      <c r="M113" s="172">
        <f>G113*(1+L113/100)</f>
        <v>0</v>
      </c>
      <c r="N113" s="172">
        <v>1.0000000000000001E-5</v>
      </c>
      <c r="O113" s="172">
        <f>ROUND(E113*N113,2)</f>
        <v>0</v>
      </c>
      <c r="P113" s="172">
        <v>0</v>
      </c>
      <c r="Q113" s="172">
        <f>ROUND(E113*P113,2)</f>
        <v>0</v>
      </c>
      <c r="R113" s="172" t="s">
        <v>291</v>
      </c>
      <c r="S113" s="172" t="s">
        <v>125</v>
      </c>
      <c r="T113" s="173" t="s">
        <v>125</v>
      </c>
      <c r="U113" s="156">
        <v>0.45</v>
      </c>
      <c r="V113" s="156">
        <f>ROUND(E113*U113,2)</f>
        <v>24.03</v>
      </c>
      <c r="W113" s="156"/>
      <c r="X113" s="156" t="s">
        <v>127</v>
      </c>
      <c r="Y113" s="146"/>
      <c r="Z113" s="146"/>
      <c r="AA113" s="146"/>
      <c r="AB113" s="146"/>
      <c r="AC113" s="146"/>
      <c r="AD113" s="146"/>
      <c r="AE113" s="146"/>
      <c r="AF113" s="146"/>
      <c r="AG113" s="146" t="s">
        <v>197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1" x14ac:dyDescent="0.2">
      <c r="A114" s="153"/>
      <c r="B114" s="154"/>
      <c r="C114" s="186" t="s">
        <v>407</v>
      </c>
      <c r="D114" s="158"/>
      <c r="E114" s="159">
        <v>25.2</v>
      </c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46"/>
      <c r="Z114" s="146"/>
      <c r="AA114" s="146"/>
      <c r="AB114" s="146"/>
      <c r="AC114" s="146"/>
      <c r="AD114" s="146"/>
      <c r="AE114" s="146"/>
      <c r="AF114" s="146"/>
      <c r="AG114" s="146" t="s">
        <v>131</v>
      </c>
      <c r="AH114" s="146">
        <v>5</v>
      </c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1" x14ac:dyDescent="0.2">
      <c r="A115" s="153"/>
      <c r="B115" s="154"/>
      <c r="C115" s="186" t="s">
        <v>408</v>
      </c>
      <c r="D115" s="158"/>
      <c r="E115" s="159">
        <v>11.6</v>
      </c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46"/>
      <c r="Z115" s="146"/>
      <c r="AA115" s="146"/>
      <c r="AB115" s="146"/>
      <c r="AC115" s="146"/>
      <c r="AD115" s="146"/>
      <c r="AE115" s="146"/>
      <c r="AF115" s="146"/>
      <c r="AG115" s="146" t="s">
        <v>131</v>
      </c>
      <c r="AH115" s="146">
        <v>0</v>
      </c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1" x14ac:dyDescent="0.2">
      <c r="A116" s="153"/>
      <c r="B116" s="154"/>
      <c r="C116" s="186" t="s">
        <v>409</v>
      </c>
      <c r="D116" s="158"/>
      <c r="E116" s="159">
        <v>11.8</v>
      </c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46"/>
      <c r="Z116" s="146"/>
      <c r="AA116" s="146"/>
      <c r="AB116" s="146"/>
      <c r="AC116" s="146"/>
      <c r="AD116" s="146"/>
      <c r="AE116" s="146"/>
      <c r="AF116" s="146"/>
      <c r="AG116" s="146" t="s">
        <v>131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1" x14ac:dyDescent="0.2">
      <c r="A117" s="153"/>
      <c r="B117" s="154"/>
      <c r="C117" s="186" t="s">
        <v>410</v>
      </c>
      <c r="D117" s="158"/>
      <c r="E117" s="159">
        <v>4.8</v>
      </c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46"/>
      <c r="Z117" s="146"/>
      <c r="AA117" s="146"/>
      <c r="AB117" s="146"/>
      <c r="AC117" s="146"/>
      <c r="AD117" s="146"/>
      <c r="AE117" s="146"/>
      <c r="AF117" s="146"/>
      <c r="AG117" s="146" t="s">
        <v>131</v>
      </c>
      <c r="AH117" s="146">
        <v>0</v>
      </c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outlineLevel="1" x14ac:dyDescent="0.2">
      <c r="A118" s="167">
        <v>47</v>
      </c>
      <c r="B118" s="168" t="s">
        <v>308</v>
      </c>
      <c r="C118" s="185" t="s">
        <v>309</v>
      </c>
      <c r="D118" s="169" t="s">
        <v>310</v>
      </c>
      <c r="E118" s="170">
        <v>138.38999999999999</v>
      </c>
      <c r="F118" s="171"/>
      <c r="G118" s="172">
        <f>ROUND(E118*F118,2)</f>
        <v>0</v>
      </c>
      <c r="H118" s="171"/>
      <c r="I118" s="172">
        <f>ROUND(E118*H118,2)</f>
        <v>0</v>
      </c>
      <c r="J118" s="171"/>
      <c r="K118" s="172">
        <f>ROUND(E118*J118,2)</f>
        <v>0</v>
      </c>
      <c r="L118" s="172">
        <v>15</v>
      </c>
      <c r="M118" s="172">
        <f>G118*(1+L118/100)</f>
        <v>0</v>
      </c>
      <c r="N118" s="172">
        <v>0</v>
      </c>
      <c r="O118" s="172">
        <f>ROUND(E118*N118,2)</f>
        <v>0</v>
      </c>
      <c r="P118" s="172">
        <v>0</v>
      </c>
      <c r="Q118" s="172">
        <f>ROUND(E118*P118,2)</f>
        <v>0</v>
      </c>
      <c r="R118" s="172"/>
      <c r="S118" s="172" t="s">
        <v>135</v>
      </c>
      <c r="T118" s="173" t="s">
        <v>126</v>
      </c>
      <c r="U118" s="156">
        <v>0</v>
      </c>
      <c r="V118" s="156">
        <f>ROUND(E118*U118,2)</f>
        <v>0</v>
      </c>
      <c r="W118" s="156"/>
      <c r="X118" s="156" t="s">
        <v>127</v>
      </c>
      <c r="Y118" s="146"/>
      <c r="Z118" s="146"/>
      <c r="AA118" s="146"/>
      <c r="AB118" s="146"/>
      <c r="AC118" s="146"/>
      <c r="AD118" s="146"/>
      <c r="AE118" s="146"/>
      <c r="AF118" s="146"/>
      <c r="AG118" s="146" t="s">
        <v>136</v>
      </c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">
      <c r="A119" s="153"/>
      <c r="B119" s="154"/>
      <c r="C119" s="186" t="s">
        <v>411</v>
      </c>
      <c r="D119" s="158"/>
      <c r="E119" s="159">
        <v>138.38999999999999</v>
      </c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46"/>
      <c r="Z119" s="146"/>
      <c r="AA119" s="146"/>
      <c r="AB119" s="146"/>
      <c r="AC119" s="146"/>
      <c r="AD119" s="146"/>
      <c r="AE119" s="146"/>
      <c r="AF119" s="146"/>
      <c r="AG119" s="146" t="s">
        <v>131</v>
      </c>
      <c r="AH119" s="146">
        <v>5</v>
      </c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1" x14ac:dyDescent="0.2">
      <c r="A120" s="167">
        <v>48</v>
      </c>
      <c r="B120" s="168" t="s">
        <v>312</v>
      </c>
      <c r="C120" s="185" t="s">
        <v>313</v>
      </c>
      <c r="D120" s="169" t="s">
        <v>200</v>
      </c>
      <c r="E120" s="170">
        <v>12.6</v>
      </c>
      <c r="F120" s="171"/>
      <c r="G120" s="172">
        <f>ROUND(E120*F120,2)</f>
        <v>0</v>
      </c>
      <c r="H120" s="171"/>
      <c r="I120" s="172">
        <f>ROUND(E120*H120,2)</f>
        <v>0</v>
      </c>
      <c r="J120" s="171"/>
      <c r="K120" s="172">
        <f>ROUND(E120*J120,2)</f>
        <v>0</v>
      </c>
      <c r="L120" s="172">
        <v>15</v>
      </c>
      <c r="M120" s="172">
        <f>G120*(1+L120/100)</f>
        <v>0</v>
      </c>
      <c r="N120" s="172">
        <v>1.7440000000000001E-2</v>
      </c>
      <c r="O120" s="172">
        <f>ROUND(E120*N120,2)</f>
        <v>0.22</v>
      </c>
      <c r="P120" s="172">
        <v>0</v>
      </c>
      <c r="Q120" s="172">
        <f>ROUND(E120*P120,2)</f>
        <v>0</v>
      </c>
      <c r="R120" s="172"/>
      <c r="S120" s="172" t="s">
        <v>135</v>
      </c>
      <c r="T120" s="173" t="s">
        <v>126</v>
      </c>
      <c r="U120" s="156">
        <v>0.33</v>
      </c>
      <c r="V120" s="156">
        <f>ROUND(E120*U120,2)</f>
        <v>4.16</v>
      </c>
      <c r="W120" s="156"/>
      <c r="X120" s="156" t="s">
        <v>127</v>
      </c>
      <c r="Y120" s="146"/>
      <c r="Z120" s="146"/>
      <c r="AA120" s="146"/>
      <c r="AB120" s="146"/>
      <c r="AC120" s="146"/>
      <c r="AD120" s="146"/>
      <c r="AE120" s="146"/>
      <c r="AF120" s="146"/>
      <c r="AG120" s="146" t="s">
        <v>136</v>
      </c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1" x14ac:dyDescent="0.2">
      <c r="A121" s="153"/>
      <c r="B121" s="154"/>
      <c r="C121" s="186" t="s">
        <v>412</v>
      </c>
      <c r="D121" s="158"/>
      <c r="E121" s="159">
        <v>12.6</v>
      </c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46"/>
      <c r="Z121" s="146"/>
      <c r="AA121" s="146"/>
      <c r="AB121" s="146"/>
      <c r="AC121" s="146"/>
      <c r="AD121" s="146"/>
      <c r="AE121" s="146"/>
      <c r="AF121" s="146"/>
      <c r="AG121" s="146" t="s">
        <v>131</v>
      </c>
      <c r="AH121" s="146">
        <v>0</v>
      </c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1" x14ac:dyDescent="0.2">
      <c r="A122" s="153">
        <v>49</v>
      </c>
      <c r="B122" s="154" t="s">
        <v>317</v>
      </c>
      <c r="C122" s="188" t="s">
        <v>318</v>
      </c>
      <c r="D122" s="155" t="s">
        <v>0</v>
      </c>
      <c r="E122" s="182"/>
      <c r="F122" s="157"/>
      <c r="G122" s="156">
        <f>ROUND(E122*F122,2)</f>
        <v>0</v>
      </c>
      <c r="H122" s="157"/>
      <c r="I122" s="156">
        <f>ROUND(E122*H122,2)</f>
        <v>0</v>
      </c>
      <c r="J122" s="157"/>
      <c r="K122" s="156">
        <f>ROUND(E122*J122,2)</f>
        <v>0</v>
      </c>
      <c r="L122" s="156">
        <v>15</v>
      </c>
      <c r="M122" s="156">
        <f>G122*(1+L122/100)</f>
        <v>0</v>
      </c>
      <c r="N122" s="156">
        <v>0</v>
      </c>
      <c r="O122" s="156">
        <f>ROUND(E122*N122,2)</f>
        <v>0</v>
      </c>
      <c r="P122" s="156">
        <v>0</v>
      </c>
      <c r="Q122" s="156">
        <f>ROUND(E122*P122,2)</f>
        <v>0</v>
      </c>
      <c r="R122" s="156" t="s">
        <v>291</v>
      </c>
      <c r="S122" s="156" t="s">
        <v>125</v>
      </c>
      <c r="T122" s="156" t="s">
        <v>125</v>
      </c>
      <c r="U122" s="156">
        <v>2.3E-2</v>
      </c>
      <c r="V122" s="156">
        <f>ROUND(E122*U122,2)</f>
        <v>0</v>
      </c>
      <c r="W122" s="156"/>
      <c r="X122" s="156" t="s">
        <v>191</v>
      </c>
      <c r="Y122" s="146"/>
      <c r="Z122" s="146"/>
      <c r="AA122" s="146"/>
      <c r="AB122" s="146"/>
      <c r="AC122" s="146"/>
      <c r="AD122" s="146"/>
      <c r="AE122" s="146"/>
      <c r="AF122" s="146"/>
      <c r="AG122" s="146" t="s">
        <v>258</v>
      </c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1" x14ac:dyDescent="0.2">
      <c r="A123" s="153"/>
      <c r="B123" s="154"/>
      <c r="C123" s="249" t="s">
        <v>259</v>
      </c>
      <c r="D123" s="250"/>
      <c r="E123" s="250"/>
      <c r="F123" s="250"/>
      <c r="G123" s="250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46"/>
      <c r="Z123" s="146"/>
      <c r="AA123" s="146"/>
      <c r="AB123" s="146"/>
      <c r="AC123" s="146"/>
      <c r="AD123" s="146"/>
      <c r="AE123" s="146"/>
      <c r="AF123" s="146"/>
      <c r="AG123" s="146" t="s">
        <v>129</v>
      </c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x14ac:dyDescent="0.2">
      <c r="A124" s="161" t="s">
        <v>119</v>
      </c>
      <c r="B124" s="162" t="s">
        <v>86</v>
      </c>
      <c r="C124" s="184" t="s">
        <v>87</v>
      </c>
      <c r="D124" s="163"/>
      <c r="E124" s="164"/>
      <c r="F124" s="165"/>
      <c r="G124" s="165">
        <f>SUMIF(AG125:AG129,"&lt;&gt;NOR",G125:G129)</f>
        <v>0</v>
      </c>
      <c r="H124" s="165"/>
      <c r="I124" s="165">
        <f>SUM(I125:I129)</f>
        <v>0</v>
      </c>
      <c r="J124" s="165"/>
      <c r="K124" s="165">
        <f>SUM(K125:K129)</f>
        <v>0</v>
      </c>
      <c r="L124" s="165"/>
      <c r="M124" s="165">
        <f>SUM(M125:M129)</f>
        <v>0</v>
      </c>
      <c r="N124" s="165"/>
      <c r="O124" s="165">
        <f>SUM(O125:O129)</f>
        <v>0.02</v>
      </c>
      <c r="P124" s="165"/>
      <c r="Q124" s="165">
        <f>SUM(Q125:Q129)</f>
        <v>0</v>
      </c>
      <c r="R124" s="165"/>
      <c r="S124" s="165"/>
      <c r="T124" s="166"/>
      <c r="U124" s="160"/>
      <c r="V124" s="160">
        <f>SUM(V125:V129)</f>
        <v>5.87</v>
      </c>
      <c r="W124" s="160"/>
      <c r="X124" s="160"/>
      <c r="AG124" t="s">
        <v>120</v>
      </c>
    </row>
    <row r="125" spans="1:60" ht="22.5" outlineLevel="1" x14ac:dyDescent="0.2">
      <c r="A125" s="167">
        <v>50</v>
      </c>
      <c r="B125" s="168" t="s">
        <v>327</v>
      </c>
      <c r="C125" s="185" t="s">
        <v>328</v>
      </c>
      <c r="D125" s="169" t="s">
        <v>139</v>
      </c>
      <c r="E125" s="170">
        <v>39.151200000000003</v>
      </c>
      <c r="F125" s="171"/>
      <c r="G125" s="172">
        <f>ROUND(E125*F125,2)</f>
        <v>0</v>
      </c>
      <c r="H125" s="171"/>
      <c r="I125" s="172">
        <f>ROUND(E125*H125,2)</f>
        <v>0</v>
      </c>
      <c r="J125" s="171"/>
      <c r="K125" s="172">
        <f>ROUND(E125*J125,2)</f>
        <v>0</v>
      </c>
      <c r="L125" s="172">
        <v>15</v>
      </c>
      <c r="M125" s="172">
        <f>G125*(1+L125/100)</f>
        <v>0</v>
      </c>
      <c r="N125" s="172">
        <v>5.1999999999999995E-4</v>
      </c>
      <c r="O125" s="172">
        <f>ROUND(E125*N125,2)</f>
        <v>0.02</v>
      </c>
      <c r="P125" s="172">
        <v>0</v>
      </c>
      <c r="Q125" s="172">
        <f>ROUND(E125*P125,2)</f>
        <v>0</v>
      </c>
      <c r="R125" s="172" t="s">
        <v>329</v>
      </c>
      <c r="S125" s="172" t="s">
        <v>125</v>
      </c>
      <c r="T125" s="173" t="s">
        <v>125</v>
      </c>
      <c r="U125" s="156">
        <v>0.15</v>
      </c>
      <c r="V125" s="156">
        <f>ROUND(E125*U125,2)</f>
        <v>5.87</v>
      </c>
      <c r="W125" s="156"/>
      <c r="X125" s="156" t="s">
        <v>127</v>
      </c>
      <c r="Y125" s="146"/>
      <c r="Z125" s="146"/>
      <c r="AA125" s="146"/>
      <c r="AB125" s="146"/>
      <c r="AC125" s="146"/>
      <c r="AD125" s="146"/>
      <c r="AE125" s="146"/>
      <c r="AF125" s="146"/>
      <c r="AG125" s="146" t="s">
        <v>197</v>
      </c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</row>
    <row r="126" spans="1:60" outlineLevel="1" x14ac:dyDescent="0.2">
      <c r="A126" s="153"/>
      <c r="B126" s="154"/>
      <c r="C126" s="251" t="s">
        <v>330</v>
      </c>
      <c r="D126" s="252"/>
      <c r="E126" s="252"/>
      <c r="F126" s="252"/>
      <c r="G126" s="252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46"/>
      <c r="Z126" s="146"/>
      <c r="AA126" s="146"/>
      <c r="AB126" s="146"/>
      <c r="AC126" s="146"/>
      <c r="AD126" s="146"/>
      <c r="AE126" s="146"/>
      <c r="AF126" s="146"/>
      <c r="AG126" s="146" t="s">
        <v>129</v>
      </c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outlineLevel="1" x14ac:dyDescent="0.2">
      <c r="A127" s="153"/>
      <c r="B127" s="154"/>
      <c r="C127" s="186" t="s">
        <v>413</v>
      </c>
      <c r="D127" s="158"/>
      <c r="E127" s="159">
        <v>8.5535999999999994</v>
      </c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46"/>
      <c r="Z127" s="146"/>
      <c r="AA127" s="146"/>
      <c r="AB127" s="146"/>
      <c r="AC127" s="146"/>
      <c r="AD127" s="146"/>
      <c r="AE127" s="146"/>
      <c r="AF127" s="146"/>
      <c r="AG127" s="146" t="s">
        <v>131</v>
      </c>
      <c r="AH127" s="146">
        <v>0</v>
      </c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outlineLevel="1" x14ac:dyDescent="0.2">
      <c r="A128" s="153"/>
      <c r="B128" s="154"/>
      <c r="C128" s="186" t="s">
        <v>414</v>
      </c>
      <c r="D128" s="158"/>
      <c r="E128" s="159">
        <v>13.6576</v>
      </c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46"/>
      <c r="Z128" s="146"/>
      <c r="AA128" s="146"/>
      <c r="AB128" s="146"/>
      <c r="AC128" s="146"/>
      <c r="AD128" s="146"/>
      <c r="AE128" s="146"/>
      <c r="AF128" s="146"/>
      <c r="AG128" s="146" t="s">
        <v>131</v>
      </c>
      <c r="AH128" s="146">
        <v>0</v>
      </c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outlineLevel="1" x14ac:dyDescent="0.2">
      <c r="A129" s="153"/>
      <c r="B129" s="154"/>
      <c r="C129" s="186" t="s">
        <v>415</v>
      </c>
      <c r="D129" s="158"/>
      <c r="E129" s="159">
        <v>16.940000000000001</v>
      </c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46"/>
      <c r="Z129" s="146"/>
      <c r="AA129" s="146"/>
      <c r="AB129" s="146"/>
      <c r="AC129" s="146"/>
      <c r="AD129" s="146"/>
      <c r="AE129" s="146"/>
      <c r="AF129" s="146"/>
      <c r="AG129" s="146" t="s">
        <v>131</v>
      </c>
      <c r="AH129" s="146">
        <v>0</v>
      </c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x14ac:dyDescent="0.2">
      <c r="A130" s="161" t="s">
        <v>119</v>
      </c>
      <c r="B130" s="162" t="s">
        <v>88</v>
      </c>
      <c r="C130" s="184" t="s">
        <v>89</v>
      </c>
      <c r="D130" s="163"/>
      <c r="E130" s="164"/>
      <c r="F130" s="165"/>
      <c r="G130" s="165">
        <f>SUMIF(AG131:AG132,"&lt;&gt;NOR",G131:G132)</f>
        <v>0</v>
      </c>
      <c r="H130" s="165"/>
      <c r="I130" s="165">
        <f>SUM(I131:I132)</f>
        <v>0</v>
      </c>
      <c r="J130" s="165"/>
      <c r="K130" s="165">
        <f>SUM(K131:K132)</f>
        <v>0</v>
      </c>
      <c r="L130" s="165"/>
      <c r="M130" s="165">
        <f>SUM(M131:M132)</f>
        <v>0</v>
      </c>
      <c r="N130" s="165"/>
      <c r="O130" s="165">
        <f>SUM(O131:O132)</f>
        <v>0</v>
      </c>
      <c r="P130" s="165"/>
      <c r="Q130" s="165">
        <f>SUM(Q131:Q132)</f>
        <v>0</v>
      </c>
      <c r="R130" s="165"/>
      <c r="S130" s="165"/>
      <c r="T130" s="166"/>
      <c r="U130" s="160"/>
      <c r="V130" s="160">
        <f>SUM(V131:V132)</f>
        <v>10.210000000000001</v>
      </c>
      <c r="W130" s="160"/>
      <c r="X130" s="160"/>
      <c r="AG130" t="s">
        <v>120</v>
      </c>
    </row>
    <row r="131" spans="1:60" ht="22.5" outlineLevel="1" x14ac:dyDescent="0.2">
      <c r="A131" s="174">
        <v>51</v>
      </c>
      <c r="B131" s="175" t="s">
        <v>338</v>
      </c>
      <c r="C131" s="187" t="s">
        <v>339</v>
      </c>
      <c r="D131" s="176" t="s">
        <v>189</v>
      </c>
      <c r="E131" s="177">
        <v>10.94711</v>
      </c>
      <c r="F131" s="178"/>
      <c r="G131" s="179">
        <f>ROUND(E131*F131,2)</f>
        <v>0</v>
      </c>
      <c r="H131" s="178"/>
      <c r="I131" s="179">
        <f>ROUND(E131*H131,2)</f>
        <v>0</v>
      </c>
      <c r="J131" s="178"/>
      <c r="K131" s="179">
        <f>ROUND(E131*J131,2)</f>
        <v>0</v>
      </c>
      <c r="L131" s="179">
        <v>15</v>
      </c>
      <c r="M131" s="179">
        <f>G131*(1+L131/100)</f>
        <v>0</v>
      </c>
      <c r="N131" s="179">
        <v>0</v>
      </c>
      <c r="O131" s="179">
        <f>ROUND(E131*N131,2)</f>
        <v>0</v>
      </c>
      <c r="P131" s="179">
        <v>0</v>
      </c>
      <c r="Q131" s="179">
        <f>ROUND(E131*P131,2)</f>
        <v>0</v>
      </c>
      <c r="R131" s="179" t="s">
        <v>178</v>
      </c>
      <c r="S131" s="179" t="s">
        <v>125</v>
      </c>
      <c r="T131" s="180" t="s">
        <v>125</v>
      </c>
      <c r="U131" s="156">
        <v>0.93300000000000005</v>
      </c>
      <c r="V131" s="156">
        <f>ROUND(E131*U131,2)</f>
        <v>10.210000000000001</v>
      </c>
      <c r="W131" s="156"/>
      <c r="X131" s="156" t="s">
        <v>340</v>
      </c>
      <c r="Y131" s="146"/>
      <c r="Z131" s="146"/>
      <c r="AA131" s="146"/>
      <c r="AB131" s="146"/>
      <c r="AC131" s="146"/>
      <c r="AD131" s="146"/>
      <c r="AE131" s="146"/>
      <c r="AF131" s="146"/>
      <c r="AG131" s="146" t="s">
        <v>341</v>
      </c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outlineLevel="1" x14ac:dyDescent="0.2">
      <c r="A132" s="174">
        <v>52</v>
      </c>
      <c r="B132" s="175" t="s">
        <v>342</v>
      </c>
      <c r="C132" s="187" t="s">
        <v>343</v>
      </c>
      <c r="D132" s="176" t="s">
        <v>189</v>
      </c>
      <c r="E132" s="177">
        <v>10.94711</v>
      </c>
      <c r="F132" s="178"/>
      <c r="G132" s="179">
        <f>ROUND(E132*F132,2)</f>
        <v>0</v>
      </c>
      <c r="H132" s="178"/>
      <c r="I132" s="179">
        <f>ROUND(E132*H132,2)</f>
        <v>0</v>
      </c>
      <c r="J132" s="178"/>
      <c r="K132" s="179">
        <f>ROUND(E132*J132,2)</f>
        <v>0</v>
      </c>
      <c r="L132" s="179">
        <v>15</v>
      </c>
      <c r="M132" s="179">
        <f>G132*(1+L132/100)</f>
        <v>0</v>
      </c>
      <c r="N132" s="179">
        <v>0</v>
      </c>
      <c r="O132" s="179">
        <f>ROUND(E132*N132,2)</f>
        <v>0</v>
      </c>
      <c r="P132" s="179">
        <v>0</v>
      </c>
      <c r="Q132" s="179">
        <f>ROUND(E132*P132,2)</f>
        <v>0</v>
      </c>
      <c r="R132" s="179" t="s">
        <v>178</v>
      </c>
      <c r="S132" s="179" t="s">
        <v>125</v>
      </c>
      <c r="T132" s="180" t="s">
        <v>125</v>
      </c>
      <c r="U132" s="156">
        <v>0</v>
      </c>
      <c r="V132" s="156">
        <f>ROUND(E132*U132,2)</f>
        <v>0</v>
      </c>
      <c r="W132" s="156"/>
      <c r="X132" s="156" t="s">
        <v>340</v>
      </c>
      <c r="Y132" s="146"/>
      <c r="Z132" s="146"/>
      <c r="AA132" s="146"/>
      <c r="AB132" s="146"/>
      <c r="AC132" s="146"/>
      <c r="AD132" s="146"/>
      <c r="AE132" s="146"/>
      <c r="AF132" s="146"/>
      <c r="AG132" s="146" t="s">
        <v>344</v>
      </c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x14ac:dyDescent="0.2">
      <c r="A133" s="161" t="s">
        <v>119</v>
      </c>
      <c r="B133" s="162" t="s">
        <v>91</v>
      </c>
      <c r="C133" s="184" t="s">
        <v>27</v>
      </c>
      <c r="D133" s="163"/>
      <c r="E133" s="164"/>
      <c r="F133" s="165"/>
      <c r="G133" s="165">
        <f>SUMIF(AG134:AG135,"&lt;&gt;NOR",G134:G135)</f>
        <v>0</v>
      </c>
      <c r="H133" s="165"/>
      <c r="I133" s="165">
        <f>SUM(I134:I135)</f>
        <v>0</v>
      </c>
      <c r="J133" s="165"/>
      <c r="K133" s="165">
        <f>SUM(K134:K135)</f>
        <v>0</v>
      </c>
      <c r="L133" s="165"/>
      <c r="M133" s="165">
        <f>SUM(M134:M135)</f>
        <v>0</v>
      </c>
      <c r="N133" s="165"/>
      <c r="O133" s="165">
        <f>SUM(O134:O135)</f>
        <v>0</v>
      </c>
      <c r="P133" s="165"/>
      <c r="Q133" s="165">
        <f>SUM(Q134:Q135)</f>
        <v>0</v>
      </c>
      <c r="R133" s="165"/>
      <c r="S133" s="165"/>
      <c r="T133" s="166"/>
      <c r="U133" s="160"/>
      <c r="V133" s="160">
        <f>SUM(V134:V135)</f>
        <v>0</v>
      </c>
      <c r="W133" s="160"/>
      <c r="X133" s="160"/>
      <c r="AG133" t="s">
        <v>120</v>
      </c>
    </row>
    <row r="134" spans="1:60" outlineLevel="1" x14ac:dyDescent="0.2">
      <c r="A134" s="167">
        <v>53</v>
      </c>
      <c r="B134" s="168" t="s">
        <v>345</v>
      </c>
      <c r="C134" s="185" t="s">
        <v>346</v>
      </c>
      <c r="D134" s="169" t="s">
        <v>485</v>
      </c>
      <c r="E134" s="170">
        <v>1</v>
      </c>
      <c r="F134" s="171"/>
      <c r="G134" s="172">
        <f>ROUND(E134*F134,2)</f>
        <v>0</v>
      </c>
      <c r="H134" s="171"/>
      <c r="I134" s="172">
        <f>ROUND(E134*H134,2)</f>
        <v>0</v>
      </c>
      <c r="J134" s="171"/>
      <c r="K134" s="172">
        <f>ROUND(E134*J134,2)</f>
        <v>0</v>
      </c>
      <c r="L134" s="172">
        <v>15</v>
      </c>
      <c r="M134" s="172">
        <f>G134*(1+L134/100)</f>
        <v>0</v>
      </c>
      <c r="N134" s="172">
        <v>0</v>
      </c>
      <c r="O134" s="172">
        <f>ROUND(E134*N134,2)</f>
        <v>0</v>
      </c>
      <c r="P134" s="172">
        <v>0</v>
      </c>
      <c r="Q134" s="172">
        <f>ROUND(E134*P134,2)</f>
        <v>0</v>
      </c>
      <c r="R134" s="172"/>
      <c r="S134" s="172" t="s">
        <v>125</v>
      </c>
      <c r="T134" s="173" t="s">
        <v>126</v>
      </c>
      <c r="U134" s="156">
        <v>0</v>
      </c>
      <c r="V134" s="156">
        <f>ROUND(E134*U134,2)</f>
        <v>0</v>
      </c>
      <c r="W134" s="156"/>
      <c r="X134" s="156" t="s">
        <v>347</v>
      </c>
      <c r="Y134" s="146"/>
      <c r="Z134" s="146"/>
      <c r="AA134" s="146"/>
      <c r="AB134" s="146"/>
      <c r="AC134" s="146"/>
      <c r="AD134" s="146"/>
      <c r="AE134" s="146"/>
      <c r="AF134" s="146"/>
      <c r="AG134" s="146" t="s">
        <v>348</v>
      </c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outlineLevel="1" x14ac:dyDescent="0.2">
      <c r="A135" s="153"/>
      <c r="B135" s="154"/>
      <c r="C135" s="253" t="s">
        <v>349</v>
      </c>
      <c r="D135" s="254"/>
      <c r="E135" s="254"/>
      <c r="F135" s="254"/>
      <c r="G135" s="254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46"/>
      <c r="Z135" s="146"/>
      <c r="AA135" s="146"/>
      <c r="AB135" s="146"/>
      <c r="AC135" s="146"/>
      <c r="AD135" s="146"/>
      <c r="AE135" s="146"/>
      <c r="AF135" s="146"/>
      <c r="AG135" s="146" t="s">
        <v>154</v>
      </c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x14ac:dyDescent="0.2">
      <c r="A136" s="3"/>
      <c r="B136" s="4"/>
      <c r="C136" s="189"/>
      <c r="D136" s="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AE136">
        <v>15</v>
      </c>
      <c r="AF136">
        <v>21</v>
      </c>
      <c r="AG136" t="s">
        <v>106</v>
      </c>
    </row>
    <row r="137" spans="1:60" x14ac:dyDescent="0.2">
      <c r="A137" s="149"/>
      <c r="B137" s="150" t="s">
        <v>29</v>
      </c>
      <c r="C137" s="190"/>
      <c r="D137" s="151"/>
      <c r="E137" s="152"/>
      <c r="F137" s="152"/>
      <c r="G137" s="183">
        <f>G8+G12+G14+G32+G38+G41+G83+G104+G124+G130+G133</f>
        <v>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AE137">
        <f>SUMIF(L7:L135,AE136,G7:G135)</f>
        <v>0</v>
      </c>
      <c r="AF137">
        <f>SUMIF(L7:L135,AF136,G7:G135)</f>
        <v>0</v>
      </c>
      <c r="AG137" t="s">
        <v>350</v>
      </c>
    </row>
    <row r="138" spans="1:60" x14ac:dyDescent="0.2">
      <c r="C138" s="191"/>
      <c r="D138" s="10"/>
      <c r="AG138" t="s">
        <v>351</v>
      </c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sheetProtection algorithmName="SHA-512" hashValue="wqzwkpwru2wr615r5qM6Vk/x90AM1vCuNdlYW5Yc+IBdqlp4omV0+1ci36/09b+kDY8VrzaJmhE6Z5/FTUH5Rg==" saltValue="zwpOj1tql5e+yZIk7vO1xw==" spinCount="100000" sheet="1"/>
  <mergeCells count="15">
    <mergeCell ref="C17:G17"/>
    <mergeCell ref="A1:G1"/>
    <mergeCell ref="C2:G2"/>
    <mergeCell ref="C3:G3"/>
    <mergeCell ref="C4:G4"/>
    <mergeCell ref="C16:G16"/>
    <mergeCell ref="C123:G123"/>
    <mergeCell ref="C126:G126"/>
    <mergeCell ref="C135:G135"/>
    <mergeCell ref="C22:G22"/>
    <mergeCell ref="C34:G34"/>
    <mergeCell ref="C37:G37"/>
    <mergeCell ref="C40:G40"/>
    <mergeCell ref="C82:G82"/>
    <mergeCell ref="C103:G10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7" t="s">
        <v>93</v>
      </c>
      <c r="B1" s="257"/>
      <c r="C1" s="257"/>
      <c r="D1" s="257"/>
      <c r="E1" s="257"/>
      <c r="F1" s="257"/>
      <c r="G1" s="257"/>
      <c r="AG1" t="s">
        <v>94</v>
      </c>
    </row>
    <row r="2" spans="1:60" ht="24.95" customHeight="1" x14ac:dyDescent="0.2">
      <c r="A2" s="138" t="s">
        <v>7</v>
      </c>
      <c r="B2" s="49" t="s">
        <v>43</v>
      </c>
      <c r="C2" s="258" t="s">
        <v>44</v>
      </c>
      <c r="D2" s="259"/>
      <c r="E2" s="259"/>
      <c r="F2" s="259"/>
      <c r="G2" s="260"/>
      <c r="AG2" t="s">
        <v>95</v>
      </c>
    </row>
    <row r="3" spans="1:60" ht="24.95" customHeight="1" x14ac:dyDescent="0.2">
      <c r="A3" s="138" t="s">
        <v>8</v>
      </c>
      <c r="B3" s="49" t="s">
        <v>51</v>
      </c>
      <c r="C3" s="258" t="s">
        <v>52</v>
      </c>
      <c r="D3" s="259"/>
      <c r="E3" s="259"/>
      <c r="F3" s="259"/>
      <c r="G3" s="260"/>
      <c r="AC3" s="120" t="s">
        <v>95</v>
      </c>
      <c r="AG3" t="s">
        <v>96</v>
      </c>
    </row>
    <row r="4" spans="1:60" ht="24.95" customHeight="1" x14ac:dyDescent="0.2">
      <c r="A4" s="139" t="s">
        <v>9</v>
      </c>
      <c r="B4" s="140" t="s">
        <v>53</v>
      </c>
      <c r="C4" s="261" t="s">
        <v>54</v>
      </c>
      <c r="D4" s="262"/>
      <c r="E4" s="262"/>
      <c r="F4" s="262"/>
      <c r="G4" s="263"/>
      <c r="AG4" t="s">
        <v>97</v>
      </c>
    </row>
    <row r="5" spans="1:60" x14ac:dyDescent="0.2">
      <c r="D5" s="10"/>
    </row>
    <row r="6" spans="1:60" ht="38.25" x14ac:dyDescent="0.2">
      <c r="A6" s="142" t="s">
        <v>98</v>
      </c>
      <c r="B6" s="144" t="s">
        <v>99</v>
      </c>
      <c r="C6" s="144" t="s">
        <v>100</v>
      </c>
      <c r="D6" s="143" t="s">
        <v>101</v>
      </c>
      <c r="E6" s="142" t="s">
        <v>102</v>
      </c>
      <c r="F6" s="141" t="s">
        <v>103</v>
      </c>
      <c r="G6" s="142" t="s">
        <v>29</v>
      </c>
      <c r="H6" s="145" t="s">
        <v>30</v>
      </c>
      <c r="I6" s="145" t="s">
        <v>104</v>
      </c>
      <c r="J6" s="145" t="s">
        <v>31</v>
      </c>
      <c r="K6" s="145" t="s">
        <v>105</v>
      </c>
      <c r="L6" s="145" t="s">
        <v>106</v>
      </c>
      <c r="M6" s="145" t="s">
        <v>107</v>
      </c>
      <c r="N6" s="145" t="s">
        <v>108</v>
      </c>
      <c r="O6" s="145" t="s">
        <v>109</v>
      </c>
      <c r="P6" s="145" t="s">
        <v>110</v>
      </c>
      <c r="Q6" s="145" t="s">
        <v>111</v>
      </c>
      <c r="R6" s="145" t="s">
        <v>112</v>
      </c>
      <c r="S6" s="145" t="s">
        <v>113</v>
      </c>
      <c r="T6" s="145" t="s">
        <v>114</v>
      </c>
      <c r="U6" s="145" t="s">
        <v>115</v>
      </c>
      <c r="V6" s="145" t="s">
        <v>116</v>
      </c>
      <c r="W6" s="145" t="s">
        <v>117</v>
      </c>
      <c r="X6" s="145" t="s">
        <v>118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61" t="s">
        <v>119</v>
      </c>
      <c r="B8" s="162" t="s">
        <v>64</v>
      </c>
      <c r="C8" s="184" t="s">
        <v>65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0</v>
      </c>
      <c r="J8" s="165"/>
      <c r="K8" s="165">
        <f>SUM(K9:K10)</f>
        <v>0</v>
      </c>
      <c r="L8" s="165"/>
      <c r="M8" s="165">
        <f>SUM(M9:M10)</f>
        <v>0</v>
      </c>
      <c r="N8" s="165"/>
      <c r="O8" s="165">
        <f>SUM(O9:O10)</f>
        <v>0.09</v>
      </c>
      <c r="P8" s="165"/>
      <c r="Q8" s="165">
        <f>SUM(Q9:Q10)</f>
        <v>0</v>
      </c>
      <c r="R8" s="165"/>
      <c r="S8" s="165"/>
      <c r="T8" s="166"/>
      <c r="U8" s="160"/>
      <c r="V8" s="160">
        <f>SUM(V9:V10)</f>
        <v>0.43</v>
      </c>
      <c r="W8" s="160"/>
      <c r="X8" s="160"/>
      <c r="AG8" t="s">
        <v>120</v>
      </c>
    </row>
    <row r="9" spans="1:60" ht="22.5" outlineLevel="1" x14ac:dyDescent="0.2">
      <c r="A9" s="167">
        <v>1</v>
      </c>
      <c r="B9" s="168" t="s">
        <v>416</v>
      </c>
      <c r="C9" s="185" t="s">
        <v>417</v>
      </c>
      <c r="D9" s="169" t="s">
        <v>174</v>
      </c>
      <c r="E9" s="170">
        <v>1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15</v>
      </c>
      <c r="M9" s="172">
        <f>G9*(1+L9/100)</f>
        <v>0</v>
      </c>
      <c r="N9" s="172">
        <v>8.6870000000000003E-2</v>
      </c>
      <c r="O9" s="172">
        <f>ROUND(E9*N9,2)</f>
        <v>0.09</v>
      </c>
      <c r="P9" s="172">
        <v>0</v>
      </c>
      <c r="Q9" s="172">
        <f>ROUND(E9*P9,2)</f>
        <v>0</v>
      </c>
      <c r="R9" s="172" t="s">
        <v>190</v>
      </c>
      <c r="S9" s="172" t="s">
        <v>125</v>
      </c>
      <c r="T9" s="173" t="s">
        <v>125</v>
      </c>
      <c r="U9" s="156">
        <v>0.43</v>
      </c>
      <c r="V9" s="156">
        <f>ROUND(E9*U9,2)</f>
        <v>0.43</v>
      </c>
      <c r="W9" s="156"/>
      <c r="X9" s="156" t="s">
        <v>127</v>
      </c>
      <c r="Y9" s="146"/>
      <c r="Z9" s="146"/>
      <c r="AA9" s="146"/>
      <c r="AB9" s="146"/>
      <c r="AC9" s="146"/>
      <c r="AD9" s="146"/>
      <c r="AE9" s="146"/>
      <c r="AF9" s="146"/>
      <c r="AG9" s="146" t="s">
        <v>128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53"/>
      <c r="B10" s="154"/>
      <c r="C10" s="186" t="s">
        <v>418</v>
      </c>
      <c r="D10" s="158"/>
      <c r="E10" s="159">
        <v>1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6"/>
      <c r="Z10" s="146"/>
      <c r="AA10" s="146"/>
      <c r="AB10" s="146"/>
      <c r="AC10" s="146"/>
      <c r="AD10" s="146"/>
      <c r="AE10" s="146"/>
      <c r="AF10" s="146"/>
      <c r="AG10" s="146" t="s">
        <v>131</v>
      </c>
      <c r="AH10" s="146">
        <v>5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x14ac:dyDescent="0.2">
      <c r="A11" s="161" t="s">
        <v>119</v>
      </c>
      <c r="B11" s="162" t="s">
        <v>68</v>
      </c>
      <c r="C11" s="184" t="s">
        <v>69</v>
      </c>
      <c r="D11" s="163"/>
      <c r="E11" s="164"/>
      <c r="F11" s="165"/>
      <c r="G11" s="165">
        <f>SUMIF(AG12:AG12,"&lt;&gt;NOR",G12:G12)</f>
        <v>0</v>
      </c>
      <c r="H11" s="165"/>
      <c r="I11" s="165">
        <f>SUM(I12:I12)</f>
        <v>0</v>
      </c>
      <c r="J11" s="165"/>
      <c r="K11" s="165">
        <f>SUM(K12:K12)</f>
        <v>0</v>
      </c>
      <c r="L11" s="165"/>
      <c r="M11" s="165">
        <f>SUM(M12:M12)</f>
        <v>0</v>
      </c>
      <c r="N11" s="165"/>
      <c r="O11" s="165">
        <f>SUM(O12:O12)</f>
        <v>0</v>
      </c>
      <c r="P11" s="165"/>
      <c r="Q11" s="165">
        <f>SUM(Q12:Q12)</f>
        <v>0</v>
      </c>
      <c r="R11" s="165"/>
      <c r="S11" s="165"/>
      <c r="T11" s="166"/>
      <c r="U11" s="160"/>
      <c r="V11" s="160">
        <f>SUM(V12:V12)</f>
        <v>2</v>
      </c>
      <c r="W11" s="160"/>
      <c r="X11" s="160"/>
      <c r="AG11" t="s">
        <v>120</v>
      </c>
    </row>
    <row r="12" spans="1:60" outlineLevel="1" x14ac:dyDescent="0.2">
      <c r="A12" s="174">
        <v>2</v>
      </c>
      <c r="B12" s="175" t="s">
        <v>146</v>
      </c>
      <c r="C12" s="187" t="s">
        <v>147</v>
      </c>
      <c r="D12" s="176" t="s">
        <v>148</v>
      </c>
      <c r="E12" s="177">
        <v>2</v>
      </c>
      <c r="F12" s="178"/>
      <c r="G12" s="179">
        <f>ROUND(E12*F12,2)</f>
        <v>0</v>
      </c>
      <c r="H12" s="178"/>
      <c r="I12" s="179">
        <f>ROUND(E12*H12,2)</f>
        <v>0</v>
      </c>
      <c r="J12" s="178"/>
      <c r="K12" s="179">
        <f>ROUND(E12*J12,2)</f>
        <v>0</v>
      </c>
      <c r="L12" s="179">
        <v>15</v>
      </c>
      <c r="M12" s="179">
        <f>G12*(1+L12/100)</f>
        <v>0</v>
      </c>
      <c r="N12" s="179">
        <v>0</v>
      </c>
      <c r="O12" s="179">
        <f>ROUND(E12*N12,2)</f>
        <v>0</v>
      </c>
      <c r="P12" s="179">
        <v>0</v>
      </c>
      <c r="Q12" s="179">
        <f>ROUND(E12*P12,2)</f>
        <v>0</v>
      </c>
      <c r="R12" s="179"/>
      <c r="S12" s="179" t="s">
        <v>125</v>
      </c>
      <c r="T12" s="180" t="s">
        <v>126</v>
      </c>
      <c r="U12" s="156">
        <v>1</v>
      </c>
      <c r="V12" s="156">
        <f>ROUND(E12*U12,2)</f>
        <v>2</v>
      </c>
      <c r="W12" s="156"/>
      <c r="X12" s="156" t="s">
        <v>127</v>
      </c>
      <c r="Y12" s="146"/>
      <c r="Z12" s="146"/>
      <c r="AA12" s="146"/>
      <c r="AB12" s="146"/>
      <c r="AC12" s="146"/>
      <c r="AD12" s="146"/>
      <c r="AE12" s="146"/>
      <c r="AF12" s="146"/>
      <c r="AG12" s="146" t="s">
        <v>136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x14ac:dyDescent="0.2">
      <c r="A13" s="161" t="s">
        <v>119</v>
      </c>
      <c r="B13" s="162" t="s">
        <v>70</v>
      </c>
      <c r="C13" s="184" t="s">
        <v>71</v>
      </c>
      <c r="D13" s="163"/>
      <c r="E13" s="164"/>
      <c r="F13" s="165"/>
      <c r="G13" s="165">
        <f>SUMIF(AG14:AG27,"&lt;&gt;NOR",G14:G27)</f>
        <v>0</v>
      </c>
      <c r="H13" s="165"/>
      <c r="I13" s="165">
        <f>SUM(I14:I27)</f>
        <v>0</v>
      </c>
      <c r="J13" s="165"/>
      <c r="K13" s="165">
        <f>SUM(K14:K27)</f>
        <v>0</v>
      </c>
      <c r="L13" s="165"/>
      <c r="M13" s="165">
        <f>SUM(M14:M27)</f>
        <v>0</v>
      </c>
      <c r="N13" s="165"/>
      <c r="O13" s="165">
        <f>SUM(O14:O27)</f>
        <v>1.01</v>
      </c>
      <c r="P13" s="165"/>
      <c r="Q13" s="165">
        <f>SUM(Q14:Q27)</f>
        <v>0</v>
      </c>
      <c r="R13" s="165"/>
      <c r="S13" s="165"/>
      <c r="T13" s="166"/>
      <c r="U13" s="160"/>
      <c r="V13" s="160">
        <f>SUM(V14:V27)</f>
        <v>11.04</v>
      </c>
      <c r="W13" s="160"/>
      <c r="X13" s="160"/>
      <c r="AG13" t="s">
        <v>120</v>
      </c>
    </row>
    <row r="14" spans="1:60" ht="22.5" outlineLevel="1" x14ac:dyDescent="0.2">
      <c r="A14" s="167">
        <v>3</v>
      </c>
      <c r="B14" s="168" t="s">
        <v>149</v>
      </c>
      <c r="C14" s="185" t="s">
        <v>150</v>
      </c>
      <c r="D14" s="169" t="s">
        <v>139</v>
      </c>
      <c r="E14" s="170">
        <v>24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15</v>
      </c>
      <c r="M14" s="172">
        <f>G14*(1+L14/100)</f>
        <v>0</v>
      </c>
      <c r="N14" s="172">
        <v>1.8380000000000001E-2</v>
      </c>
      <c r="O14" s="172">
        <f>ROUND(E14*N14,2)</f>
        <v>0.44</v>
      </c>
      <c r="P14" s="172">
        <v>0</v>
      </c>
      <c r="Q14" s="172">
        <f>ROUND(E14*P14,2)</f>
        <v>0</v>
      </c>
      <c r="R14" s="172" t="s">
        <v>151</v>
      </c>
      <c r="S14" s="172" t="s">
        <v>125</v>
      </c>
      <c r="T14" s="173" t="s">
        <v>125</v>
      </c>
      <c r="U14" s="156">
        <v>0.13</v>
      </c>
      <c r="V14" s="156">
        <f>ROUND(E14*U14,2)</f>
        <v>3.12</v>
      </c>
      <c r="W14" s="156"/>
      <c r="X14" s="156" t="s">
        <v>127</v>
      </c>
      <c r="Y14" s="146"/>
      <c r="Z14" s="146"/>
      <c r="AA14" s="146"/>
      <c r="AB14" s="146"/>
      <c r="AC14" s="146"/>
      <c r="AD14" s="146"/>
      <c r="AE14" s="146"/>
      <c r="AF14" s="146"/>
      <c r="AG14" s="146" t="s">
        <v>128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1" x14ac:dyDescent="0.2">
      <c r="A15" s="153"/>
      <c r="B15" s="154"/>
      <c r="C15" s="251" t="s">
        <v>152</v>
      </c>
      <c r="D15" s="252"/>
      <c r="E15" s="252"/>
      <c r="F15" s="252"/>
      <c r="G15" s="252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6"/>
      <c r="Z15" s="146"/>
      <c r="AA15" s="146"/>
      <c r="AB15" s="146"/>
      <c r="AC15" s="146"/>
      <c r="AD15" s="146"/>
      <c r="AE15" s="146"/>
      <c r="AF15" s="146"/>
      <c r="AG15" s="146" t="s">
        <v>129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53"/>
      <c r="B16" s="154"/>
      <c r="C16" s="255" t="s">
        <v>153</v>
      </c>
      <c r="D16" s="256"/>
      <c r="E16" s="256"/>
      <c r="F16" s="256"/>
      <c r="G16" s="2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6"/>
      <c r="Z16" s="146"/>
      <c r="AA16" s="146"/>
      <c r="AB16" s="146"/>
      <c r="AC16" s="146"/>
      <c r="AD16" s="146"/>
      <c r="AE16" s="146"/>
      <c r="AF16" s="146"/>
      <c r="AG16" s="146" t="s">
        <v>154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53"/>
      <c r="B17" s="154"/>
      <c r="C17" s="186" t="s">
        <v>419</v>
      </c>
      <c r="D17" s="158"/>
      <c r="E17" s="159">
        <v>24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6"/>
      <c r="Z17" s="146"/>
      <c r="AA17" s="146"/>
      <c r="AB17" s="146"/>
      <c r="AC17" s="146"/>
      <c r="AD17" s="146"/>
      <c r="AE17" s="146"/>
      <c r="AF17" s="146"/>
      <c r="AG17" s="146" t="s">
        <v>131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33.75" outlineLevel="1" x14ac:dyDescent="0.2">
      <c r="A18" s="167">
        <v>4</v>
      </c>
      <c r="B18" s="168" t="s">
        <v>157</v>
      </c>
      <c r="C18" s="185" t="s">
        <v>158</v>
      </c>
      <c r="D18" s="169" t="s">
        <v>139</v>
      </c>
      <c r="E18" s="170">
        <v>24</v>
      </c>
      <c r="F18" s="171"/>
      <c r="G18" s="172">
        <f>ROUND(E18*F18,2)</f>
        <v>0</v>
      </c>
      <c r="H18" s="171"/>
      <c r="I18" s="172">
        <f>ROUND(E18*H18,2)</f>
        <v>0</v>
      </c>
      <c r="J18" s="171"/>
      <c r="K18" s="172">
        <f>ROUND(E18*J18,2)</f>
        <v>0</v>
      </c>
      <c r="L18" s="172">
        <v>15</v>
      </c>
      <c r="M18" s="172">
        <f>G18*(1+L18/100)</f>
        <v>0</v>
      </c>
      <c r="N18" s="172">
        <v>8.4999999999999995E-4</v>
      </c>
      <c r="O18" s="172">
        <f>ROUND(E18*N18,2)</f>
        <v>0.02</v>
      </c>
      <c r="P18" s="172">
        <v>0</v>
      </c>
      <c r="Q18" s="172">
        <f>ROUND(E18*P18,2)</f>
        <v>0</v>
      </c>
      <c r="R18" s="172" t="s">
        <v>151</v>
      </c>
      <c r="S18" s="172" t="s">
        <v>125</v>
      </c>
      <c r="T18" s="173" t="s">
        <v>125</v>
      </c>
      <c r="U18" s="156">
        <v>0.01</v>
      </c>
      <c r="V18" s="156">
        <f>ROUND(E18*U18,2)</f>
        <v>0.24</v>
      </c>
      <c r="W18" s="156"/>
      <c r="X18" s="156" t="s">
        <v>127</v>
      </c>
      <c r="Y18" s="146"/>
      <c r="Z18" s="146"/>
      <c r="AA18" s="146"/>
      <c r="AB18" s="146"/>
      <c r="AC18" s="146"/>
      <c r="AD18" s="146"/>
      <c r="AE18" s="146"/>
      <c r="AF18" s="146"/>
      <c r="AG18" s="146" t="s">
        <v>136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53"/>
      <c r="B19" s="154"/>
      <c r="C19" s="251" t="s">
        <v>152</v>
      </c>
      <c r="D19" s="252"/>
      <c r="E19" s="252"/>
      <c r="F19" s="252"/>
      <c r="G19" s="252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6"/>
      <c r="Z19" s="146"/>
      <c r="AA19" s="146"/>
      <c r="AB19" s="146"/>
      <c r="AC19" s="146"/>
      <c r="AD19" s="146"/>
      <c r="AE19" s="146"/>
      <c r="AF19" s="146"/>
      <c r="AG19" s="146" t="s">
        <v>129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53"/>
      <c r="B20" s="154"/>
      <c r="C20" s="186" t="s">
        <v>420</v>
      </c>
      <c r="D20" s="158"/>
      <c r="E20" s="159">
        <v>24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6"/>
      <c r="Z20" s="146"/>
      <c r="AA20" s="146"/>
      <c r="AB20" s="146"/>
      <c r="AC20" s="146"/>
      <c r="AD20" s="146"/>
      <c r="AE20" s="146"/>
      <c r="AF20" s="146"/>
      <c r="AG20" s="146" t="s">
        <v>131</v>
      </c>
      <c r="AH20" s="146">
        <v>5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">
      <c r="A21" s="167">
        <v>5</v>
      </c>
      <c r="B21" s="168" t="s">
        <v>160</v>
      </c>
      <c r="C21" s="185" t="s">
        <v>161</v>
      </c>
      <c r="D21" s="169" t="s">
        <v>139</v>
      </c>
      <c r="E21" s="170">
        <v>24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15</v>
      </c>
      <c r="M21" s="172">
        <f>G21*(1+L21/100)</f>
        <v>0</v>
      </c>
      <c r="N21" s="172">
        <v>0</v>
      </c>
      <c r="O21" s="172">
        <f>ROUND(E21*N21,2)</f>
        <v>0</v>
      </c>
      <c r="P21" s="172">
        <v>0</v>
      </c>
      <c r="Q21" s="172">
        <f>ROUND(E21*P21,2)</f>
        <v>0</v>
      </c>
      <c r="R21" s="172" t="s">
        <v>151</v>
      </c>
      <c r="S21" s="172" t="s">
        <v>125</v>
      </c>
      <c r="T21" s="173" t="s">
        <v>125</v>
      </c>
      <c r="U21" s="156">
        <v>0.1</v>
      </c>
      <c r="V21" s="156">
        <f>ROUND(E21*U21,2)</f>
        <v>2.4</v>
      </c>
      <c r="W21" s="156"/>
      <c r="X21" s="156" t="s">
        <v>127</v>
      </c>
      <c r="Y21" s="146"/>
      <c r="Z21" s="146"/>
      <c r="AA21" s="146"/>
      <c r="AB21" s="146"/>
      <c r="AC21" s="146"/>
      <c r="AD21" s="146"/>
      <c r="AE21" s="146"/>
      <c r="AF21" s="146"/>
      <c r="AG21" s="146" t="s">
        <v>128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53"/>
      <c r="B22" s="154"/>
      <c r="C22" s="186" t="s">
        <v>420</v>
      </c>
      <c r="D22" s="158"/>
      <c r="E22" s="159">
        <v>24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6"/>
      <c r="Z22" s="146"/>
      <c r="AA22" s="146"/>
      <c r="AB22" s="146"/>
      <c r="AC22" s="146"/>
      <c r="AD22" s="146"/>
      <c r="AE22" s="146"/>
      <c r="AF22" s="146"/>
      <c r="AG22" s="146" t="s">
        <v>131</v>
      </c>
      <c r="AH22" s="146">
        <v>5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">
      <c r="A23" s="174">
        <v>6</v>
      </c>
      <c r="B23" s="175" t="s">
        <v>421</v>
      </c>
      <c r="C23" s="187" t="s">
        <v>422</v>
      </c>
      <c r="D23" s="176" t="s">
        <v>139</v>
      </c>
      <c r="E23" s="177">
        <v>40</v>
      </c>
      <c r="F23" s="178"/>
      <c r="G23" s="179">
        <f>ROUND(E23*F23,2)</f>
        <v>0</v>
      </c>
      <c r="H23" s="178"/>
      <c r="I23" s="179">
        <f>ROUND(E23*H23,2)</f>
        <v>0</v>
      </c>
      <c r="J23" s="178"/>
      <c r="K23" s="179">
        <f>ROUND(E23*J23,2)</f>
        <v>0</v>
      </c>
      <c r="L23" s="179">
        <v>15</v>
      </c>
      <c r="M23" s="179">
        <f>G23*(1+L23/100)</f>
        <v>0</v>
      </c>
      <c r="N23" s="179">
        <v>1.323E-2</v>
      </c>
      <c r="O23" s="179">
        <f>ROUND(E23*N23,2)</f>
        <v>0.53</v>
      </c>
      <c r="P23" s="179">
        <v>0</v>
      </c>
      <c r="Q23" s="179">
        <f>ROUND(E23*P23,2)</f>
        <v>0</v>
      </c>
      <c r="R23" s="179" t="s">
        <v>151</v>
      </c>
      <c r="S23" s="179" t="s">
        <v>125</v>
      </c>
      <c r="T23" s="180" t="s">
        <v>125</v>
      </c>
      <c r="U23" s="156">
        <v>7.0000000000000007E-2</v>
      </c>
      <c r="V23" s="156">
        <f>ROUND(E23*U23,2)</f>
        <v>2.8</v>
      </c>
      <c r="W23" s="156"/>
      <c r="X23" s="156" t="s">
        <v>127</v>
      </c>
      <c r="Y23" s="146"/>
      <c r="Z23" s="146"/>
      <c r="AA23" s="146"/>
      <c r="AB23" s="146"/>
      <c r="AC23" s="146"/>
      <c r="AD23" s="146"/>
      <c r="AE23" s="146"/>
      <c r="AF23" s="146"/>
      <c r="AG23" s="146" t="s">
        <v>136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ht="22.5" outlineLevel="1" x14ac:dyDescent="0.2">
      <c r="A24" s="167">
        <v>7</v>
      </c>
      <c r="B24" s="168" t="s">
        <v>423</v>
      </c>
      <c r="C24" s="185" t="s">
        <v>424</v>
      </c>
      <c r="D24" s="169" t="s">
        <v>139</v>
      </c>
      <c r="E24" s="170">
        <v>40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15</v>
      </c>
      <c r="M24" s="172">
        <f>G24*(1+L24/100)</f>
        <v>0</v>
      </c>
      <c r="N24" s="172">
        <v>4.0000000000000002E-4</v>
      </c>
      <c r="O24" s="172">
        <f>ROUND(E24*N24,2)</f>
        <v>0.02</v>
      </c>
      <c r="P24" s="172">
        <v>0</v>
      </c>
      <c r="Q24" s="172">
        <f>ROUND(E24*P24,2)</f>
        <v>0</v>
      </c>
      <c r="R24" s="172" t="s">
        <v>151</v>
      </c>
      <c r="S24" s="172" t="s">
        <v>125</v>
      </c>
      <c r="T24" s="173" t="s">
        <v>125</v>
      </c>
      <c r="U24" s="156">
        <v>2E-3</v>
      </c>
      <c r="V24" s="156">
        <f>ROUND(E24*U24,2)</f>
        <v>0.08</v>
      </c>
      <c r="W24" s="156"/>
      <c r="X24" s="156" t="s">
        <v>127</v>
      </c>
      <c r="Y24" s="146"/>
      <c r="Z24" s="146"/>
      <c r="AA24" s="146"/>
      <c r="AB24" s="146"/>
      <c r="AC24" s="146"/>
      <c r="AD24" s="146"/>
      <c r="AE24" s="146"/>
      <c r="AF24" s="146"/>
      <c r="AG24" s="146" t="s">
        <v>136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">
      <c r="A25" s="153"/>
      <c r="B25" s="154"/>
      <c r="C25" s="186" t="s">
        <v>425</v>
      </c>
      <c r="D25" s="158"/>
      <c r="E25" s="159">
        <v>40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6"/>
      <c r="Z25" s="146"/>
      <c r="AA25" s="146"/>
      <c r="AB25" s="146"/>
      <c r="AC25" s="146"/>
      <c r="AD25" s="146"/>
      <c r="AE25" s="146"/>
      <c r="AF25" s="146"/>
      <c r="AG25" s="146" t="s">
        <v>131</v>
      </c>
      <c r="AH25" s="146">
        <v>5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">
      <c r="A26" s="167">
        <v>8</v>
      </c>
      <c r="B26" s="168" t="s">
        <v>426</v>
      </c>
      <c r="C26" s="185" t="s">
        <v>427</v>
      </c>
      <c r="D26" s="169" t="s">
        <v>139</v>
      </c>
      <c r="E26" s="170">
        <v>40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15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 t="s">
        <v>151</v>
      </c>
      <c r="S26" s="172" t="s">
        <v>125</v>
      </c>
      <c r="T26" s="173" t="s">
        <v>125</v>
      </c>
      <c r="U26" s="156">
        <v>0.06</v>
      </c>
      <c r="V26" s="156">
        <f>ROUND(E26*U26,2)</f>
        <v>2.4</v>
      </c>
      <c r="W26" s="156"/>
      <c r="X26" s="156" t="s">
        <v>127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136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">
      <c r="A27" s="153"/>
      <c r="B27" s="154"/>
      <c r="C27" s="186" t="s">
        <v>425</v>
      </c>
      <c r="D27" s="158"/>
      <c r="E27" s="159">
        <v>40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6"/>
      <c r="Z27" s="146"/>
      <c r="AA27" s="146"/>
      <c r="AB27" s="146"/>
      <c r="AC27" s="146"/>
      <c r="AD27" s="146"/>
      <c r="AE27" s="146"/>
      <c r="AF27" s="146"/>
      <c r="AG27" s="146" t="s">
        <v>131</v>
      </c>
      <c r="AH27" s="146">
        <v>5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x14ac:dyDescent="0.2">
      <c r="A28" s="161" t="s">
        <v>119</v>
      </c>
      <c r="B28" s="162" t="s">
        <v>74</v>
      </c>
      <c r="C28" s="184" t="s">
        <v>75</v>
      </c>
      <c r="D28" s="163"/>
      <c r="E28" s="164"/>
      <c r="F28" s="165"/>
      <c r="G28" s="165">
        <f>SUMIF(AG29:AG33,"&lt;&gt;NOR",G29:G33)</f>
        <v>0</v>
      </c>
      <c r="H28" s="165"/>
      <c r="I28" s="165">
        <f>SUM(I29:I33)</f>
        <v>0</v>
      </c>
      <c r="J28" s="165"/>
      <c r="K28" s="165">
        <f>SUM(K29:K33)</f>
        <v>0</v>
      </c>
      <c r="L28" s="165"/>
      <c r="M28" s="165">
        <f>SUM(M29:M33)</f>
        <v>0</v>
      </c>
      <c r="N28" s="165"/>
      <c r="O28" s="165">
        <f>SUM(O29:O33)</f>
        <v>0</v>
      </c>
      <c r="P28" s="165"/>
      <c r="Q28" s="165">
        <f>SUM(Q29:Q33)</f>
        <v>4.55</v>
      </c>
      <c r="R28" s="165"/>
      <c r="S28" s="165"/>
      <c r="T28" s="166"/>
      <c r="U28" s="160"/>
      <c r="V28" s="160">
        <f>SUM(V29:V33)</f>
        <v>22.060000000000002</v>
      </c>
      <c r="W28" s="160"/>
      <c r="X28" s="160"/>
      <c r="AG28" t="s">
        <v>120</v>
      </c>
    </row>
    <row r="29" spans="1:60" outlineLevel="1" x14ac:dyDescent="0.2">
      <c r="A29" s="167">
        <v>9</v>
      </c>
      <c r="B29" s="168" t="s">
        <v>428</v>
      </c>
      <c r="C29" s="185" t="s">
        <v>429</v>
      </c>
      <c r="D29" s="169" t="s">
        <v>174</v>
      </c>
      <c r="E29" s="170">
        <v>1</v>
      </c>
      <c r="F29" s="171"/>
      <c r="G29" s="172">
        <f>ROUND(E29*F29,2)</f>
        <v>0</v>
      </c>
      <c r="H29" s="171"/>
      <c r="I29" s="172">
        <f>ROUND(E29*H29,2)</f>
        <v>0</v>
      </c>
      <c r="J29" s="171"/>
      <c r="K29" s="172">
        <f>ROUND(E29*J29,2)</f>
        <v>0</v>
      </c>
      <c r="L29" s="172">
        <v>15</v>
      </c>
      <c r="M29" s="172">
        <f>G29*(1+L29/100)</f>
        <v>0</v>
      </c>
      <c r="N29" s="172">
        <v>1.6199999999999999E-3</v>
      </c>
      <c r="O29" s="172">
        <f>ROUND(E29*N29,2)</f>
        <v>0</v>
      </c>
      <c r="P29" s="172">
        <v>4.8000000000000001E-2</v>
      </c>
      <c r="Q29" s="172">
        <f>ROUND(E29*P29,2)</f>
        <v>0.05</v>
      </c>
      <c r="R29" s="172" t="s">
        <v>178</v>
      </c>
      <c r="S29" s="172" t="s">
        <v>125</v>
      </c>
      <c r="T29" s="173" t="s">
        <v>125</v>
      </c>
      <c r="U29" s="156">
        <v>1.083</v>
      </c>
      <c r="V29" s="156">
        <f>ROUND(E29*U29,2)</f>
        <v>1.08</v>
      </c>
      <c r="W29" s="156"/>
      <c r="X29" s="156" t="s">
        <v>127</v>
      </c>
      <c r="Y29" s="146"/>
      <c r="Z29" s="146"/>
      <c r="AA29" s="146"/>
      <c r="AB29" s="146"/>
      <c r="AC29" s="146"/>
      <c r="AD29" s="146"/>
      <c r="AE29" s="146"/>
      <c r="AF29" s="146"/>
      <c r="AG29" s="146" t="s">
        <v>128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ht="22.5" outlineLevel="1" x14ac:dyDescent="0.2">
      <c r="A30" s="153"/>
      <c r="B30" s="154"/>
      <c r="C30" s="251" t="s">
        <v>430</v>
      </c>
      <c r="D30" s="252"/>
      <c r="E30" s="252"/>
      <c r="F30" s="252"/>
      <c r="G30" s="252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6"/>
      <c r="Z30" s="146"/>
      <c r="AA30" s="146"/>
      <c r="AB30" s="146"/>
      <c r="AC30" s="146"/>
      <c r="AD30" s="146"/>
      <c r="AE30" s="146"/>
      <c r="AF30" s="146"/>
      <c r="AG30" s="146" t="s">
        <v>129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81" t="str">
        <f>C30</f>
        <v>při jeho výměně pro jakoukoliv délku uložení, včetně pomocného lešení o výšce podlahy do 1900 mm a pro zatížení do 1,5 kPa  (150 kg/m2),</v>
      </c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53"/>
      <c r="B31" s="154"/>
      <c r="C31" s="186" t="s">
        <v>431</v>
      </c>
      <c r="D31" s="158"/>
      <c r="E31" s="159">
        <v>1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6"/>
      <c r="Z31" s="146"/>
      <c r="AA31" s="146"/>
      <c r="AB31" s="146"/>
      <c r="AC31" s="146"/>
      <c r="AD31" s="146"/>
      <c r="AE31" s="146"/>
      <c r="AF31" s="146"/>
      <c r="AG31" s="146" t="s">
        <v>131</v>
      </c>
      <c r="AH31" s="146">
        <v>5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">
      <c r="A32" s="167">
        <v>10</v>
      </c>
      <c r="B32" s="168" t="s">
        <v>183</v>
      </c>
      <c r="C32" s="185" t="s">
        <v>184</v>
      </c>
      <c r="D32" s="169" t="s">
        <v>123</v>
      </c>
      <c r="E32" s="170">
        <v>2.5</v>
      </c>
      <c r="F32" s="171"/>
      <c r="G32" s="172">
        <f>ROUND(E32*F32,2)</f>
        <v>0</v>
      </c>
      <c r="H32" s="171"/>
      <c r="I32" s="172">
        <f>ROUND(E32*H32,2)</f>
        <v>0</v>
      </c>
      <c r="J32" s="171"/>
      <c r="K32" s="172">
        <f>ROUND(E32*J32,2)</f>
        <v>0</v>
      </c>
      <c r="L32" s="172">
        <v>15</v>
      </c>
      <c r="M32" s="172">
        <f>G32*(1+L32/100)</f>
        <v>0</v>
      </c>
      <c r="N32" s="172">
        <v>0</v>
      </c>
      <c r="O32" s="172">
        <f>ROUND(E32*N32,2)</f>
        <v>0</v>
      </c>
      <c r="P32" s="172">
        <v>1.8</v>
      </c>
      <c r="Q32" s="172">
        <f>ROUND(E32*P32,2)</f>
        <v>4.5</v>
      </c>
      <c r="R32" s="172" t="s">
        <v>185</v>
      </c>
      <c r="S32" s="172" t="s">
        <v>125</v>
      </c>
      <c r="T32" s="173" t="s">
        <v>126</v>
      </c>
      <c r="U32" s="156">
        <v>8.39</v>
      </c>
      <c r="V32" s="156">
        <f>ROUND(E32*U32,2)</f>
        <v>20.98</v>
      </c>
      <c r="W32" s="156"/>
      <c r="X32" s="156" t="s">
        <v>127</v>
      </c>
      <c r="Y32" s="146"/>
      <c r="Z32" s="146"/>
      <c r="AA32" s="146"/>
      <c r="AB32" s="146"/>
      <c r="AC32" s="146"/>
      <c r="AD32" s="146"/>
      <c r="AE32" s="146"/>
      <c r="AF32" s="146"/>
      <c r="AG32" s="146" t="s">
        <v>136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53"/>
      <c r="B33" s="154"/>
      <c r="C33" s="251" t="s">
        <v>186</v>
      </c>
      <c r="D33" s="252"/>
      <c r="E33" s="252"/>
      <c r="F33" s="252"/>
      <c r="G33" s="252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6"/>
      <c r="Z33" s="146"/>
      <c r="AA33" s="146"/>
      <c r="AB33" s="146"/>
      <c r="AC33" s="146"/>
      <c r="AD33" s="146"/>
      <c r="AE33" s="146"/>
      <c r="AF33" s="146"/>
      <c r="AG33" s="146" t="s">
        <v>129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81" t="str">
        <f>C33</f>
        <v>o půdorysné ploše do 15 m2 na vzdálenost do 3 m od okraje vyklízeného prostoru nebo s naložením na dopravní prostředek,</v>
      </c>
      <c r="BB33" s="146"/>
      <c r="BC33" s="146"/>
      <c r="BD33" s="146"/>
      <c r="BE33" s="146"/>
      <c r="BF33" s="146"/>
      <c r="BG33" s="146"/>
      <c r="BH33" s="146"/>
    </row>
    <row r="34" spans="1:60" x14ac:dyDescent="0.2">
      <c r="A34" s="161" t="s">
        <v>119</v>
      </c>
      <c r="B34" s="162" t="s">
        <v>76</v>
      </c>
      <c r="C34" s="184" t="s">
        <v>77</v>
      </c>
      <c r="D34" s="163"/>
      <c r="E34" s="164"/>
      <c r="F34" s="165"/>
      <c r="G34" s="165">
        <f>SUMIF(AG35:AG36,"&lt;&gt;NOR",G35:G36)</f>
        <v>0</v>
      </c>
      <c r="H34" s="165"/>
      <c r="I34" s="165">
        <f>SUM(I35:I36)</f>
        <v>0</v>
      </c>
      <c r="J34" s="165"/>
      <c r="K34" s="165">
        <f>SUM(K35:K36)</f>
        <v>0</v>
      </c>
      <c r="L34" s="165"/>
      <c r="M34" s="165">
        <f>SUM(M35:M36)</f>
        <v>0</v>
      </c>
      <c r="N34" s="165"/>
      <c r="O34" s="165">
        <f>SUM(O35:O36)</f>
        <v>0</v>
      </c>
      <c r="P34" s="165"/>
      <c r="Q34" s="165">
        <f>SUM(Q35:Q36)</f>
        <v>0</v>
      </c>
      <c r="R34" s="165"/>
      <c r="S34" s="165"/>
      <c r="T34" s="166"/>
      <c r="U34" s="160"/>
      <c r="V34" s="160">
        <f>SUM(V35:V36)</f>
        <v>2.0699999999999998</v>
      </c>
      <c r="W34" s="160"/>
      <c r="X34" s="160"/>
      <c r="AG34" t="s">
        <v>120</v>
      </c>
    </row>
    <row r="35" spans="1:60" ht="33.75" outlineLevel="1" x14ac:dyDescent="0.2">
      <c r="A35" s="167">
        <v>11</v>
      </c>
      <c r="B35" s="168" t="s">
        <v>187</v>
      </c>
      <c r="C35" s="185" t="s">
        <v>188</v>
      </c>
      <c r="D35" s="169" t="s">
        <v>189</v>
      </c>
      <c r="E35" s="170">
        <v>1.09521</v>
      </c>
      <c r="F35" s="171"/>
      <c r="G35" s="172">
        <f>ROUND(E35*F35,2)</f>
        <v>0</v>
      </c>
      <c r="H35" s="171"/>
      <c r="I35" s="172">
        <f>ROUND(E35*H35,2)</f>
        <v>0</v>
      </c>
      <c r="J35" s="171"/>
      <c r="K35" s="172">
        <f>ROUND(E35*J35,2)</f>
        <v>0</v>
      </c>
      <c r="L35" s="172">
        <v>15</v>
      </c>
      <c r="M35" s="172">
        <f>G35*(1+L35/100)</f>
        <v>0</v>
      </c>
      <c r="N35" s="172">
        <v>0</v>
      </c>
      <c r="O35" s="172">
        <f>ROUND(E35*N35,2)</f>
        <v>0</v>
      </c>
      <c r="P35" s="172">
        <v>0</v>
      </c>
      <c r="Q35" s="172">
        <f>ROUND(E35*P35,2)</f>
        <v>0</v>
      </c>
      <c r="R35" s="172" t="s">
        <v>190</v>
      </c>
      <c r="S35" s="172" t="s">
        <v>125</v>
      </c>
      <c r="T35" s="173" t="s">
        <v>125</v>
      </c>
      <c r="U35" s="156">
        <v>1.8919999999999999</v>
      </c>
      <c r="V35" s="156">
        <f>ROUND(E35*U35,2)</f>
        <v>2.0699999999999998</v>
      </c>
      <c r="W35" s="156"/>
      <c r="X35" s="156" t="s">
        <v>191</v>
      </c>
      <c r="Y35" s="146"/>
      <c r="Z35" s="146"/>
      <c r="AA35" s="146"/>
      <c r="AB35" s="146"/>
      <c r="AC35" s="146"/>
      <c r="AD35" s="146"/>
      <c r="AE35" s="146"/>
      <c r="AF35" s="146"/>
      <c r="AG35" s="146" t="s">
        <v>192</v>
      </c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">
      <c r="A36" s="153"/>
      <c r="B36" s="154"/>
      <c r="C36" s="251" t="s">
        <v>193</v>
      </c>
      <c r="D36" s="252"/>
      <c r="E36" s="252"/>
      <c r="F36" s="252"/>
      <c r="G36" s="252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6"/>
      <c r="Z36" s="146"/>
      <c r="AA36" s="146"/>
      <c r="AB36" s="146"/>
      <c r="AC36" s="146"/>
      <c r="AD36" s="146"/>
      <c r="AE36" s="146"/>
      <c r="AF36" s="146"/>
      <c r="AG36" s="146" t="s">
        <v>129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x14ac:dyDescent="0.2">
      <c r="A37" s="161" t="s">
        <v>119</v>
      </c>
      <c r="B37" s="162" t="s">
        <v>78</v>
      </c>
      <c r="C37" s="184" t="s">
        <v>79</v>
      </c>
      <c r="D37" s="163"/>
      <c r="E37" s="164"/>
      <c r="F37" s="165"/>
      <c r="G37" s="165">
        <f>SUMIF(AG38:AG61,"&lt;&gt;NOR",G38:G61)</f>
        <v>0</v>
      </c>
      <c r="H37" s="165"/>
      <c r="I37" s="165">
        <f>SUM(I38:I61)</f>
        <v>0</v>
      </c>
      <c r="J37" s="165"/>
      <c r="K37" s="165">
        <f>SUM(K38:K61)</f>
        <v>0</v>
      </c>
      <c r="L37" s="165"/>
      <c r="M37" s="165">
        <f>SUM(M38:M61)</f>
        <v>0</v>
      </c>
      <c r="N37" s="165"/>
      <c r="O37" s="165">
        <f>SUM(O38:O61)</f>
        <v>1.58</v>
      </c>
      <c r="P37" s="165"/>
      <c r="Q37" s="165">
        <f>SUM(Q38:Q61)</f>
        <v>1.27</v>
      </c>
      <c r="R37" s="165"/>
      <c r="S37" s="165"/>
      <c r="T37" s="166"/>
      <c r="U37" s="160"/>
      <c r="V37" s="160">
        <f>SUM(V38:V61)</f>
        <v>50.8</v>
      </c>
      <c r="W37" s="160"/>
      <c r="X37" s="160"/>
      <c r="AG37" t="s">
        <v>120</v>
      </c>
    </row>
    <row r="38" spans="1:60" outlineLevel="1" x14ac:dyDescent="0.2">
      <c r="A38" s="167">
        <v>12</v>
      </c>
      <c r="B38" s="168" t="s">
        <v>194</v>
      </c>
      <c r="C38" s="185" t="s">
        <v>195</v>
      </c>
      <c r="D38" s="169" t="s">
        <v>123</v>
      </c>
      <c r="E38" s="170">
        <v>0.192</v>
      </c>
      <c r="F38" s="171"/>
      <c r="G38" s="172">
        <f>ROUND(E38*F38,2)</f>
        <v>0</v>
      </c>
      <c r="H38" s="171"/>
      <c r="I38" s="172">
        <f>ROUND(E38*H38,2)</f>
        <v>0</v>
      </c>
      <c r="J38" s="171"/>
      <c r="K38" s="172">
        <f>ROUND(E38*J38,2)</f>
        <v>0</v>
      </c>
      <c r="L38" s="172">
        <v>15</v>
      </c>
      <c r="M38" s="172">
        <f>G38*(1+L38/100)</f>
        <v>0</v>
      </c>
      <c r="N38" s="172">
        <v>0</v>
      </c>
      <c r="O38" s="172">
        <f>ROUND(E38*N38,2)</f>
        <v>0</v>
      </c>
      <c r="P38" s="172">
        <v>0</v>
      </c>
      <c r="Q38" s="172">
        <f>ROUND(E38*P38,2)</f>
        <v>0</v>
      </c>
      <c r="R38" s="172" t="s">
        <v>196</v>
      </c>
      <c r="S38" s="172" t="s">
        <v>125</v>
      </c>
      <c r="T38" s="173" t="s">
        <v>125</v>
      </c>
      <c r="U38" s="156">
        <v>0</v>
      </c>
      <c r="V38" s="156">
        <f>ROUND(E38*U38,2)</f>
        <v>0</v>
      </c>
      <c r="W38" s="156"/>
      <c r="X38" s="156" t="s">
        <v>127</v>
      </c>
      <c r="Y38" s="146"/>
      <c r="Z38" s="146"/>
      <c r="AA38" s="146"/>
      <c r="AB38" s="146"/>
      <c r="AC38" s="146"/>
      <c r="AD38" s="146"/>
      <c r="AE38" s="146"/>
      <c r="AF38" s="146"/>
      <c r="AG38" s="146" t="s">
        <v>197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">
      <c r="A39" s="153"/>
      <c r="B39" s="154"/>
      <c r="C39" s="186" t="s">
        <v>432</v>
      </c>
      <c r="D39" s="158"/>
      <c r="E39" s="159">
        <v>0.192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6"/>
      <c r="Z39" s="146"/>
      <c r="AA39" s="146"/>
      <c r="AB39" s="146"/>
      <c r="AC39" s="146"/>
      <c r="AD39" s="146"/>
      <c r="AE39" s="146"/>
      <c r="AF39" s="146"/>
      <c r="AG39" s="146" t="s">
        <v>131</v>
      </c>
      <c r="AH39" s="146">
        <v>5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ht="22.5" outlineLevel="1" x14ac:dyDescent="0.2">
      <c r="A40" s="167">
        <v>13</v>
      </c>
      <c r="B40" s="168" t="s">
        <v>433</v>
      </c>
      <c r="C40" s="185" t="s">
        <v>486</v>
      </c>
      <c r="D40" s="169" t="s">
        <v>200</v>
      </c>
      <c r="E40" s="170">
        <v>4</v>
      </c>
      <c r="F40" s="171"/>
      <c r="G40" s="172">
        <f>ROUND(E40*F40,2)</f>
        <v>0</v>
      </c>
      <c r="H40" s="171"/>
      <c r="I40" s="172">
        <f>ROUND(E40*H40,2)</f>
        <v>0</v>
      </c>
      <c r="J40" s="171"/>
      <c r="K40" s="172">
        <f>ROUND(E40*J40,2)</f>
        <v>0</v>
      </c>
      <c r="L40" s="172">
        <v>15</v>
      </c>
      <c r="M40" s="172">
        <f>G40*(1+L40/100)</f>
        <v>0</v>
      </c>
      <c r="N40" s="172">
        <v>1.6000000000000001E-4</v>
      </c>
      <c r="O40" s="172">
        <f>ROUND(E40*N40,2)</f>
        <v>0</v>
      </c>
      <c r="P40" s="172">
        <v>3.5749999999999997E-2</v>
      </c>
      <c r="Q40" s="172">
        <f>ROUND(E40*P40,2)</f>
        <v>0.14000000000000001</v>
      </c>
      <c r="R40" s="172" t="s">
        <v>196</v>
      </c>
      <c r="S40" s="172" t="s">
        <v>125</v>
      </c>
      <c r="T40" s="173" t="s">
        <v>125</v>
      </c>
      <c r="U40" s="156">
        <v>0.4733</v>
      </c>
      <c r="V40" s="156">
        <f>ROUND(E40*U40,2)</f>
        <v>1.89</v>
      </c>
      <c r="W40" s="156"/>
      <c r="X40" s="156" t="s">
        <v>127</v>
      </c>
      <c r="Y40" s="146"/>
      <c r="Z40" s="146"/>
      <c r="AA40" s="146"/>
      <c r="AB40" s="146"/>
      <c r="AC40" s="146"/>
      <c r="AD40" s="146"/>
      <c r="AE40" s="146"/>
      <c r="AF40" s="146"/>
      <c r="AG40" s="146" t="s">
        <v>197</v>
      </c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">
      <c r="A41" s="153"/>
      <c r="B41" s="154"/>
      <c r="C41" s="186" t="s">
        <v>434</v>
      </c>
      <c r="D41" s="158"/>
      <c r="E41" s="159">
        <v>4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6"/>
      <c r="Z41" s="146"/>
      <c r="AA41" s="146"/>
      <c r="AB41" s="146"/>
      <c r="AC41" s="146"/>
      <c r="AD41" s="146"/>
      <c r="AE41" s="146"/>
      <c r="AF41" s="146"/>
      <c r="AG41" s="146" t="s">
        <v>131</v>
      </c>
      <c r="AH41" s="146">
        <v>0</v>
      </c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ht="22.5" outlineLevel="1" x14ac:dyDescent="0.2">
      <c r="A42" s="167">
        <v>14</v>
      </c>
      <c r="B42" s="168" t="s">
        <v>435</v>
      </c>
      <c r="C42" s="185" t="s">
        <v>487</v>
      </c>
      <c r="D42" s="169" t="s">
        <v>200</v>
      </c>
      <c r="E42" s="170">
        <v>4</v>
      </c>
      <c r="F42" s="171"/>
      <c r="G42" s="172">
        <f>ROUND(E42*F42,2)</f>
        <v>0</v>
      </c>
      <c r="H42" s="171"/>
      <c r="I42" s="172">
        <f>ROUND(E42*H42,2)</f>
        <v>0</v>
      </c>
      <c r="J42" s="171"/>
      <c r="K42" s="172">
        <f>ROUND(E42*J42,2)</f>
        <v>0</v>
      </c>
      <c r="L42" s="172">
        <v>15</v>
      </c>
      <c r="M42" s="172">
        <f>G42*(1+L42/100)</f>
        <v>0</v>
      </c>
      <c r="N42" s="172">
        <v>3.9690000000000003E-2</v>
      </c>
      <c r="O42" s="172">
        <f>ROUND(E42*N42,2)</f>
        <v>0.16</v>
      </c>
      <c r="P42" s="172">
        <v>0</v>
      </c>
      <c r="Q42" s="172">
        <f>ROUND(E42*P42,2)</f>
        <v>0</v>
      </c>
      <c r="R42" s="172" t="s">
        <v>196</v>
      </c>
      <c r="S42" s="172" t="s">
        <v>125</v>
      </c>
      <c r="T42" s="173" t="s">
        <v>125</v>
      </c>
      <c r="U42" s="156">
        <v>0.72199999999999998</v>
      </c>
      <c r="V42" s="156">
        <f>ROUND(E42*U42,2)</f>
        <v>2.89</v>
      </c>
      <c r="W42" s="156"/>
      <c r="X42" s="156" t="s">
        <v>127</v>
      </c>
      <c r="Y42" s="146"/>
      <c r="Z42" s="146"/>
      <c r="AA42" s="146"/>
      <c r="AB42" s="146"/>
      <c r="AC42" s="146"/>
      <c r="AD42" s="146"/>
      <c r="AE42" s="146"/>
      <c r="AF42" s="146"/>
      <c r="AG42" s="146" t="s">
        <v>197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53"/>
      <c r="B43" s="154"/>
      <c r="C43" s="186" t="s">
        <v>436</v>
      </c>
      <c r="D43" s="158"/>
      <c r="E43" s="159">
        <v>4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6"/>
      <c r="Z43" s="146"/>
      <c r="AA43" s="146"/>
      <c r="AB43" s="146"/>
      <c r="AC43" s="146"/>
      <c r="AD43" s="146"/>
      <c r="AE43" s="146"/>
      <c r="AF43" s="146"/>
      <c r="AG43" s="146" t="s">
        <v>131</v>
      </c>
      <c r="AH43" s="146">
        <v>5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ht="22.5" outlineLevel="1" x14ac:dyDescent="0.2">
      <c r="A44" s="174">
        <v>15</v>
      </c>
      <c r="B44" s="175" t="s">
        <v>213</v>
      </c>
      <c r="C44" s="187" t="s">
        <v>214</v>
      </c>
      <c r="D44" s="176" t="s">
        <v>189</v>
      </c>
      <c r="E44" s="177">
        <v>1.2</v>
      </c>
      <c r="F44" s="178"/>
      <c r="G44" s="179">
        <f>ROUND(E44*F44,2)</f>
        <v>0</v>
      </c>
      <c r="H44" s="178"/>
      <c r="I44" s="179">
        <f>ROUND(E44*H44,2)</f>
        <v>0</v>
      </c>
      <c r="J44" s="178"/>
      <c r="K44" s="179">
        <f>ROUND(E44*J44,2)</f>
        <v>0</v>
      </c>
      <c r="L44" s="179">
        <v>15</v>
      </c>
      <c r="M44" s="179">
        <f>G44*(1+L44/100)</f>
        <v>0</v>
      </c>
      <c r="N44" s="179">
        <v>2.0000000000000002E-5</v>
      </c>
      <c r="O44" s="179">
        <f>ROUND(E44*N44,2)</f>
        <v>0</v>
      </c>
      <c r="P44" s="179">
        <v>8.0000000000000002E-3</v>
      </c>
      <c r="Q44" s="179">
        <f>ROUND(E44*P44,2)</f>
        <v>0.01</v>
      </c>
      <c r="R44" s="179" t="s">
        <v>196</v>
      </c>
      <c r="S44" s="179" t="s">
        <v>125</v>
      </c>
      <c r="T44" s="180" t="s">
        <v>125</v>
      </c>
      <c r="U44" s="156">
        <v>1.2</v>
      </c>
      <c r="V44" s="156">
        <f>ROUND(E44*U44,2)</f>
        <v>1.44</v>
      </c>
      <c r="W44" s="156"/>
      <c r="X44" s="156" t="s">
        <v>127</v>
      </c>
      <c r="Y44" s="146"/>
      <c r="Z44" s="146"/>
      <c r="AA44" s="146"/>
      <c r="AB44" s="146"/>
      <c r="AC44" s="146"/>
      <c r="AD44" s="146"/>
      <c r="AE44" s="146"/>
      <c r="AF44" s="146"/>
      <c r="AG44" s="146" t="s">
        <v>197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ht="22.5" outlineLevel="1" x14ac:dyDescent="0.2">
      <c r="A45" s="167">
        <v>16</v>
      </c>
      <c r="B45" s="168" t="s">
        <v>437</v>
      </c>
      <c r="C45" s="185" t="s">
        <v>438</v>
      </c>
      <c r="D45" s="169" t="s">
        <v>139</v>
      </c>
      <c r="E45" s="170">
        <v>70.137500000000003</v>
      </c>
      <c r="F45" s="171"/>
      <c r="G45" s="172">
        <f>ROUND(E45*F45,2)</f>
        <v>0</v>
      </c>
      <c r="H45" s="171"/>
      <c r="I45" s="172">
        <f>ROUND(E45*H45,2)</f>
        <v>0</v>
      </c>
      <c r="J45" s="171"/>
      <c r="K45" s="172">
        <f>ROUND(E45*J45,2)</f>
        <v>0</v>
      </c>
      <c r="L45" s="172">
        <v>15</v>
      </c>
      <c r="M45" s="172">
        <f>G45*(1+L45/100)</f>
        <v>0</v>
      </c>
      <c r="N45" s="172">
        <v>0</v>
      </c>
      <c r="O45" s="172">
        <f>ROUND(E45*N45,2)</f>
        <v>0</v>
      </c>
      <c r="P45" s="172">
        <v>0</v>
      </c>
      <c r="Q45" s="172">
        <f>ROUND(E45*P45,2)</f>
        <v>0</v>
      </c>
      <c r="R45" s="172" t="s">
        <v>196</v>
      </c>
      <c r="S45" s="172" t="s">
        <v>125</v>
      </c>
      <c r="T45" s="173" t="s">
        <v>126</v>
      </c>
      <c r="U45" s="156">
        <v>0.3</v>
      </c>
      <c r="V45" s="156">
        <f>ROUND(E45*U45,2)</f>
        <v>21.04</v>
      </c>
      <c r="W45" s="156"/>
      <c r="X45" s="156" t="s">
        <v>127</v>
      </c>
      <c r="Y45" s="146"/>
      <c r="Z45" s="146"/>
      <c r="AA45" s="146"/>
      <c r="AB45" s="146"/>
      <c r="AC45" s="146"/>
      <c r="AD45" s="146"/>
      <c r="AE45" s="146"/>
      <c r="AF45" s="146"/>
      <c r="AG45" s="146" t="s">
        <v>136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">
      <c r="A46" s="153"/>
      <c r="B46" s="154"/>
      <c r="C46" s="186" t="s">
        <v>439</v>
      </c>
      <c r="D46" s="158"/>
      <c r="E46" s="159">
        <v>70.137500000000003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6"/>
      <c r="Z46" s="146"/>
      <c r="AA46" s="146"/>
      <c r="AB46" s="146"/>
      <c r="AC46" s="146"/>
      <c r="AD46" s="146"/>
      <c r="AE46" s="146"/>
      <c r="AF46" s="146"/>
      <c r="AG46" s="146" t="s">
        <v>131</v>
      </c>
      <c r="AH46" s="146">
        <v>5</v>
      </c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67">
        <v>17</v>
      </c>
      <c r="B47" s="168" t="s">
        <v>440</v>
      </c>
      <c r="C47" s="185" t="s">
        <v>441</v>
      </c>
      <c r="D47" s="169" t="s">
        <v>139</v>
      </c>
      <c r="E47" s="170">
        <v>70.137500000000003</v>
      </c>
      <c r="F47" s="171"/>
      <c r="G47" s="172">
        <f>ROUND(E47*F47,2)</f>
        <v>0</v>
      </c>
      <c r="H47" s="171"/>
      <c r="I47" s="172">
        <f>ROUND(E47*H47,2)</f>
        <v>0</v>
      </c>
      <c r="J47" s="171"/>
      <c r="K47" s="172">
        <f>ROUND(E47*J47,2)</f>
        <v>0</v>
      </c>
      <c r="L47" s="172">
        <v>15</v>
      </c>
      <c r="M47" s="172">
        <f>G47*(1+L47/100)</f>
        <v>0</v>
      </c>
      <c r="N47" s="172">
        <v>0</v>
      </c>
      <c r="O47" s="172">
        <f>ROUND(E47*N47,2)</f>
        <v>0</v>
      </c>
      <c r="P47" s="172">
        <v>1.6E-2</v>
      </c>
      <c r="Q47" s="172">
        <f>ROUND(E47*P47,2)</f>
        <v>1.1200000000000001</v>
      </c>
      <c r="R47" s="172" t="s">
        <v>196</v>
      </c>
      <c r="S47" s="172" t="s">
        <v>125</v>
      </c>
      <c r="T47" s="173" t="s">
        <v>125</v>
      </c>
      <c r="U47" s="156">
        <v>0.14000000000000001</v>
      </c>
      <c r="V47" s="156">
        <f>ROUND(E47*U47,2)</f>
        <v>9.82</v>
      </c>
      <c r="W47" s="156"/>
      <c r="X47" s="156" t="s">
        <v>127</v>
      </c>
      <c r="Y47" s="146"/>
      <c r="Z47" s="146"/>
      <c r="AA47" s="146"/>
      <c r="AB47" s="146"/>
      <c r="AC47" s="146"/>
      <c r="AD47" s="146"/>
      <c r="AE47" s="146"/>
      <c r="AF47" s="146"/>
      <c r="AG47" s="146" t="s">
        <v>136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1" x14ac:dyDescent="0.2">
      <c r="A48" s="153"/>
      <c r="B48" s="154"/>
      <c r="C48" s="186" t="s">
        <v>442</v>
      </c>
      <c r="D48" s="158"/>
      <c r="E48" s="159">
        <v>65.7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6"/>
      <c r="Z48" s="146"/>
      <c r="AA48" s="146"/>
      <c r="AB48" s="146"/>
      <c r="AC48" s="146"/>
      <c r="AD48" s="146"/>
      <c r="AE48" s="146"/>
      <c r="AF48" s="146"/>
      <c r="AG48" s="146" t="s">
        <v>131</v>
      </c>
      <c r="AH48" s="146">
        <v>0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">
      <c r="A49" s="153"/>
      <c r="B49" s="154"/>
      <c r="C49" s="186" t="s">
        <v>443</v>
      </c>
      <c r="D49" s="158"/>
      <c r="E49" s="159">
        <v>-9.4324999999999992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6"/>
      <c r="Z49" s="146"/>
      <c r="AA49" s="146"/>
      <c r="AB49" s="146"/>
      <c r="AC49" s="146"/>
      <c r="AD49" s="146"/>
      <c r="AE49" s="146"/>
      <c r="AF49" s="146"/>
      <c r="AG49" s="146" t="s">
        <v>131</v>
      </c>
      <c r="AH49" s="146">
        <v>0</v>
      </c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1" x14ac:dyDescent="0.2">
      <c r="A50" s="153"/>
      <c r="B50" s="154"/>
      <c r="C50" s="186" t="s">
        <v>444</v>
      </c>
      <c r="D50" s="158"/>
      <c r="E50" s="159">
        <v>13.87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6"/>
      <c r="Z50" s="146"/>
      <c r="AA50" s="146"/>
      <c r="AB50" s="146"/>
      <c r="AC50" s="146"/>
      <c r="AD50" s="146"/>
      <c r="AE50" s="146"/>
      <c r="AF50" s="146"/>
      <c r="AG50" s="146" t="s">
        <v>131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">
      <c r="A51" s="167">
        <v>18</v>
      </c>
      <c r="B51" s="168" t="s">
        <v>445</v>
      </c>
      <c r="C51" s="185" t="s">
        <v>446</v>
      </c>
      <c r="D51" s="169" t="s">
        <v>123</v>
      </c>
      <c r="E51" s="170">
        <v>2.3566199999999999</v>
      </c>
      <c r="F51" s="171"/>
      <c r="G51" s="172">
        <f>ROUND(E51*F51,2)</f>
        <v>0</v>
      </c>
      <c r="H51" s="171"/>
      <c r="I51" s="172">
        <f>ROUND(E51*H51,2)</f>
        <v>0</v>
      </c>
      <c r="J51" s="171"/>
      <c r="K51" s="172">
        <f>ROUND(E51*J51,2)</f>
        <v>0</v>
      </c>
      <c r="L51" s="172">
        <v>15</v>
      </c>
      <c r="M51" s="172">
        <f>G51*(1+L51/100)</f>
        <v>0</v>
      </c>
      <c r="N51" s="172">
        <v>2.9499999999999999E-3</v>
      </c>
      <c r="O51" s="172">
        <f>ROUND(E51*N51,2)</f>
        <v>0.01</v>
      </c>
      <c r="P51" s="172">
        <v>0</v>
      </c>
      <c r="Q51" s="172">
        <f>ROUND(E51*P51,2)</f>
        <v>0</v>
      </c>
      <c r="R51" s="172" t="s">
        <v>196</v>
      </c>
      <c r="S51" s="172" t="s">
        <v>125</v>
      </c>
      <c r="T51" s="173" t="s">
        <v>125</v>
      </c>
      <c r="U51" s="156">
        <v>0</v>
      </c>
      <c r="V51" s="156">
        <f>ROUND(E51*U51,2)</f>
        <v>0</v>
      </c>
      <c r="W51" s="156"/>
      <c r="X51" s="156" t="s">
        <v>127</v>
      </c>
      <c r="Y51" s="146"/>
      <c r="Z51" s="146"/>
      <c r="AA51" s="146"/>
      <c r="AB51" s="146"/>
      <c r="AC51" s="146"/>
      <c r="AD51" s="146"/>
      <c r="AE51" s="146"/>
      <c r="AF51" s="146"/>
      <c r="AG51" s="146" t="s">
        <v>136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">
      <c r="A52" s="153"/>
      <c r="B52" s="154"/>
      <c r="C52" s="186" t="s">
        <v>447</v>
      </c>
      <c r="D52" s="158"/>
      <c r="E52" s="159">
        <v>2.3566199999999999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46"/>
      <c r="Z52" s="146"/>
      <c r="AA52" s="146"/>
      <c r="AB52" s="146"/>
      <c r="AC52" s="146"/>
      <c r="AD52" s="146"/>
      <c r="AE52" s="146"/>
      <c r="AF52" s="146"/>
      <c r="AG52" s="146" t="s">
        <v>131</v>
      </c>
      <c r="AH52" s="146">
        <v>5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">
      <c r="A53" s="174">
        <v>19</v>
      </c>
      <c r="B53" s="175" t="s">
        <v>380</v>
      </c>
      <c r="C53" s="187" t="s">
        <v>381</v>
      </c>
      <c r="D53" s="176" t="s">
        <v>174</v>
      </c>
      <c r="E53" s="177">
        <v>1</v>
      </c>
      <c r="F53" s="178"/>
      <c r="G53" s="179">
        <f>ROUND(E53*F53,2)</f>
        <v>0</v>
      </c>
      <c r="H53" s="178"/>
      <c r="I53" s="179">
        <f>ROUND(E53*H53,2)</f>
        <v>0</v>
      </c>
      <c r="J53" s="178"/>
      <c r="K53" s="179">
        <f>ROUND(E53*J53,2)</f>
        <v>0</v>
      </c>
      <c r="L53" s="179">
        <v>15</v>
      </c>
      <c r="M53" s="179">
        <f>G53*(1+L53/100)</f>
        <v>0</v>
      </c>
      <c r="N53" s="179">
        <v>0</v>
      </c>
      <c r="O53" s="179">
        <f>ROUND(E53*N53,2)</f>
        <v>0</v>
      </c>
      <c r="P53" s="179">
        <v>0</v>
      </c>
      <c r="Q53" s="179">
        <f>ROUND(E53*P53,2)</f>
        <v>0</v>
      </c>
      <c r="R53" s="179"/>
      <c r="S53" s="179" t="s">
        <v>135</v>
      </c>
      <c r="T53" s="180" t="s">
        <v>126</v>
      </c>
      <c r="U53" s="156">
        <v>0</v>
      </c>
      <c r="V53" s="156">
        <f>ROUND(E53*U53,2)</f>
        <v>0</v>
      </c>
      <c r="W53" s="156"/>
      <c r="X53" s="156" t="s">
        <v>127</v>
      </c>
      <c r="Y53" s="146"/>
      <c r="Z53" s="146"/>
      <c r="AA53" s="146"/>
      <c r="AB53" s="146"/>
      <c r="AC53" s="146"/>
      <c r="AD53" s="146"/>
      <c r="AE53" s="146"/>
      <c r="AF53" s="146"/>
      <c r="AG53" s="146" t="s">
        <v>197</v>
      </c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ht="22.5" outlineLevel="1" x14ac:dyDescent="0.2">
      <c r="A54" s="174">
        <v>20</v>
      </c>
      <c r="B54" s="175" t="s">
        <v>448</v>
      </c>
      <c r="C54" s="187" t="s">
        <v>449</v>
      </c>
      <c r="D54" s="176" t="s">
        <v>174</v>
      </c>
      <c r="E54" s="177">
        <v>1</v>
      </c>
      <c r="F54" s="178"/>
      <c r="G54" s="179">
        <f>ROUND(E54*F54,2)</f>
        <v>0</v>
      </c>
      <c r="H54" s="178"/>
      <c r="I54" s="179">
        <f>ROUND(E54*H54,2)</f>
        <v>0</v>
      </c>
      <c r="J54" s="178"/>
      <c r="K54" s="179">
        <f>ROUND(E54*J54,2)</f>
        <v>0</v>
      </c>
      <c r="L54" s="179">
        <v>15</v>
      </c>
      <c r="M54" s="179">
        <f>G54*(1+L54/100)</f>
        <v>0</v>
      </c>
      <c r="N54" s="179">
        <v>7.9000000000000001E-4</v>
      </c>
      <c r="O54" s="179">
        <f>ROUND(E54*N54,2)</f>
        <v>0</v>
      </c>
      <c r="P54" s="179">
        <v>0</v>
      </c>
      <c r="Q54" s="179">
        <f>ROUND(E54*P54,2)</f>
        <v>0</v>
      </c>
      <c r="R54" s="179"/>
      <c r="S54" s="179" t="s">
        <v>135</v>
      </c>
      <c r="T54" s="180" t="s">
        <v>126</v>
      </c>
      <c r="U54" s="156">
        <v>13.72</v>
      </c>
      <c r="V54" s="156">
        <f>ROUND(E54*U54,2)</f>
        <v>13.72</v>
      </c>
      <c r="W54" s="156"/>
      <c r="X54" s="156" t="s">
        <v>127</v>
      </c>
      <c r="Y54" s="146"/>
      <c r="Z54" s="146"/>
      <c r="AA54" s="146"/>
      <c r="AB54" s="146"/>
      <c r="AC54" s="146"/>
      <c r="AD54" s="146"/>
      <c r="AE54" s="146"/>
      <c r="AF54" s="146"/>
      <c r="AG54" s="146" t="s">
        <v>197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67">
        <v>21</v>
      </c>
      <c r="B55" s="168" t="s">
        <v>450</v>
      </c>
      <c r="C55" s="185" t="s">
        <v>451</v>
      </c>
      <c r="D55" s="169" t="s">
        <v>123</v>
      </c>
      <c r="E55" s="170">
        <v>2.3566199999999999</v>
      </c>
      <c r="F55" s="171"/>
      <c r="G55" s="172">
        <f>ROUND(E55*F55,2)</f>
        <v>0</v>
      </c>
      <c r="H55" s="171"/>
      <c r="I55" s="172">
        <f>ROUND(E55*H55,2)</f>
        <v>0</v>
      </c>
      <c r="J55" s="171"/>
      <c r="K55" s="172">
        <f>ROUND(E55*J55,2)</f>
        <v>0</v>
      </c>
      <c r="L55" s="172">
        <v>15</v>
      </c>
      <c r="M55" s="172">
        <f>G55*(1+L55/100)</f>
        <v>0</v>
      </c>
      <c r="N55" s="172">
        <v>0.55000000000000004</v>
      </c>
      <c r="O55" s="172">
        <f>ROUND(E55*N55,2)</f>
        <v>1.3</v>
      </c>
      <c r="P55" s="172">
        <v>0</v>
      </c>
      <c r="Q55" s="172">
        <f>ROUND(E55*P55,2)</f>
        <v>0</v>
      </c>
      <c r="R55" s="172"/>
      <c r="S55" s="172" t="s">
        <v>135</v>
      </c>
      <c r="T55" s="173" t="s">
        <v>126</v>
      </c>
      <c r="U55" s="156">
        <v>0</v>
      </c>
      <c r="V55" s="156">
        <f>ROUND(E55*U55,2)</f>
        <v>0</v>
      </c>
      <c r="W55" s="156"/>
      <c r="X55" s="156" t="s">
        <v>170</v>
      </c>
      <c r="Y55" s="146"/>
      <c r="Z55" s="146"/>
      <c r="AA55" s="146"/>
      <c r="AB55" s="146"/>
      <c r="AC55" s="146"/>
      <c r="AD55" s="146"/>
      <c r="AE55" s="146"/>
      <c r="AF55" s="146"/>
      <c r="AG55" s="146" t="s">
        <v>242</v>
      </c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">
      <c r="A56" s="153"/>
      <c r="B56" s="154"/>
      <c r="C56" s="186" t="s">
        <v>452</v>
      </c>
      <c r="D56" s="158"/>
      <c r="E56" s="159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46"/>
      <c r="Z56" s="146"/>
      <c r="AA56" s="146"/>
      <c r="AB56" s="146"/>
      <c r="AC56" s="146"/>
      <c r="AD56" s="146"/>
      <c r="AE56" s="146"/>
      <c r="AF56" s="146"/>
      <c r="AG56" s="146" t="s">
        <v>131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 x14ac:dyDescent="0.2">
      <c r="A57" s="153"/>
      <c r="B57" s="154"/>
      <c r="C57" s="186" t="s">
        <v>453</v>
      </c>
      <c r="D57" s="158"/>
      <c r="E57" s="159">
        <v>2.3566199999999999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6"/>
      <c r="Z57" s="146"/>
      <c r="AA57" s="146"/>
      <c r="AB57" s="146"/>
      <c r="AC57" s="146"/>
      <c r="AD57" s="146"/>
      <c r="AE57" s="146"/>
      <c r="AF57" s="146"/>
      <c r="AG57" s="146" t="s">
        <v>131</v>
      </c>
      <c r="AH57" s="146">
        <v>5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">
      <c r="A58" s="167">
        <v>22</v>
      </c>
      <c r="B58" s="168" t="s">
        <v>247</v>
      </c>
      <c r="C58" s="185" t="s">
        <v>248</v>
      </c>
      <c r="D58" s="169" t="s">
        <v>123</v>
      </c>
      <c r="E58" s="170">
        <v>0.192</v>
      </c>
      <c r="F58" s="171"/>
      <c r="G58" s="172">
        <f>ROUND(E58*F58,2)</f>
        <v>0</v>
      </c>
      <c r="H58" s="171"/>
      <c r="I58" s="172">
        <f>ROUND(E58*H58,2)</f>
        <v>0</v>
      </c>
      <c r="J58" s="171"/>
      <c r="K58" s="172">
        <f>ROUND(E58*J58,2)</f>
        <v>0</v>
      </c>
      <c r="L58" s="172">
        <v>15</v>
      </c>
      <c r="M58" s="172">
        <f>G58*(1+L58/100)</f>
        <v>0</v>
      </c>
      <c r="N58" s="172">
        <v>0.55000000000000004</v>
      </c>
      <c r="O58" s="172">
        <f>ROUND(E58*N58,2)</f>
        <v>0.11</v>
      </c>
      <c r="P58" s="172">
        <v>0</v>
      </c>
      <c r="Q58" s="172">
        <f>ROUND(E58*P58,2)</f>
        <v>0</v>
      </c>
      <c r="R58" s="172"/>
      <c r="S58" s="172" t="s">
        <v>135</v>
      </c>
      <c r="T58" s="173" t="s">
        <v>249</v>
      </c>
      <c r="U58" s="156">
        <v>0</v>
      </c>
      <c r="V58" s="156">
        <f>ROUND(E58*U58,2)</f>
        <v>0</v>
      </c>
      <c r="W58" s="156"/>
      <c r="X58" s="156" t="s">
        <v>170</v>
      </c>
      <c r="Y58" s="146"/>
      <c r="Z58" s="146"/>
      <c r="AA58" s="146"/>
      <c r="AB58" s="146"/>
      <c r="AC58" s="146"/>
      <c r="AD58" s="146"/>
      <c r="AE58" s="146"/>
      <c r="AF58" s="146"/>
      <c r="AG58" s="146" t="s">
        <v>250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1" x14ac:dyDescent="0.2">
      <c r="A59" s="153"/>
      <c r="B59" s="154"/>
      <c r="C59" s="186" t="s">
        <v>454</v>
      </c>
      <c r="D59" s="158"/>
      <c r="E59" s="159">
        <v>0.192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6"/>
      <c r="Z59" s="146"/>
      <c r="AA59" s="146"/>
      <c r="AB59" s="146"/>
      <c r="AC59" s="146"/>
      <c r="AD59" s="146"/>
      <c r="AE59" s="146"/>
      <c r="AF59" s="146"/>
      <c r="AG59" s="146" t="s">
        <v>131</v>
      </c>
      <c r="AH59" s="146">
        <v>0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 x14ac:dyDescent="0.2">
      <c r="A60" s="153">
        <v>23</v>
      </c>
      <c r="B60" s="154" t="s">
        <v>256</v>
      </c>
      <c r="C60" s="188" t="s">
        <v>257</v>
      </c>
      <c r="D60" s="155" t="s">
        <v>0</v>
      </c>
      <c r="E60" s="182"/>
      <c r="F60" s="157"/>
      <c r="G60" s="156">
        <f>ROUND(E60*F60,2)</f>
        <v>0</v>
      </c>
      <c r="H60" s="157"/>
      <c r="I60" s="156">
        <f>ROUND(E60*H60,2)</f>
        <v>0</v>
      </c>
      <c r="J60" s="157"/>
      <c r="K60" s="156">
        <f>ROUND(E60*J60,2)</f>
        <v>0</v>
      </c>
      <c r="L60" s="156">
        <v>15</v>
      </c>
      <c r="M60" s="156">
        <f>G60*(1+L60/100)</f>
        <v>0</v>
      </c>
      <c r="N60" s="156">
        <v>0</v>
      </c>
      <c r="O60" s="156">
        <f>ROUND(E60*N60,2)</f>
        <v>0</v>
      </c>
      <c r="P60" s="156">
        <v>0</v>
      </c>
      <c r="Q60" s="156">
        <f>ROUND(E60*P60,2)</f>
        <v>0</v>
      </c>
      <c r="R60" s="156" t="s">
        <v>196</v>
      </c>
      <c r="S60" s="156" t="s">
        <v>125</v>
      </c>
      <c r="T60" s="156" t="s">
        <v>125</v>
      </c>
      <c r="U60" s="156">
        <v>0</v>
      </c>
      <c r="V60" s="156">
        <f>ROUND(E60*U60,2)</f>
        <v>0</v>
      </c>
      <c r="W60" s="156"/>
      <c r="X60" s="156" t="s">
        <v>191</v>
      </c>
      <c r="Y60" s="146"/>
      <c r="Z60" s="146"/>
      <c r="AA60" s="146"/>
      <c r="AB60" s="146"/>
      <c r="AC60" s="146"/>
      <c r="AD60" s="146"/>
      <c r="AE60" s="146"/>
      <c r="AF60" s="146"/>
      <c r="AG60" s="146" t="s">
        <v>258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 x14ac:dyDescent="0.2">
      <c r="A61" s="153"/>
      <c r="B61" s="154"/>
      <c r="C61" s="249" t="s">
        <v>259</v>
      </c>
      <c r="D61" s="250"/>
      <c r="E61" s="250"/>
      <c r="F61" s="250"/>
      <c r="G61" s="250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6"/>
      <c r="Z61" s="146"/>
      <c r="AA61" s="146"/>
      <c r="AB61" s="146"/>
      <c r="AC61" s="146"/>
      <c r="AD61" s="146"/>
      <c r="AE61" s="146"/>
      <c r="AF61" s="146"/>
      <c r="AG61" s="146" t="s">
        <v>129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x14ac:dyDescent="0.2">
      <c r="A62" s="161" t="s">
        <v>119</v>
      </c>
      <c r="B62" s="162" t="s">
        <v>86</v>
      </c>
      <c r="C62" s="184" t="s">
        <v>87</v>
      </c>
      <c r="D62" s="163"/>
      <c r="E62" s="164"/>
      <c r="F62" s="165"/>
      <c r="G62" s="165">
        <f>SUMIF(AG63:AG66,"&lt;&gt;NOR",G63:G66)</f>
        <v>0</v>
      </c>
      <c r="H62" s="165"/>
      <c r="I62" s="165">
        <f>SUM(I63:I66)</f>
        <v>0</v>
      </c>
      <c r="J62" s="165"/>
      <c r="K62" s="165">
        <f>SUM(K63:K66)</f>
        <v>0</v>
      </c>
      <c r="L62" s="165"/>
      <c r="M62" s="165">
        <f>SUM(M63:M66)</f>
        <v>0</v>
      </c>
      <c r="N62" s="165"/>
      <c r="O62" s="165">
        <f>SUM(O63:O66)</f>
        <v>7.0000000000000007E-2</v>
      </c>
      <c r="P62" s="165"/>
      <c r="Q62" s="165">
        <f>SUM(Q63:Q66)</f>
        <v>0</v>
      </c>
      <c r="R62" s="165"/>
      <c r="S62" s="165"/>
      <c r="T62" s="166"/>
      <c r="U62" s="160"/>
      <c r="V62" s="160">
        <f>SUM(V63:V66)</f>
        <v>21.62</v>
      </c>
      <c r="W62" s="160"/>
      <c r="X62" s="160"/>
      <c r="AG62" t="s">
        <v>120</v>
      </c>
    </row>
    <row r="63" spans="1:60" ht="22.5" outlineLevel="1" x14ac:dyDescent="0.2">
      <c r="A63" s="167">
        <v>24</v>
      </c>
      <c r="B63" s="168" t="s">
        <v>327</v>
      </c>
      <c r="C63" s="185" t="s">
        <v>328</v>
      </c>
      <c r="D63" s="169" t="s">
        <v>139</v>
      </c>
      <c r="E63" s="170">
        <v>144.14699999999999</v>
      </c>
      <c r="F63" s="171"/>
      <c r="G63" s="172">
        <f>ROUND(E63*F63,2)</f>
        <v>0</v>
      </c>
      <c r="H63" s="171"/>
      <c r="I63" s="172">
        <f>ROUND(E63*H63,2)</f>
        <v>0</v>
      </c>
      <c r="J63" s="171"/>
      <c r="K63" s="172">
        <f>ROUND(E63*J63,2)</f>
        <v>0</v>
      </c>
      <c r="L63" s="172">
        <v>15</v>
      </c>
      <c r="M63" s="172">
        <f>G63*(1+L63/100)</f>
        <v>0</v>
      </c>
      <c r="N63" s="172">
        <v>5.1999999999999995E-4</v>
      </c>
      <c r="O63" s="172">
        <f>ROUND(E63*N63,2)</f>
        <v>7.0000000000000007E-2</v>
      </c>
      <c r="P63" s="172">
        <v>0</v>
      </c>
      <c r="Q63" s="172">
        <f>ROUND(E63*P63,2)</f>
        <v>0</v>
      </c>
      <c r="R63" s="172" t="s">
        <v>329</v>
      </c>
      <c r="S63" s="172" t="s">
        <v>125</v>
      </c>
      <c r="T63" s="173" t="s">
        <v>125</v>
      </c>
      <c r="U63" s="156">
        <v>0.15</v>
      </c>
      <c r="V63" s="156">
        <f>ROUND(E63*U63,2)</f>
        <v>21.62</v>
      </c>
      <c r="W63" s="156"/>
      <c r="X63" s="156" t="s">
        <v>127</v>
      </c>
      <c r="Y63" s="146"/>
      <c r="Z63" s="146"/>
      <c r="AA63" s="146"/>
      <c r="AB63" s="146"/>
      <c r="AC63" s="146"/>
      <c r="AD63" s="146"/>
      <c r="AE63" s="146"/>
      <c r="AF63" s="146"/>
      <c r="AG63" s="146" t="s">
        <v>197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 x14ac:dyDescent="0.2">
      <c r="A64" s="153"/>
      <c r="B64" s="154"/>
      <c r="C64" s="251" t="s">
        <v>330</v>
      </c>
      <c r="D64" s="252"/>
      <c r="E64" s="252"/>
      <c r="F64" s="252"/>
      <c r="G64" s="252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6"/>
      <c r="Z64" s="146"/>
      <c r="AA64" s="146"/>
      <c r="AB64" s="146"/>
      <c r="AC64" s="146"/>
      <c r="AD64" s="146"/>
      <c r="AE64" s="146"/>
      <c r="AF64" s="146"/>
      <c r="AG64" s="146" t="s">
        <v>129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">
      <c r="A65" s="153"/>
      <c r="B65" s="154"/>
      <c r="C65" s="186" t="s">
        <v>455</v>
      </c>
      <c r="D65" s="158"/>
      <c r="E65" s="159">
        <v>3.8719999999999999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46"/>
      <c r="Z65" s="146"/>
      <c r="AA65" s="146"/>
      <c r="AB65" s="146"/>
      <c r="AC65" s="146"/>
      <c r="AD65" s="146"/>
      <c r="AE65" s="146"/>
      <c r="AF65" s="146"/>
      <c r="AG65" s="146" t="s">
        <v>131</v>
      </c>
      <c r="AH65" s="146">
        <v>0</v>
      </c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1" x14ac:dyDescent="0.2">
      <c r="A66" s="153"/>
      <c r="B66" s="154"/>
      <c r="C66" s="186" t="s">
        <v>456</v>
      </c>
      <c r="D66" s="158"/>
      <c r="E66" s="159">
        <v>140.27500000000001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46"/>
      <c r="Z66" s="146"/>
      <c r="AA66" s="146"/>
      <c r="AB66" s="146"/>
      <c r="AC66" s="146"/>
      <c r="AD66" s="146"/>
      <c r="AE66" s="146"/>
      <c r="AF66" s="146"/>
      <c r="AG66" s="146" t="s">
        <v>131</v>
      </c>
      <c r="AH66" s="146">
        <v>5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x14ac:dyDescent="0.2">
      <c r="A67" s="161" t="s">
        <v>119</v>
      </c>
      <c r="B67" s="162" t="s">
        <v>88</v>
      </c>
      <c r="C67" s="184" t="s">
        <v>89</v>
      </c>
      <c r="D67" s="163"/>
      <c r="E67" s="164"/>
      <c r="F67" s="165"/>
      <c r="G67" s="165">
        <f>SUMIF(AG68:AG70,"&lt;&gt;NOR",G68:G70)</f>
        <v>0</v>
      </c>
      <c r="H67" s="165"/>
      <c r="I67" s="165">
        <f>SUM(I68:I70)</f>
        <v>0</v>
      </c>
      <c r="J67" s="165"/>
      <c r="K67" s="165">
        <f>SUM(K68:K70)</f>
        <v>0</v>
      </c>
      <c r="L67" s="165"/>
      <c r="M67" s="165">
        <f>SUM(M68:M70)</f>
        <v>0</v>
      </c>
      <c r="N67" s="165"/>
      <c r="O67" s="165">
        <f>SUM(O68:O70)</f>
        <v>0</v>
      </c>
      <c r="P67" s="165"/>
      <c r="Q67" s="165">
        <f>SUM(Q68:Q70)</f>
        <v>0</v>
      </c>
      <c r="R67" s="165"/>
      <c r="S67" s="165"/>
      <c r="T67" s="166"/>
      <c r="U67" s="160"/>
      <c r="V67" s="160">
        <f>SUM(V68:V70)</f>
        <v>6.97</v>
      </c>
      <c r="W67" s="160"/>
      <c r="X67" s="160"/>
      <c r="AG67" t="s">
        <v>120</v>
      </c>
    </row>
    <row r="68" spans="1:60" outlineLevel="1" x14ac:dyDescent="0.2">
      <c r="A68" s="174">
        <v>25</v>
      </c>
      <c r="B68" s="175" t="s">
        <v>457</v>
      </c>
      <c r="C68" s="187" t="s">
        <v>458</v>
      </c>
      <c r="D68" s="176" t="s">
        <v>189</v>
      </c>
      <c r="E68" s="177">
        <v>5.8228</v>
      </c>
      <c r="F68" s="178"/>
      <c r="G68" s="179">
        <f>ROUND(E68*F68,2)</f>
        <v>0</v>
      </c>
      <c r="H68" s="178"/>
      <c r="I68" s="179">
        <f>ROUND(E68*H68,2)</f>
        <v>0</v>
      </c>
      <c r="J68" s="178"/>
      <c r="K68" s="179">
        <f>ROUND(E68*J68,2)</f>
        <v>0</v>
      </c>
      <c r="L68" s="179">
        <v>15</v>
      </c>
      <c r="M68" s="179">
        <f>G68*(1+L68/100)</f>
        <v>0</v>
      </c>
      <c r="N68" s="179">
        <v>0</v>
      </c>
      <c r="O68" s="179">
        <f>ROUND(E68*N68,2)</f>
        <v>0</v>
      </c>
      <c r="P68" s="179">
        <v>0</v>
      </c>
      <c r="Q68" s="179">
        <f>ROUND(E68*P68,2)</f>
        <v>0</v>
      </c>
      <c r="R68" s="179"/>
      <c r="S68" s="179" t="s">
        <v>125</v>
      </c>
      <c r="T68" s="180" t="s">
        <v>125</v>
      </c>
      <c r="U68" s="156">
        <v>0.26500000000000001</v>
      </c>
      <c r="V68" s="156">
        <f>ROUND(E68*U68,2)</f>
        <v>1.54</v>
      </c>
      <c r="W68" s="156"/>
      <c r="X68" s="156" t="s">
        <v>340</v>
      </c>
      <c r="Y68" s="146"/>
      <c r="Z68" s="146"/>
      <c r="AA68" s="146"/>
      <c r="AB68" s="146"/>
      <c r="AC68" s="146"/>
      <c r="AD68" s="146"/>
      <c r="AE68" s="146"/>
      <c r="AF68" s="146"/>
      <c r="AG68" s="146" t="s">
        <v>459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ht="22.5" outlineLevel="1" x14ac:dyDescent="0.2">
      <c r="A69" s="174">
        <v>26</v>
      </c>
      <c r="B69" s="175" t="s">
        <v>338</v>
      </c>
      <c r="C69" s="187" t="s">
        <v>339</v>
      </c>
      <c r="D69" s="176" t="s">
        <v>189</v>
      </c>
      <c r="E69" s="177">
        <v>5.8228</v>
      </c>
      <c r="F69" s="178"/>
      <c r="G69" s="179">
        <f>ROUND(E69*F69,2)</f>
        <v>0</v>
      </c>
      <c r="H69" s="178"/>
      <c r="I69" s="179">
        <f>ROUND(E69*H69,2)</f>
        <v>0</v>
      </c>
      <c r="J69" s="178"/>
      <c r="K69" s="179">
        <f>ROUND(E69*J69,2)</f>
        <v>0</v>
      </c>
      <c r="L69" s="179">
        <v>15</v>
      </c>
      <c r="M69" s="179">
        <f>G69*(1+L69/100)</f>
        <v>0</v>
      </c>
      <c r="N69" s="179">
        <v>0</v>
      </c>
      <c r="O69" s="179">
        <f>ROUND(E69*N69,2)</f>
        <v>0</v>
      </c>
      <c r="P69" s="179">
        <v>0</v>
      </c>
      <c r="Q69" s="179">
        <f>ROUND(E69*P69,2)</f>
        <v>0</v>
      </c>
      <c r="R69" s="179" t="s">
        <v>178</v>
      </c>
      <c r="S69" s="179" t="s">
        <v>125</v>
      </c>
      <c r="T69" s="180" t="s">
        <v>125</v>
      </c>
      <c r="U69" s="156">
        <v>0.93300000000000005</v>
      </c>
      <c r="V69" s="156">
        <f>ROUND(E69*U69,2)</f>
        <v>5.43</v>
      </c>
      <c r="W69" s="156"/>
      <c r="X69" s="156" t="s">
        <v>340</v>
      </c>
      <c r="Y69" s="146"/>
      <c r="Z69" s="146"/>
      <c r="AA69" s="146"/>
      <c r="AB69" s="146"/>
      <c r="AC69" s="146"/>
      <c r="AD69" s="146"/>
      <c r="AE69" s="146"/>
      <c r="AF69" s="146"/>
      <c r="AG69" s="146" t="s">
        <v>341</v>
      </c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1" x14ac:dyDescent="0.2">
      <c r="A70" s="174">
        <v>27</v>
      </c>
      <c r="B70" s="175" t="s">
        <v>342</v>
      </c>
      <c r="C70" s="187" t="s">
        <v>343</v>
      </c>
      <c r="D70" s="176" t="s">
        <v>189</v>
      </c>
      <c r="E70" s="177">
        <v>5.8228</v>
      </c>
      <c r="F70" s="178"/>
      <c r="G70" s="179">
        <f>ROUND(E70*F70,2)</f>
        <v>0</v>
      </c>
      <c r="H70" s="178"/>
      <c r="I70" s="179">
        <f>ROUND(E70*H70,2)</f>
        <v>0</v>
      </c>
      <c r="J70" s="178"/>
      <c r="K70" s="179">
        <f>ROUND(E70*J70,2)</f>
        <v>0</v>
      </c>
      <c r="L70" s="179">
        <v>15</v>
      </c>
      <c r="M70" s="179">
        <f>G70*(1+L70/100)</f>
        <v>0</v>
      </c>
      <c r="N70" s="179">
        <v>0</v>
      </c>
      <c r="O70" s="179">
        <f>ROUND(E70*N70,2)</f>
        <v>0</v>
      </c>
      <c r="P70" s="179">
        <v>0</v>
      </c>
      <c r="Q70" s="179">
        <f>ROUND(E70*P70,2)</f>
        <v>0</v>
      </c>
      <c r="R70" s="179" t="s">
        <v>178</v>
      </c>
      <c r="S70" s="179" t="s">
        <v>125</v>
      </c>
      <c r="T70" s="180" t="s">
        <v>125</v>
      </c>
      <c r="U70" s="156">
        <v>0</v>
      </c>
      <c r="V70" s="156">
        <f>ROUND(E70*U70,2)</f>
        <v>0</v>
      </c>
      <c r="W70" s="156"/>
      <c r="X70" s="156" t="s">
        <v>340</v>
      </c>
      <c r="Y70" s="146"/>
      <c r="Z70" s="146"/>
      <c r="AA70" s="146"/>
      <c r="AB70" s="146"/>
      <c r="AC70" s="146"/>
      <c r="AD70" s="146"/>
      <c r="AE70" s="146"/>
      <c r="AF70" s="146"/>
      <c r="AG70" s="146" t="s">
        <v>344</v>
      </c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x14ac:dyDescent="0.2">
      <c r="A71" s="161" t="s">
        <v>119</v>
      </c>
      <c r="B71" s="162" t="s">
        <v>91</v>
      </c>
      <c r="C71" s="184" t="s">
        <v>27</v>
      </c>
      <c r="D71" s="163"/>
      <c r="E71" s="164"/>
      <c r="F71" s="165"/>
      <c r="G71" s="165">
        <f>SUMIF(AG72:AG73,"&lt;&gt;NOR",G72:G73)</f>
        <v>0</v>
      </c>
      <c r="H71" s="165"/>
      <c r="I71" s="165">
        <f>SUM(I72:I73)</f>
        <v>0</v>
      </c>
      <c r="J71" s="165"/>
      <c r="K71" s="165">
        <f>SUM(K72:K73)</f>
        <v>0</v>
      </c>
      <c r="L71" s="165"/>
      <c r="M71" s="165">
        <f>SUM(M72:M73)</f>
        <v>0</v>
      </c>
      <c r="N71" s="165"/>
      <c r="O71" s="165">
        <f>SUM(O72:O73)</f>
        <v>0</v>
      </c>
      <c r="P71" s="165"/>
      <c r="Q71" s="165">
        <f>SUM(Q72:Q73)</f>
        <v>0</v>
      </c>
      <c r="R71" s="165"/>
      <c r="S71" s="165"/>
      <c r="T71" s="166"/>
      <c r="U71" s="160"/>
      <c r="V71" s="160">
        <f>SUM(V72:V73)</f>
        <v>0</v>
      </c>
      <c r="W71" s="160"/>
      <c r="X71" s="160"/>
      <c r="AG71" t="s">
        <v>120</v>
      </c>
    </row>
    <row r="72" spans="1:60" outlineLevel="1" x14ac:dyDescent="0.2">
      <c r="A72" s="167">
        <v>28</v>
      </c>
      <c r="B72" s="168" t="s">
        <v>345</v>
      </c>
      <c r="C72" s="185" t="s">
        <v>346</v>
      </c>
      <c r="D72" s="169" t="s">
        <v>485</v>
      </c>
      <c r="E72" s="170">
        <v>1</v>
      </c>
      <c r="F72" s="171"/>
      <c r="G72" s="172">
        <f>ROUND(E72*F72,2)</f>
        <v>0</v>
      </c>
      <c r="H72" s="171"/>
      <c r="I72" s="172">
        <f>ROUND(E72*H72,2)</f>
        <v>0</v>
      </c>
      <c r="J72" s="171"/>
      <c r="K72" s="172">
        <f>ROUND(E72*J72,2)</f>
        <v>0</v>
      </c>
      <c r="L72" s="172">
        <v>15</v>
      </c>
      <c r="M72" s="172">
        <f>G72*(1+L72/100)</f>
        <v>0</v>
      </c>
      <c r="N72" s="172">
        <v>0</v>
      </c>
      <c r="O72" s="172">
        <f>ROUND(E72*N72,2)</f>
        <v>0</v>
      </c>
      <c r="P72" s="172">
        <v>0</v>
      </c>
      <c r="Q72" s="172">
        <f>ROUND(E72*P72,2)</f>
        <v>0</v>
      </c>
      <c r="R72" s="172"/>
      <c r="S72" s="172" t="s">
        <v>125</v>
      </c>
      <c r="T72" s="173" t="s">
        <v>126</v>
      </c>
      <c r="U72" s="156">
        <v>0</v>
      </c>
      <c r="V72" s="156">
        <f>ROUND(E72*U72,2)</f>
        <v>0</v>
      </c>
      <c r="W72" s="156"/>
      <c r="X72" s="156" t="s">
        <v>347</v>
      </c>
      <c r="Y72" s="146"/>
      <c r="Z72" s="146"/>
      <c r="AA72" s="146"/>
      <c r="AB72" s="146"/>
      <c r="AC72" s="146"/>
      <c r="AD72" s="146"/>
      <c r="AE72" s="146"/>
      <c r="AF72" s="146"/>
      <c r="AG72" s="146" t="s">
        <v>348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1" x14ac:dyDescent="0.2">
      <c r="A73" s="153"/>
      <c r="B73" s="154"/>
      <c r="C73" s="253" t="s">
        <v>349</v>
      </c>
      <c r="D73" s="254"/>
      <c r="E73" s="254"/>
      <c r="F73" s="254"/>
      <c r="G73" s="254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6"/>
      <c r="Z73" s="146"/>
      <c r="AA73" s="146"/>
      <c r="AB73" s="146"/>
      <c r="AC73" s="146"/>
      <c r="AD73" s="146"/>
      <c r="AE73" s="146"/>
      <c r="AF73" s="146"/>
      <c r="AG73" s="146" t="s">
        <v>154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x14ac:dyDescent="0.2">
      <c r="A74" s="3"/>
      <c r="B74" s="4"/>
      <c r="C74" s="189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AE74">
        <v>15</v>
      </c>
      <c r="AF74">
        <v>21</v>
      </c>
      <c r="AG74" t="s">
        <v>106</v>
      </c>
    </row>
    <row r="75" spans="1:60" x14ac:dyDescent="0.2">
      <c r="A75" s="149"/>
      <c r="B75" s="150" t="s">
        <v>29</v>
      </c>
      <c r="C75" s="190"/>
      <c r="D75" s="151"/>
      <c r="E75" s="152"/>
      <c r="F75" s="152"/>
      <c r="G75" s="183">
        <f>G8+G11+G13+G28+G34+G37+G62+G67+G71</f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AE75">
        <f>SUMIF(L7:L73,AE74,G7:G73)</f>
        <v>0</v>
      </c>
      <c r="AF75">
        <f>SUMIF(L7:L73,AF74,G7:G73)</f>
        <v>0</v>
      </c>
      <c r="AG75" t="s">
        <v>350</v>
      </c>
    </row>
    <row r="76" spans="1:60" x14ac:dyDescent="0.2">
      <c r="C76" s="191"/>
      <c r="D76" s="10"/>
      <c r="AG76" t="s">
        <v>351</v>
      </c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e7IeU3hbw42TA2fWUT9PWX1ZMErO2PZLBMLPdQG5PKxi1geav2BWwXSu3/iZj8cTAgFQZ0htb4qPh0aBb1bqA==" saltValue="ReM+P0frZk0M8Je2xj6uoQ==" spinCount="100000" sheet="1"/>
  <mergeCells count="13">
    <mergeCell ref="C16:G16"/>
    <mergeCell ref="A1:G1"/>
    <mergeCell ref="C2:G2"/>
    <mergeCell ref="C3:G3"/>
    <mergeCell ref="C4:G4"/>
    <mergeCell ref="C15:G15"/>
    <mergeCell ref="C73:G73"/>
    <mergeCell ref="C19:G19"/>
    <mergeCell ref="C30:G30"/>
    <mergeCell ref="C33:G33"/>
    <mergeCell ref="C36:G36"/>
    <mergeCell ref="C61:G61"/>
    <mergeCell ref="C64:G64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3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63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7" t="s">
        <v>93</v>
      </c>
      <c r="B1" s="257"/>
      <c r="C1" s="257"/>
      <c r="D1" s="257"/>
      <c r="E1" s="257"/>
      <c r="F1" s="257"/>
      <c r="G1" s="257"/>
      <c r="AG1" t="s">
        <v>94</v>
      </c>
    </row>
    <row r="2" spans="1:60" ht="24.95" customHeight="1" x14ac:dyDescent="0.2">
      <c r="A2" s="138" t="s">
        <v>7</v>
      </c>
      <c r="B2" s="49" t="s">
        <v>43</v>
      </c>
      <c r="C2" s="258" t="s">
        <v>44</v>
      </c>
      <c r="D2" s="259"/>
      <c r="E2" s="259"/>
      <c r="F2" s="259"/>
      <c r="G2" s="260"/>
      <c r="AG2" t="s">
        <v>95</v>
      </c>
    </row>
    <row r="3" spans="1:60" ht="24.95" customHeight="1" x14ac:dyDescent="0.2">
      <c r="A3" s="138" t="s">
        <v>8</v>
      </c>
      <c r="B3" s="49" t="s">
        <v>55</v>
      </c>
      <c r="C3" s="258" t="s">
        <v>56</v>
      </c>
      <c r="D3" s="259"/>
      <c r="E3" s="259"/>
      <c r="F3" s="259"/>
      <c r="G3" s="260"/>
      <c r="AC3" s="120" t="s">
        <v>95</v>
      </c>
      <c r="AG3" t="s">
        <v>96</v>
      </c>
    </row>
    <row r="4" spans="1:60" ht="24.95" customHeight="1" x14ac:dyDescent="0.2">
      <c r="A4" s="139" t="s">
        <v>9</v>
      </c>
      <c r="B4" s="140" t="s">
        <v>53</v>
      </c>
      <c r="C4" s="261" t="s">
        <v>57</v>
      </c>
      <c r="D4" s="262"/>
      <c r="E4" s="262"/>
      <c r="F4" s="262"/>
      <c r="G4" s="263"/>
      <c r="AG4" t="s">
        <v>97</v>
      </c>
    </row>
    <row r="5" spans="1:60" x14ac:dyDescent="0.2">
      <c r="D5" s="10"/>
    </row>
    <row r="6" spans="1:60" ht="38.25" x14ac:dyDescent="0.2">
      <c r="A6" s="142" t="s">
        <v>98</v>
      </c>
      <c r="B6" s="144" t="s">
        <v>99</v>
      </c>
      <c r="C6" s="144" t="s">
        <v>100</v>
      </c>
      <c r="D6" s="143" t="s">
        <v>101</v>
      </c>
      <c r="E6" s="142" t="s">
        <v>102</v>
      </c>
      <c r="F6" s="141" t="s">
        <v>103</v>
      </c>
      <c r="G6" s="142" t="s">
        <v>29</v>
      </c>
      <c r="H6" s="145" t="s">
        <v>30</v>
      </c>
      <c r="I6" s="145" t="s">
        <v>104</v>
      </c>
      <c r="J6" s="145" t="s">
        <v>31</v>
      </c>
      <c r="K6" s="145" t="s">
        <v>105</v>
      </c>
      <c r="L6" s="145" t="s">
        <v>106</v>
      </c>
      <c r="M6" s="145" t="s">
        <v>107</v>
      </c>
      <c r="N6" s="145" t="s">
        <v>108</v>
      </c>
      <c r="O6" s="145" t="s">
        <v>109</v>
      </c>
      <c r="P6" s="145" t="s">
        <v>110</v>
      </c>
      <c r="Q6" s="145" t="s">
        <v>111</v>
      </c>
      <c r="R6" s="145" t="s">
        <v>112</v>
      </c>
      <c r="S6" s="145" t="s">
        <v>113</v>
      </c>
      <c r="T6" s="145" t="s">
        <v>114</v>
      </c>
      <c r="U6" s="145" t="s">
        <v>115</v>
      </c>
      <c r="V6" s="145" t="s">
        <v>116</v>
      </c>
      <c r="W6" s="145" t="s">
        <v>117</v>
      </c>
      <c r="X6" s="145" t="s">
        <v>118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61" t="s">
        <v>119</v>
      </c>
      <c r="B8" s="162" t="s">
        <v>70</v>
      </c>
      <c r="C8" s="184" t="s">
        <v>71</v>
      </c>
      <c r="D8" s="163"/>
      <c r="E8" s="164"/>
      <c r="F8" s="165"/>
      <c r="G8" s="165">
        <f>SUMIF(AG9:AG24,"&lt;&gt;NOR",G9:G24)</f>
        <v>0</v>
      </c>
      <c r="H8" s="165"/>
      <c r="I8" s="165">
        <f>SUM(I9:I24)</f>
        <v>0</v>
      </c>
      <c r="J8" s="165"/>
      <c r="K8" s="165">
        <f>SUM(K9:K24)</f>
        <v>0</v>
      </c>
      <c r="L8" s="165"/>
      <c r="M8" s="165">
        <f>SUM(M9:M24)</f>
        <v>0</v>
      </c>
      <c r="N8" s="165"/>
      <c r="O8" s="165">
        <f>SUM(O9:O24)</f>
        <v>0.58000000000000007</v>
      </c>
      <c r="P8" s="165"/>
      <c r="Q8" s="165">
        <f>SUM(Q9:Q24)</f>
        <v>0</v>
      </c>
      <c r="R8" s="165"/>
      <c r="S8" s="165"/>
      <c r="T8" s="166"/>
      <c r="U8" s="160"/>
      <c r="V8" s="160">
        <f>SUM(V9:V24)</f>
        <v>9.120000000000001</v>
      </c>
      <c r="W8" s="160"/>
      <c r="X8" s="160"/>
      <c r="AG8" t="s">
        <v>120</v>
      </c>
    </row>
    <row r="9" spans="1:60" ht="22.5" outlineLevel="1" x14ac:dyDescent="0.2">
      <c r="A9" s="167">
        <v>1</v>
      </c>
      <c r="B9" s="168" t="s">
        <v>149</v>
      </c>
      <c r="C9" s="185" t="s">
        <v>150</v>
      </c>
      <c r="D9" s="169" t="s">
        <v>139</v>
      </c>
      <c r="E9" s="170">
        <v>30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15</v>
      </c>
      <c r="M9" s="172">
        <f>G9*(1+L9/100)</f>
        <v>0</v>
      </c>
      <c r="N9" s="172">
        <v>1.8380000000000001E-2</v>
      </c>
      <c r="O9" s="172">
        <f>ROUND(E9*N9,2)</f>
        <v>0.55000000000000004</v>
      </c>
      <c r="P9" s="172">
        <v>0</v>
      </c>
      <c r="Q9" s="172">
        <f>ROUND(E9*P9,2)</f>
        <v>0</v>
      </c>
      <c r="R9" s="172" t="s">
        <v>151</v>
      </c>
      <c r="S9" s="172" t="s">
        <v>125</v>
      </c>
      <c r="T9" s="173" t="s">
        <v>125</v>
      </c>
      <c r="U9" s="156">
        <v>0.13</v>
      </c>
      <c r="V9" s="156">
        <f>ROUND(E9*U9,2)</f>
        <v>3.9</v>
      </c>
      <c r="W9" s="156"/>
      <c r="X9" s="156" t="s">
        <v>127</v>
      </c>
      <c r="Y9" s="146"/>
      <c r="Z9" s="146"/>
      <c r="AA9" s="146"/>
      <c r="AB9" s="146"/>
      <c r="AC9" s="146"/>
      <c r="AD9" s="146"/>
      <c r="AE9" s="146"/>
      <c r="AF9" s="146"/>
      <c r="AG9" s="146" t="s">
        <v>128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53"/>
      <c r="B10" s="154"/>
      <c r="C10" s="251" t="s">
        <v>152</v>
      </c>
      <c r="D10" s="252"/>
      <c r="E10" s="252"/>
      <c r="F10" s="252"/>
      <c r="G10" s="252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6"/>
      <c r="Z10" s="146"/>
      <c r="AA10" s="146"/>
      <c r="AB10" s="146"/>
      <c r="AC10" s="146"/>
      <c r="AD10" s="146"/>
      <c r="AE10" s="146"/>
      <c r="AF10" s="146"/>
      <c r="AG10" s="146" t="s">
        <v>129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53"/>
      <c r="B11" s="154"/>
      <c r="C11" s="255" t="s">
        <v>153</v>
      </c>
      <c r="D11" s="256"/>
      <c r="E11" s="256"/>
      <c r="F11" s="256"/>
      <c r="G11" s="2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6"/>
      <c r="Z11" s="146"/>
      <c r="AA11" s="146"/>
      <c r="AB11" s="146"/>
      <c r="AC11" s="146"/>
      <c r="AD11" s="146"/>
      <c r="AE11" s="146"/>
      <c r="AF11" s="146"/>
      <c r="AG11" s="146" t="s">
        <v>154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1" x14ac:dyDescent="0.2">
      <c r="A12" s="153"/>
      <c r="B12" s="154"/>
      <c r="C12" s="186" t="s">
        <v>460</v>
      </c>
      <c r="D12" s="158"/>
      <c r="E12" s="159">
        <v>15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6"/>
      <c r="Z12" s="146"/>
      <c r="AA12" s="146"/>
      <c r="AB12" s="146"/>
      <c r="AC12" s="146"/>
      <c r="AD12" s="146"/>
      <c r="AE12" s="146"/>
      <c r="AF12" s="146"/>
      <c r="AG12" s="146" t="s">
        <v>131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">
      <c r="A13" s="153"/>
      <c r="B13" s="154"/>
      <c r="C13" s="186" t="s">
        <v>461</v>
      </c>
      <c r="D13" s="158"/>
      <c r="E13" s="159">
        <v>15</v>
      </c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46"/>
      <c r="Z13" s="146"/>
      <c r="AA13" s="146"/>
      <c r="AB13" s="146"/>
      <c r="AC13" s="146"/>
      <c r="AD13" s="146"/>
      <c r="AE13" s="146"/>
      <c r="AF13" s="146"/>
      <c r="AG13" s="146" t="s">
        <v>131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ht="33.75" outlineLevel="1" x14ac:dyDescent="0.2">
      <c r="A14" s="167">
        <v>2</v>
      </c>
      <c r="B14" s="168" t="s">
        <v>157</v>
      </c>
      <c r="C14" s="185" t="s">
        <v>158</v>
      </c>
      <c r="D14" s="169" t="s">
        <v>139</v>
      </c>
      <c r="E14" s="170">
        <v>30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15</v>
      </c>
      <c r="M14" s="172">
        <f>G14*(1+L14/100)</f>
        <v>0</v>
      </c>
      <c r="N14" s="172">
        <v>8.4999999999999995E-4</v>
      </c>
      <c r="O14" s="172">
        <f>ROUND(E14*N14,2)</f>
        <v>0.03</v>
      </c>
      <c r="P14" s="172">
        <v>0</v>
      </c>
      <c r="Q14" s="172">
        <f>ROUND(E14*P14,2)</f>
        <v>0</v>
      </c>
      <c r="R14" s="172" t="s">
        <v>151</v>
      </c>
      <c r="S14" s="172" t="s">
        <v>125</v>
      </c>
      <c r="T14" s="173" t="s">
        <v>125</v>
      </c>
      <c r="U14" s="156">
        <v>0.01</v>
      </c>
      <c r="V14" s="156">
        <f>ROUND(E14*U14,2)</f>
        <v>0.3</v>
      </c>
      <c r="W14" s="156"/>
      <c r="X14" s="156" t="s">
        <v>127</v>
      </c>
      <c r="Y14" s="146"/>
      <c r="Z14" s="146"/>
      <c r="AA14" s="146"/>
      <c r="AB14" s="146"/>
      <c r="AC14" s="146"/>
      <c r="AD14" s="146"/>
      <c r="AE14" s="146"/>
      <c r="AF14" s="146"/>
      <c r="AG14" s="146" t="s">
        <v>136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1" x14ac:dyDescent="0.2">
      <c r="A15" s="153"/>
      <c r="B15" s="154"/>
      <c r="C15" s="251" t="s">
        <v>152</v>
      </c>
      <c r="D15" s="252"/>
      <c r="E15" s="252"/>
      <c r="F15" s="252"/>
      <c r="G15" s="252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6"/>
      <c r="Z15" s="146"/>
      <c r="AA15" s="146"/>
      <c r="AB15" s="146"/>
      <c r="AC15" s="146"/>
      <c r="AD15" s="146"/>
      <c r="AE15" s="146"/>
      <c r="AF15" s="146"/>
      <c r="AG15" s="146" t="s">
        <v>129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53"/>
      <c r="B16" s="154"/>
      <c r="C16" s="186" t="s">
        <v>462</v>
      </c>
      <c r="D16" s="158"/>
      <c r="E16" s="159">
        <v>30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6"/>
      <c r="Z16" s="146"/>
      <c r="AA16" s="146"/>
      <c r="AB16" s="146"/>
      <c r="AC16" s="146"/>
      <c r="AD16" s="146"/>
      <c r="AE16" s="146"/>
      <c r="AF16" s="146"/>
      <c r="AG16" s="146" t="s">
        <v>131</v>
      </c>
      <c r="AH16" s="146">
        <v>5</v>
      </c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67">
        <v>3</v>
      </c>
      <c r="B17" s="168" t="s">
        <v>160</v>
      </c>
      <c r="C17" s="185" t="s">
        <v>161</v>
      </c>
      <c r="D17" s="169" t="s">
        <v>139</v>
      </c>
      <c r="E17" s="170">
        <v>30</v>
      </c>
      <c r="F17" s="171"/>
      <c r="G17" s="172">
        <f>ROUND(E17*F17,2)</f>
        <v>0</v>
      </c>
      <c r="H17" s="171"/>
      <c r="I17" s="172">
        <f>ROUND(E17*H17,2)</f>
        <v>0</v>
      </c>
      <c r="J17" s="171"/>
      <c r="K17" s="172">
        <f>ROUND(E17*J17,2)</f>
        <v>0</v>
      </c>
      <c r="L17" s="172">
        <v>15</v>
      </c>
      <c r="M17" s="172">
        <f>G17*(1+L17/100)</f>
        <v>0</v>
      </c>
      <c r="N17" s="172">
        <v>0</v>
      </c>
      <c r="O17" s="172">
        <f>ROUND(E17*N17,2)</f>
        <v>0</v>
      </c>
      <c r="P17" s="172">
        <v>0</v>
      </c>
      <c r="Q17" s="172">
        <f>ROUND(E17*P17,2)</f>
        <v>0</v>
      </c>
      <c r="R17" s="172" t="s">
        <v>151</v>
      </c>
      <c r="S17" s="172" t="s">
        <v>125</v>
      </c>
      <c r="T17" s="173" t="s">
        <v>125</v>
      </c>
      <c r="U17" s="156">
        <v>0.1</v>
      </c>
      <c r="V17" s="156">
        <f>ROUND(E17*U17,2)</f>
        <v>3</v>
      </c>
      <c r="W17" s="156"/>
      <c r="X17" s="156" t="s">
        <v>127</v>
      </c>
      <c r="Y17" s="146"/>
      <c r="Z17" s="146"/>
      <c r="AA17" s="146"/>
      <c r="AB17" s="146"/>
      <c r="AC17" s="146"/>
      <c r="AD17" s="146"/>
      <c r="AE17" s="146"/>
      <c r="AF17" s="146"/>
      <c r="AG17" s="146" t="s">
        <v>128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">
      <c r="A18" s="153"/>
      <c r="B18" s="154"/>
      <c r="C18" s="186" t="s">
        <v>462</v>
      </c>
      <c r="D18" s="158"/>
      <c r="E18" s="159">
        <v>30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6"/>
      <c r="Z18" s="146"/>
      <c r="AA18" s="146"/>
      <c r="AB18" s="146"/>
      <c r="AC18" s="146"/>
      <c r="AD18" s="146"/>
      <c r="AE18" s="146"/>
      <c r="AF18" s="146"/>
      <c r="AG18" s="146" t="s">
        <v>131</v>
      </c>
      <c r="AH18" s="146">
        <v>5</v>
      </c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67">
        <v>4</v>
      </c>
      <c r="B19" s="168" t="s">
        <v>162</v>
      </c>
      <c r="C19" s="185" t="s">
        <v>163</v>
      </c>
      <c r="D19" s="169" t="s">
        <v>139</v>
      </c>
      <c r="E19" s="170">
        <v>30</v>
      </c>
      <c r="F19" s="171"/>
      <c r="G19" s="172">
        <f>ROUND(E19*F19,2)</f>
        <v>0</v>
      </c>
      <c r="H19" s="171"/>
      <c r="I19" s="172">
        <f>ROUND(E19*H19,2)</f>
        <v>0</v>
      </c>
      <c r="J19" s="171"/>
      <c r="K19" s="172">
        <f>ROUND(E19*J19,2)</f>
        <v>0</v>
      </c>
      <c r="L19" s="172">
        <v>15</v>
      </c>
      <c r="M19" s="172">
        <f>G19*(1+L19/100)</f>
        <v>0</v>
      </c>
      <c r="N19" s="172">
        <v>0</v>
      </c>
      <c r="O19" s="172">
        <f>ROUND(E19*N19,2)</f>
        <v>0</v>
      </c>
      <c r="P19" s="172">
        <v>0</v>
      </c>
      <c r="Q19" s="172">
        <f>ROUND(E19*P19,2)</f>
        <v>0</v>
      </c>
      <c r="R19" s="172" t="s">
        <v>151</v>
      </c>
      <c r="S19" s="172" t="s">
        <v>125</v>
      </c>
      <c r="T19" s="173" t="s">
        <v>125</v>
      </c>
      <c r="U19" s="156">
        <v>0.04</v>
      </c>
      <c r="V19" s="156">
        <f>ROUND(E19*U19,2)</f>
        <v>1.2</v>
      </c>
      <c r="W19" s="156"/>
      <c r="X19" s="156" t="s">
        <v>127</v>
      </c>
      <c r="Y19" s="146"/>
      <c r="Z19" s="146"/>
      <c r="AA19" s="146"/>
      <c r="AB19" s="146"/>
      <c r="AC19" s="146"/>
      <c r="AD19" s="146"/>
      <c r="AE19" s="146"/>
      <c r="AF19" s="146"/>
      <c r="AG19" s="146" t="s">
        <v>128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53"/>
      <c r="B20" s="154"/>
      <c r="C20" s="186" t="s">
        <v>462</v>
      </c>
      <c r="D20" s="158"/>
      <c r="E20" s="159">
        <v>30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6"/>
      <c r="Z20" s="146"/>
      <c r="AA20" s="146"/>
      <c r="AB20" s="146"/>
      <c r="AC20" s="146"/>
      <c r="AD20" s="146"/>
      <c r="AE20" s="146"/>
      <c r="AF20" s="146"/>
      <c r="AG20" s="146" t="s">
        <v>131</v>
      </c>
      <c r="AH20" s="146">
        <v>5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">
      <c r="A21" s="167">
        <v>5</v>
      </c>
      <c r="B21" s="168" t="s">
        <v>164</v>
      </c>
      <c r="C21" s="185" t="s">
        <v>165</v>
      </c>
      <c r="D21" s="169" t="s">
        <v>139</v>
      </c>
      <c r="E21" s="170">
        <v>30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15</v>
      </c>
      <c r="M21" s="172">
        <f>G21*(1+L21/100)</f>
        <v>0</v>
      </c>
      <c r="N21" s="172">
        <v>0</v>
      </c>
      <c r="O21" s="172">
        <f>ROUND(E21*N21,2)</f>
        <v>0</v>
      </c>
      <c r="P21" s="172">
        <v>0</v>
      </c>
      <c r="Q21" s="172">
        <f>ROUND(E21*P21,2)</f>
        <v>0</v>
      </c>
      <c r="R21" s="172" t="s">
        <v>151</v>
      </c>
      <c r="S21" s="172" t="s">
        <v>125</v>
      </c>
      <c r="T21" s="173" t="s">
        <v>125</v>
      </c>
      <c r="U21" s="156">
        <v>2.4E-2</v>
      </c>
      <c r="V21" s="156">
        <f>ROUND(E21*U21,2)</f>
        <v>0.72</v>
      </c>
      <c r="W21" s="156"/>
      <c r="X21" s="156" t="s">
        <v>127</v>
      </c>
      <c r="Y21" s="146"/>
      <c r="Z21" s="146"/>
      <c r="AA21" s="146"/>
      <c r="AB21" s="146"/>
      <c r="AC21" s="146"/>
      <c r="AD21" s="146"/>
      <c r="AE21" s="146"/>
      <c r="AF21" s="146"/>
      <c r="AG21" s="146" t="s">
        <v>128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53"/>
      <c r="B22" s="154"/>
      <c r="C22" s="186" t="s">
        <v>463</v>
      </c>
      <c r="D22" s="158"/>
      <c r="E22" s="159">
        <v>30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6"/>
      <c r="Z22" s="146"/>
      <c r="AA22" s="146"/>
      <c r="AB22" s="146"/>
      <c r="AC22" s="146"/>
      <c r="AD22" s="146"/>
      <c r="AE22" s="146"/>
      <c r="AF22" s="146"/>
      <c r="AG22" s="146" t="s">
        <v>131</v>
      </c>
      <c r="AH22" s="146">
        <v>5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">
      <c r="A23" s="167">
        <v>6</v>
      </c>
      <c r="B23" s="168" t="s">
        <v>167</v>
      </c>
      <c r="C23" s="185" t="s">
        <v>168</v>
      </c>
      <c r="D23" s="169" t="s">
        <v>139</v>
      </c>
      <c r="E23" s="170">
        <v>30</v>
      </c>
      <c r="F23" s="171"/>
      <c r="G23" s="172">
        <f>ROUND(E23*F23,2)</f>
        <v>0</v>
      </c>
      <c r="H23" s="171"/>
      <c r="I23" s="172">
        <f>ROUND(E23*H23,2)</f>
        <v>0</v>
      </c>
      <c r="J23" s="171"/>
      <c r="K23" s="172">
        <f>ROUND(E23*J23,2)</f>
        <v>0</v>
      </c>
      <c r="L23" s="172">
        <v>15</v>
      </c>
      <c r="M23" s="172">
        <f>G23*(1+L23/100)</f>
        <v>0</v>
      </c>
      <c r="N23" s="172">
        <v>1.0000000000000001E-5</v>
      </c>
      <c r="O23" s="172">
        <f>ROUND(E23*N23,2)</f>
        <v>0</v>
      </c>
      <c r="P23" s="172">
        <v>0</v>
      </c>
      <c r="Q23" s="172">
        <f>ROUND(E23*P23,2)</f>
        <v>0</v>
      </c>
      <c r="R23" s="172" t="s">
        <v>169</v>
      </c>
      <c r="S23" s="172" t="s">
        <v>125</v>
      </c>
      <c r="T23" s="173" t="s">
        <v>125</v>
      </c>
      <c r="U23" s="156">
        <v>0</v>
      </c>
      <c r="V23" s="156">
        <f>ROUND(E23*U23,2)</f>
        <v>0</v>
      </c>
      <c r="W23" s="156"/>
      <c r="X23" s="156" t="s">
        <v>170</v>
      </c>
      <c r="Y23" s="146"/>
      <c r="Z23" s="146"/>
      <c r="AA23" s="146"/>
      <c r="AB23" s="146"/>
      <c r="AC23" s="146"/>
      <c r="AD23" s="146"/>
      <c r="AE23" s="146"/>
      <c r="AF23" s="146"/>
      <c r="AG23" s="146" t="s">
        <v>171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">
      <c r="A24" s="153"/>
      <c r="B24" s="154"/>
      <c r="C24" s="186" t="s">
        <v>463</v>
      </c>
      <c r="D24" s="158"/>
      <c r="E24" s="159">
        <v>30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6"/>
      <c r="Z24" s="146"/>
      <c r="AA24" s="146"/>
      <c r="AB24" s="146"/>
      <c r="AC24" s="146"/>
      <c r="AD24" s="146"/>
      <c r="AE24" s="146"/>
      <c r="AF24" s="146"/>
      <c r="AG24" s="146" t="s">
        <v>131</v>
      </c>
      <c r="AH24" s="146">
        <v>5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x14ac:dyDescent="0.2">
      <c r="A25" s="161" t="s">
        <v>119</v>
      </c>
      <c r="B25" s="162" t="s">
        <v>76</v>
      </c>
      <c r="C25" s="184" t="s">
        <v>77</v>
      </c>
      <c r="D25" s="163"/>
      <c r="E25" s="164"/>
      <c r="F25" s="165"/>
      <c r="G25" s="165">
        <f>SUMIF(AG26:AG27,"&lt;&gt;NOR",G26:G27)</f>
        <v>0</v>
      </c>
      <c r="H25" s="165"/>
      <c r="I25" s="165">
        <f>SUM(I26:I27)</f>
        <v>0</v>
      </c>
      <c r="J25" s="165"/>
      <c r="K25" s="165">
        <f>SUM(K26:K27)</f>
        <v>0</v>
      </c>
      <c r="L25" s="165"/>
      <c r="M25" s="165">
        <f>SUM(M26:M27)</f>
        <v>0</v>
      </c>
      <c r="N25" s="165"/>
      <c r="O25" s="165">
        <f>SUM(O26:O27)</f>
        <v>0</v>
      </c>
      <c r="P25" s="165"/>
      <c r="Q25" s="165">
        <f>SUM(Q26:Q27)</f>
        <v>0</v>
      </c>
      <c r="R25" s="165"/>
      <c r="S25" s="165"/>
      <c r="T25" s="166"/>
      <c r="U25" s="160"/>
      <c r="V25" s="160">
        <f>SUM(V26:V27)</f>
        <v>1.0900000000000001</v>
      </c>
      <c r="W25" s="160"/>
      <c r="X25" s="160"/>
      <c r="AG25" t="s">
        <v>120</v>
      </c>
    </row>
    <row r="26" spans="1:60" ht="33.75" outlineLevel="1" x14ac:dyDescent="0.2">
      <c r="A26" s="167">
        <v>7</v>
      </c>
      <c r="B26" s="168" t="s">
        <v>187</v>
      </c>
      <c r="C26" s="185" t="s">
        <v>188</v>
      </c>
      <c r="D26" s="169" t="s">
        <v>189</v>
      </c>
      <c r="E26" s="170">
        <v>0.57720000000000005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15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 t="s">
        <v>190</v>
      </c>
      <c r="S26" s="172" t="s">
        <v>125</v>
      </c>
      <c r="T26" s="173" t="s">
        <v>125</v>
      </c>
      <c r="U26" s="156">
        <v>1.8919999999999999</v>
      </c>
      <c r="V26" s="156">
        <f>ROUND(E26*U26,2)</f>
        <v>1.0900000000000001</v>
      </c>
      <c r="W26" s="156"/>
      <c r="X26" s="156" t="s">
        <v>191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192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">
      <c r="A27" s="153"/>
      <c r="B27" s="154"/>
      <c r="C27" s="251" t="s">
        <v>193</v>
      </c>
      <c r="D27" s="252"/>
      <c r="E27" s="252"/>
      <c r="F27" s="252"/>
      <c r="G27" s="252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6"/>
      <c r="Z27" s="146"/>
      <c r="AA27" s="146"/>
      <c r="AB27" s="146"/>
      <c r="AC27" s="146"/>
      <c r="AD27" s="146"/>
      <c r="AE27" s="146"/>
      <c r="AF27" s="146"/>
      <c r="AG27" s="146" t="s">
        <v>129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x14ac:dyDescent="0.2">
      <c r="A28" s="161" t="s">
        <v>119</v>
      </c>
      <c r="B28" s="162" t="s">
        <v>78</v>
      </c>
      <c r="C28" s="184" t="s">
        <v>79</v>
      </c>
      <c r="D28" s="163"/>
      <c r="E28" s="164"/>
      <c r="F28" s="165"/>
      <c r="G28" s="165">
        <f>SUMIF(AG29:AG36,"&lt;&gt;NOR",G29:G36)</f>
        <v>0</v>
      </c>
      <c r="H28" s="165"/>
      <c r="I28" s="165">
        <f>SUM(I29:I36)</f>
        <v>0</v>
      </c>
      <c r="J28" s="165"/>
      <c r="K28" s="165">
        <f>SUM(K29:K36)</f>
        <v>0</v>
      </c>
      <c r="L28" s="165"/>
      <c r="M28" s="165">
        <f>SUM(M29:M36)</f>
        <v>0</v>
      </c>
      <c r="N28" s="165"/>
      <c r="O28" s="165">
        <f>SUM(O29:O36)</f>
        <v>0.45</v>
      </c>
      <c r="P28" s="165"/>
      <c r="Q28" s="165">
        <f>SUM(Q29:Q36)</f>
        <v>0</v>
      </c>
      <c r="R28" s="165"/>
      <c r="S28" s="165"/>
      <c r="T28" s="166"/>
      <c r="U28" s="160"/>
      <c r="V28" s="160">
        <f>SUM(V29:V36)</f>
        <v>0</v>
      </c>
      <c r="W28" s="160"/>
      <c r="X28" s="160"/>
      <c r="AG28" t="s">
        <v>120</v>
      </c>
    </row>
    <row r="29" spans="1:60" outlineLevel="1" x14ac:dyDescent="0.2">
      <c r="A29" s="167">
        <v>8</v>
      </c>
      <c r="B29" s="168" t="s">
        <v>227</v>
      </c>
      <c r="C29" s="185" t="s">
        <v>228</v>
      </c>
      <c r="D29" s="169" t="s">
        <v>139</v>
      </c>
      <c r="E29" s="170">
        <v>200.23</v>
      </c>
      <c r="F29" s="171"/>
      <c r="G29" s="172">
        <f>ROUND(E29*F29,2)</f>
        <v>0</v>
      </c>
      <c r="H29" s="171"/>
      <c r="I29" s="172">
        <f>ROUND(E29*H29,2)</f>
        <v>0</v>
      </c>
      <c r="J29" s="171"/>
      <c r="K29" s="172">
        <f>ROUND(E29*J29,2)</f>
        <v>0</v>
      </c>
      <c r="L29" s="172">
        <v>15</v>
      </c>
      <c r="M29" s="172">
        <f>G29*(1+L29/100)</f>
        <v>0</v>
      </c>
      <c r="N29" s="172">
        <v>1E-3</v>
      </c>
      <c r="O29" s="172">
        <f>ROUND(E29*N29,2)</f>
        <v>0.2</v>
      </c>
      <c r="P29" s="172">
        <v>0</v>
      </c>
      <c r="Q29" s="172">
        <f>ROUND(E29*P29,2)</f>
        <v>0</v>
      </c>
      <c r="R29" s="172"/>
      <c r="S29" s="172" t="s">
        <v>135</v>
      </c>
      <c r="T29" s="173" t="s">
        <v>126</v>
      </c>
      <c r="U29" s="156">
        <v>0</v>
      </c>
      <c r="V29" s="156">
        <f>ROUND(E29*U29,2)</f>
        <v>0</v>
      </c>
      <c r="W29" s="156"/>
      <c r="X29" s="156" t="s">
        <v>127</v>
      </c>
      <c r="Y29" s="146"/>
      <c r="Z29" s="146"/>
      <c r="AA29" s="146"/>
      <c r="AB29" s="146"/>
      <c r="AC29" s="146"/>
      <c r="AD29" s="146"/>
      <c r="AE29" s="146"/>
      <c r="AF29" s="146"/>
      <c r="AG29" s="146" t="s">
        <v>144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53"/>
      <c r="B30" s="154"/>
      <c r="C30" s="186" t="s">
        <v>464</v>
      </c>
      <c r="D30" s="158"/>
      <c r="E30" s="159">
        <v>177.23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6"/>
      <c r="Z30" s="146"/>
      <c r="AA30" s="146"/>
      <c r="AB30" s="146"/>
      <c r="AC30" s="146"/>
      <c r="AD30" s="146"/>
      <c r="AE30" s="146"/>
      <c r="AF30" s="146"/>
      <c r="AG30" s="146" t="s">
        <v>131</v>
      </c>
      <c r="AH30" s="146">
        <v>5</v>
      </c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53"/>
      <c r="B31" s="154"/>
      <c r="C31" s="186" t="s">
        <v>229</v>
      </c>
      <c r="D31" s="158"/>
      <c r="E31" s="159">
        <v>7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6"/>
      <c r="Z31" s="146"/>
      <c r="AA31" s="146"/>
      <c r="AB31" s="146"/>
      <c r="AC31" s="146"/>
      <c r="AD31" s="146"/>
      <c r="AE31" s="146"/>
      <c r="AF31" s="146"/>
      <c r="AG31" s="146" t="s">
        <v>131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">
      <c r="A32" s="153"/>
      <c r="B32" s="154"/>
      <c r="C32" s="186" t="s">
        <v>465</v>
      </c>
      <c r="D32" s="158"/>
      <c r="E32" s="159">
        <v>16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6"/>
      <c r="Z32" s="146"/>
      <c r="AA32" s="146"/>
      <c r="AB32" s="146"/>
      <c r="AC32" s="146"/>
      <c r="AD32" s="146"/>
      <c r="AE32" s="146"/>
      <c r="AF32" s="146"/>
      <c r="AG32" s="146" t="s">
        <v>131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67">
        <v>9</v>
      </c>
      <c r="B33" s="168" t="s">
        <v>240</v>
      </c>
      <c r="C33" s="185" t="s">
        <v>241</v>
      </c>
      <c r="D33" s="169" t="s">
        <v>200</v>
      </c>
      <c r="E33" s="170">
        <v>192</v>
      </c>
      <c r="F33" s="171"/>
      <c r="G33" s="172">
        <f>ROUND(E33*F33,2)</f>
        <v>0</v>
      </c>
      <c r="H33" s="171"/>
      <c r="I33" s="172">
        <f>ROUND(E33*H33,2)</f>
        <v>0</v>
      </c>
      <c r="J33" s="171"/>
      <c r="K33" s="172">
        <f>ROUND(E33*J33,2)</f>
        <v>0</v>
      </c>
      <c r="L33" s="172">
        <v>15</v>
      </c>
      <c r="M33" s="172">
        <f>G33*(1+L33/100)</f>
        <v>0</v>
      </c>
      <c r="N33" s="172">
        <v>1.32E-3</v>
      </c>
      <c r="O33" s="172">
        <f>ROUND(E33*N33,2)</f>
        <v>0.25</v>
      </c>
      <c r="P33" s="172">
        <v>0</v>
      </c>
      <c r="Q33" s="172">
        <f>ROUND(E33*P33,2)</f>
        <v>0</v>
      </c>
      <c r="R33" s="172" t="s">
        <v>169</v>
      </c>
      <c r="S33" s="172" t="s">
        <v>125</v>
      </c>
      <c r="T33" s="173" t="s">
        <v>125</v>
      </c>
      <c r="U33" s="156">
        <v>0</v>
      </c>
      <c r="V33" s="156">
        <f>ROUND(E33*U33,2)</f>
        <v>0</v>
      </c>
      <c r="W33" s="156"/>
      <c r="X33" s="156" t="s">
        <v>170</v>
      </c>
      <c r="Y33" s="146"/>
      <c r="Z33" s="146"/>
      <c r="AA33" s="146"/>
      <c r="AB33" s="146"/>
      <c r="AC33" s="146"/>
      <c r="AD33" s="146"/>
      <c r="AE33" s="146"/>
      <c r="AF33" s="146"/>
      <c r="AG33" s="146" t="s">
        <v>242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">
      <c r="A34" s="153"/>
      <c r="B34" s="154"/>
      <c r="C34" s="186" t="s">
        <v>466</v>
      </c>
      <c r="D34" s="158"/>
      <c r="E34" s="159">
        <v>192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6"/>
      <c r="Z34" s="146"/>
      <c r="AA34" s="146"/>
      <c r="AB34" s="146"/>
      <c r="AC34" s="146"/>
      <c r="AD34" s="146"/>
      <c r="AE34" s="146"/>
      <c r="AF34" s="146"/>
      <c r="AG34" s="146" t="s">
        <v>131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">
      <c r="A35" s="153">
        <v>10</v>
      </c>
      <c r="B35" s="154" t="s">
        <v>256</v>
      </c>
      <c r="C35" s="188" t="s">
        <v>257</v>
      </c>
      <c r="D35" s="155" t="s">
        <v>0</v>
      </c>
      <c r="E35" s="182"/>
      <c r="F35" s="157"/>
      <c r="G35" s="156">
        <f>ROUND(E35*F35,2)</f>
        <v>0</v>
      </c>
      <c r="H35" s="157"/>
      <c r="I35" s="156">
        <f>ROUND(E35*H35,2)</f>
        <v>0</v>
      </c>
      <c r="J35" s="157"/>
      <c r="K35" s="156">
        <f>ROUND(E35*J35,2)</f>
        <v>0</v>
      </c>
      <c r="L35" s="156">
        <v>15</v>
      </c>
      <c r="M35" s="156">
        <f>G35*(1+L35/100)</f>
        <v>0</v>
      </c>
      <c r="N35" s="156">
        <v>0</v>
      </c>
      <c r="O35" s="156">
        <f>ROUND(E35*N35,2)</f>
        <v>0</v>
      </c>
      <c r="P35" s="156">
        <v>0</v>
      </c>
      <c r="Q35" s="156">
        <f>ROUND(E35*P35,2)</f>
        <v>0</v>
      </c>
      <c r="R35" s="156" t="s">
        <v>196</v>
      </c>
      <c r="S35" s="156" t="s">
        <v>125</v>
      </c>
      <c r="T35" s="156" t="s">
        <v>125</v>
      </c>
      <c r="U35" s="156">
        <v>0</v>
      </c>
      <c r="V35" s="156">
        <f>ROUND(E35*U35,2)</f>
        <v>0</v>
      </c>
      <c r="W35" s="156"/>
      <c r="X35" s="156" t="s">
        <v>191</v>
      </c>
      <c r="Y35" s="146"/>
      <c r="Z35" s="146"/>
      <c r="AA35" s="146"/>
      <c r="AB35" s="146"/>
      <c r="AC35" s="146"/>
      <c r="AD35" s="146"/>
      <c r="AE35" s="146"/>
      <c r="AF35" s="146"/>
      <c r="AG35" s="146" t="s">
        <v>258</v>
      </c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">
      <c r="A36" s="153"/>
      <c r="B36" s="154"/>
      <c r="C36" s="249" t="s">
        <v>259</v>
      </c>
      <c r="D36" s="250"/>
      <c r="E36" s="250"/>
      <c r="F36" s="250"/>
      <c r="G36" s="250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6"/>
      <c r="Z36" s="146"/>
      <c r="AA36" s="146"/>
      <c r="AB36" s="146"/>
      <c r="AC36" s="146"/>
      <c r="AD36" s="146"/>
      <c r="AE36" s="146"/>
      <c r="AF36" s="146"/>
      <c r="AG36" s="146" t="s">
        <v>129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x14ac:dyDescent="0.2">
      <c r="A37" s="161" t="s">
        <v>119</v>
      </c>
      <c r="B37" s="162" t="s">
        <v>80</v>
      </c>
      <c r="C37" s="184" t="s">
        <v>81</v>
      </c>
      <c r="D37" s="163"/>
      <c r="E37" s="164"/>
      <c r="F37" s="165"/>
      <c r="G37" s="165">
        <f>SUMIF(AG38:AG46,"&lt;&gt;NOR",G38:G46)</f>
        <v>0</v>
      </c>
      <c r="H37" s="165"/>
      <c r="I37" s="165">
        <f>SUM(I38:I46)</f>
        <v>0</v>
      </c>
      <c r="J37" s="165"/>
      <c r="K37" s="165">
        <f>SUM(K38:K46)</f>
        <v>0</v>
      </c>
      <c r="L37" s="165"/>
      <c r="M37" s="165">
        <f>SUM(M38:M46)</f>
        <v>0</v>
      </c>
      <c r="N37" s="165"/>
      <c r="O37" s="165">
        <f>SUM(O38:O46)</f>
        <v>0</v>
      </c>
      <c r="P37" s="165"/>
      <c r="Q37" s="165">
        <f>SUM(Q38:Q46)</f>
        <v>0.09</v>
      </c>
      <c r="R37" s="165"/>
      <c r="S37" s="165"/>
      <c r="T37" s="166"/>
      <c r="U37" s="160"/>
      <c r="V37" s="160">
        <f>SUM(V38:V46)</f>
        <v>3.8800000000000003</v>
      </c>
      <c r="W37" s="160"/>
      <c r="X37" s="160"/>
      <c r="AG37" t="s">
        <v>120</v>
      </c>
    </row>
    <row r="38" spans="1:60" outlineLevel="1" x14ac:dyDescent="0.2">
      <c r="A38" s="167">
        <v>11</v>
      </c>
      <c r="B38" s="168" t="s">
        <v>273</v>
      </c>
      <c r="C38" s="185" t="s">
        <v>274</v>
      </c>
      <c r="D38" s="169" t="s">
        <v>174</v>
      </c>
      <c r="E38" s="170">
        <v>32</v>
      </c>
      <c r="F38" s="171"/>
      <c r="G38" s="172">
        <f>ROUND(E38*F38,2)</f>
        <v>0</v>
      </c>
      <c r="H38" s="171"/>
      <c r="I38" s="172">
        <f>ROUND(E38*H38,2)</f>
        <v>0</v>
      </c>
      <c r="J38" s="171"/>
      <c r="K38" s="172">
        <f>ROUND(E38*J38,2)</f>
        <v>0</v>
      </c>
      <c r="L38" s="172">
        <v>15</v>
      </c>
      <c r="M38" s="172">
        <f>G38*(1+L38/100)</f>
        <v>0</v>
      </c>
      <c r="N38" s="172">
        <v>0</v>
      </c>
      <c r="O38" s="172">
        <f>ROUND(E38*N38,2)</f>
        <v>0</v>
      </c>
      <c r="P38" s="172">
        <v>6.8999999999999997E-4</v>
      </c>
      <c r="Q38" s="172">
        <f>ROUND(E38*P38,2)</f>
        <v>0.02</v>
      </c>
      <c r="R38" s="172" t="s">
        <v>262</v>
      </c>
      <c r="S38" s="172" t="s">
        <v>125</v>
      </c>
      <c r="T38" s="173" t="s">
        <v>126</v>
      </c>
      <c r="U38" s="156">
        <v>7.0000000000000007E-2</v>
      </c>
      <c r="V38" s="156">
        <f>ROUND(E38*U38,2)</f>
        <v>2.2400000000000002</v>
      </c>
      <c r="W38" s="156"/>
      <c r="X38" s="156" t="s">
        <v>127</v>
      </c>
      <c r="Y38" s="146"/>
      <c r="Z38" s="146"/>
      <c r="AA38" s="146"/>
      <c r="AB38" s="146"/>
      <c r="AC38" s="146"/>
      <c r="AD38" s="146"/>
      <c r="AE38" s="146"/>
      <c r="AF38" s="146"/>
      <c r="AG38" s="146" t="s">
        <v>136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">
      <c r="A39" s="153"/>
      <c r="B39" s="154"/>
      <c r="C39" s="186" t="s">
        <v>467</v>
      </c>
      <c r="D39" s="158"/>
      <c r="E39" s="159">
        <v>16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6"/>
      <c r="Z39" s="146"/>
      <c r="AA39" s="146"/>
      <c r="AB39" s="146"/>
      <c r="AC39" s="146"/>
      <c r="AD39" s="146"/>
      <c r="AE39" s="146"/>
      <c r="AF39" s="146"/>
      <c r="AG39" s="146" t="s">
        <v>131</v>
      </c>
      <c r="AH39" s="146">
        <v>0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">
      <c r="A40" s="153"/>
      <c r="B40" s="154"/>
      <c r="C40" s="186" t="s">
        <v>468</v>
      </c>
      <c r="D40" s="158"/>
      <c r="E40" s="159">
        <v>16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6"/>
      <c r="Z40" s="146"/>
      <c r="AA40" s="146"/>
      <c r="AB40" s="146"/>
      <c r="AC40" s="146"/>
      <c r="AD40" s="146"/>
      <c r="AE40" s="146"/>
      <c r="AF40" s="146"/>
      <c r="AG40" s="146" t="s">
        <v>131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">
      <c r="A41" s="167">
        <v>12</v>
      </c>
      <c r="B41" s="168" t="s">
        <v>276</v>
      </c>
      <c r="C41" s="185" t="s">
        <v>277</v>
      </c>
      <c r="D41" s="169" t="s">
        <v>200</v>
      </c>
      <c r="E41" s="170">
        <v>16.899999999999999</v>
      </c>
      <c r="F41" s="171"/>
      <c r="G41" s="172">
        <f>ROUND(E41*F41,2)</f>
        <v>0</v>
      </c>
      <c r="H41" s="171"/>
      <c r="I41" s="172">
        <f>ROUND(E41*H41,2)</f>
        <v>0</v>
      </c>
      <c r="J41" s="171"/>
      <c r="K41" s="172">
        <f>ROUND(E41*J41,2)</f>
        <v>0</v>
      </c>
      <c r="L41" s="172">
        <v>15</v>
      </c>
      <c r="M41" s="172">
        <f>G41*(1+L41/100)</f>
        <v>0</v>
      </c>
      <c r="N41" s="172">
        <v>0</v>
      </c>
      <c r="O41" s="172">
        <f>ROUND(E41*N41,2)</f>
        <v>0</v>
      </c>
      <c r="P41" s="172">
        <v>3.3600000000000001E-3</v>
      </c>
      <c r="Q41" s="172">
        <f>ROUND(E41*P41,2)</f>
        <v>0.06</v>
      </c>
      <c r="R41" s="172" t="s">
        <v>262</v>
      </c>
      <c r="S41" s="172" t="s">
        <v>125</v>
      </c>
      <c r="T41" s="173" t="s">
        <v>125</v>
      </c>
      <c r="U41" s="156">
        <v>0.08</v>
      </c>
      <c r="V41" s="156">
        <f>ROUND(E41*U41,2)</f>
        <v>1.35</v>
      </c>
      <c r="W41" s="156"/>
      <c r="X41" s="156" t="s">
        <v>127</v>
      </c>
      <c r="Y41" s="146"/>
      <c r="Z41" s="146"/>
      <c r="AA41" s="146"/>
      <c r="AB41" s="146"/>
      <c r="AC41" s="146"/>
      <c r="AD41" s="146"/>
      <c r="AE41" s="146"/>
      <c r="AF41" s="146"/>
      <c r="AG41" s="146" t="s">
        <v>136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1" x14ac:dyDescent="0.2">
      <c r="A42" s="153"/>
      <c r="B42" s="154"/>
      <c r="C42" s="186" t="s">
        <v>469</v>
      </c>
      <c r="D42" s="158"/>
      <c r="E42" s="159">
        <v>16.899999999999999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6"/>
      <c r="Z42" s="146"/>
      <c r="AA42" s="146"/>
      <c r="AB42" s="146"/>
      <c r="AC42" s="146"/>
      <c r="AD42" s="146"/>
      <c r="AE42" s="146"/>
      <c r="AF42" s="146"/>
      <c r="AG42" s="146" t="s">
        <v>131</v>
      </c>
      <c r="AH42" s="146">
        <v>0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">
      <c r="A43" s="167">
        <v>13</v>
      </c>
      <c r="B43" s="168" t="s">
        <v>278</v>
      </c>
      <c r="C43" s="185" t="s">
        <v>279</v>
      </c>
      <c r="D43" s="169" t="s">
        <v>200</v>
      </c>
      <c r="E43" s="170">
        <v>4.9000000000000004</v>
      </c>
      <c r="F43" s="171"/>
      <c r="G43" s="172">
        <f>ROUND(E43*F43,2)</f>
        <v>0</v>
      </c>
      <c r="H43" s="171"/>
      <c r="I43" s="172">
        <f>ROUND(E43*H43,2)</f>
        <v>0</v>
      </c>
      <c r="J43" s="171"/>
      <c r="K43" s="172">
        <f>ROUND(E43*J43,2)</f>
        <v>0</v>
      </c>
      <c r="L43" s="172">
        <v>15</v>
      </c>
      <c r="M43" s="172">
        <f>G43*(1+L43/100)</f>
        <v>0</v>
      </c>
      <c r="N43" s="172">
        <v>0</v>
      </c>
      <c r="O43" s="172">
        <f>ROUND(E43*N43,2)</f>
        <v>0</v>
      </c>
      <c r="P43" s="172">
        <v>2.2599999999999999E-3</v>
      </c>
      <c r="Q43" s="172">
        <f>ROUND(E43*P43,2)</f>
        <v>0.01</v>
      </c>
      <c r="R43" s="172" t="s">
        <v>262</v>
      </c>
      <c r="S43" s="172" t="s">
        <v>125</v>
      </c>
      <c r="T43" s="173" t="s">
        <v>125</v>
      </c>
      <c r="U43" s="156">
        <v>0.06</v>
      </c>
      <c r="V43" s="156">
        <f>ROUND(E43*U43,2)</f>
        <v>0.28999999999999998</v>
      </c>
      <c r="W43" s="156"/>
      <c r="X43" s="156" t="s">
        <v>127</v>
      </c>
      <c r="Y43" s="146"/>
      <c r="Z43" s="146"/>
      <c r="AA43" s="146"/>
      <c r="AB43" s="146"/>
      <c r="AC43" s="146"/>
      <c r="AD43" s="146"/>
      <c r="AE43" s="146"/>
      <c r="AF43" s="146"/>
      <c r="AG43" s="146" t="s">
        <v>136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1" x14ac:dyDescent="0.2">
      <c r="A44" s="153"/>
      <c r="B44" s="154"/>
      <c r="C44" s="186" t="s">
        <v>470</v>
      </c>
      <c r="D44" s="158"/>
      <c r="E44" s="159">
        <v>4.9000000000000004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6"/>
      <c r="Z44" s="146"/>
      <c r="AA44" s="146"/>
      <c r="AB44" s="146"/>
      <c r="AC44" s="146"/>
      <c r="AD44" s="146"/>
      <c r="AE44" s="146"/>
      <c r="AF44" s="146"/>
      <c r="AG44" s="146" t="s">
        <v>131</v>
      </c>
      <c r="AH44" s="146">
        <v>0</v>
      </c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53">
        <v>14</v>
      </c>
      <c r="B45" s="154" t="s">
        <v>287</v>
      </c>
      <c r="C45" s="188" t="s">
        <v>288</v>
      </c>
      <c r="D45" s="155" t="s">
        <v>0</v>
      </c>
      <c r="E45" s="182"/>
      <c r="F45" s="157"/>
      <c r="G45" s="156">
        <f>ROUND(E45*F45,2)</f>
        <v>0</v>
      </c>
      <c r="H45" s="157"/>
      <c r="I45" s="156">
        <f>ROUND(E45*H45,2)</f>
        <v>0</v>
      </c>
      <c r="J45" s="157"/>
      <c r="K45" s="156">
        <f>ROUND(E45*J45,2)</f>
        <v>0</v>
      </c>
      <c r="L45" s="156">
        <v>15</v>
      </c>
      <c r="M45" s="156">
        <f>G45*(1+L45/100)</f>
        <v>0</v>
      </c>
      <c r="N45" s="156">
        <v>0</v>
      </c>
      <c r="O45" s="156">
        <f>ROUND(E45*N45,2)</f>
        <v>0</v>
      </c>
      <c r="P45" s="156">
        <v>0</v>
      </c>
      <c r="Q45" s="156">
        <f>ROUND(E45*P45,2)</f>
        <v>0</v>
      </c>
      <c r="R45" s="156" t="s">
        <v>262</v>
      </c>
      <c r="S45" s="156" t="s">
        <v>125</v>
      </c>
      <c r="T45" s="156" t="s">
        <v>125</v>
      </c>
      <c r="U45" s="156">
        <v>0</v>
      </c>
      <c r="V45" s="156">
        <f>ROUND(E45*U45,2)</f>
        <v>0</v>
      </c>
      <c r="W45" s="156"/>
      <c r="X45" s="156" t="s">
        <v>191</v>
      </c>
      <c r="Y45" s="146"/>
      <c r="Z45" s="146"/>
      <c r="AA45" s="146"/>
      <c r="AB45" s="146"/>
      <c r="AC45" s="146"/>
      <c r="AD45" s="146"/>
      <c r="AE45" s="146"/>
      <c r="AF45" s="146"/>
      <c r="AG45" s="146" t="s">
        <v>258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">
      <c r="A46" s="153"/>
      <c r="B46" s="154"/>
      <c r="C46" s="249" t="s">
        <v>259</v>
      </c>
      <c r="D46" s="250"/>
      <c r="E46" s="250"/>
      <c r="F46" s="250"/>
      <c r="G46" s="250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6"/>
      <c r="Z46" s="146"/>
      <c r="AA46" s="146"/>
      <c r="AB46" s="146"/>
      <c r="AC46" s="146"/>
      <c r="AD46" s="146"/>
      <c r="AE46" s="146"/>
      <c r="AF46" s="146"/>
      <c r="AG46" s="146" t="s">
        <v>129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x14ac:dyDescent="0.2">
      <c r="A47" s="161" t="s">
        <v>119</v>
      </c>
      <c r="B47" s="162" t="s">
        <v>82</v>
      </c>
      <c r="C47" s="184" t="s">
        <v>83</v>
      </c>
      <c r="D47" s="163"/>
      <c r="E47" s="164"/>
      <c r="F47" s="165"/>
      <c r="G47" s="165">
        <f>SUMIF(AG48:AG58,"&lt;&gt;NOR",G48:G58)</f>
        <v>0</v>
      </c>
      <c r="H47" s="165"/>
      <c r="I47" s="165">
        <f>SUM(I48:I58)</f>
        <v>0</v>
      </c>
      <c r="J47" s="165"/>
      <c r="K47" s="165">
        <f>SUM(K48:K58)</f>
        <v>0</v>
      </c>
      <c r="L47" s="165"/>
      <c r="M47" s="165">
        <f>SUM(M48:M58)</f>
        <v>0</v>
      </c>
      <c r="N47" s="165"/>
      <c r="O47" s="165">
        <f>SUM(O48:O58)</f>
        <v>0</v>
      </c>
      <c r="P47" s="165"/>
      <c r="Q47" s="165">
        <f>SUM(Q48:Q58)</f>
        <v>6.58</v>
      </c>
      <c r="R47" s="165"/>
      <c r="S47" s="165"/>
      <c r="T47" s="166"/>
      <c r="U47" s="160"/>
      <c r="V47" s="160">
        <f>SUM(V48:V58)</f>
        <v>40.910000000000004</v>
      </c>
      <c r="W47" s="160"/>
      <c r="X47" s="160"/>
      <c r="AG47" t="s">
        <v>120</v>
      </c>
    </row>
    <row r="48" spans="1:60" outlineLevel="1" x14ac:dyDescent="0.2">
      <c r="A48" s="167">
        <v>15</v>
      </c>
      <c r="B48" s="168" t="s">
        <v>289</v>
      </c>
      <c r="C48" s="185" t="s">
        <v>290</v>
      </c>
      <c r="D48" s="169" t="s">
        <v>139</v>
      </c>
      <c r="E48" s="170">
        <v>177.23</v>
      </c>
      <c r="F48" s="171"/>
      <c r="G48" s="172">
        <f>ROUND(E48*F48,2)</f>
        <v>0</v>
      </c>
      <c r="H48" s="171"/>
      <c r="I48" s="172">
        <f>ROUND(E48*H48,2)</f>
        <v>0</v>
      </c>
      <c r="J48" s="171"/>
      <c r="K48" s="172">
        <f>ROUND(E48*J48,2)</f>
        <v>0</v>
      </c>
      <c r="L48" s="172">
        <v>15</v>
      </c>
      <c r="M48" s="172">
        <f>G48*(1+L48/100)</f>
        <v>0</v>
      </c>
      <c r="N48" s="172">
        <v>0</v>
      </c>
      <c r="O48" s="172">
        <f>ROUND(E48*N48,2)</f>
        <v>0</v>
      </c>
      <c r="P48" s="172">
        <v>3.4000000000000002E-2</v>
      </c>
      <c r="Q48" s="172">
        <f>ROUND(E48*P48,2)</f>
        <v>6.03</v>
      </c>
      <c r="R48" s="172" t="s">
        <v>291</v>
      </c>
      <c r="S48" s="172" t="s">
        <v>125</v>
      </c>
      <c r="T48" s="173" t="s">
        <v>126</v>
      </c>
      <c r="U48" s="156">
        <v>0.22</v>
      </c>
      <c r="V48" s="156">
        <f>ROUND(E48*U48,2)</f>
        <v>38.99</v>
      </c>
      <c r="W48" s="156"/>
      <c r="X48" s="156" t="s">
        <v>127</v>
      </c>
      <c r="Y48" s="146"/>
      <c r="Z48" s="146"/>
      <c r="AA48" s="146"/>
      <c r="AB48" s="146"/>
      <c r="AC48" s="146"/>
      <c r="AD48" s="146"/>
      <c r="AE48" s="146"/>
      <c r="AF48" s="146"/>
      <c r="AG48" s="146" t="s">
        <v>136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">
      <c r="A49" s="153"/>
      <c r="B49" s="154"/>
      <c r="C49" s="186" t="s">
        <v>471</v>
      </c>
      <c r="D49" s="158"/>
      <c r="E49" s="159">
        <v>84.5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6"/>
      <c r="Z49" s="146"/>
      <c r="AA49" s="146"/>
      <c r="AB49" s="146"/>
      <c r="AC49" s="146"/>
      <c r="AD49" s="146"/>
      <c r="AE49" s="146"/>
      <c r="AF49" s="146"/>
      <c r="AG49" s="146" t="s">
        <v>131</v>
      </c>
      <c r="AH49" s="146">
        <v>0</v>
      </c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1" x14ac:dyDescent="0.2">
      <c r="A50" s="153"/>
      <c r="B50" s="154"/>
      <c r="C50" s="186" t="s">
        <v>472</v>
      </c>
      <c r="D50" s="158"/>
      <c r="E50" s="159">
        <v>44.88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6"/>
      <c r="Z50" s="146"/>
      <c r="AA50" s="146"/>
      <c r="AB50" s="146"/>
      <c r="AC50" s="146"/>
      <c r="AD50" s="146"/>
      <c r="AE50" s="146"/>
      <c r="AF50" s="146"/>
      <c r="AG50" s="146" t="s">
        <v>131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">
      <c r="A51" s="153"/>
      <c r="B51" s="154"/>
      <c r="C51" s="186" t="s">
        <v>473</v>
      </c>
      <c r="D51" s="158"/>
      <c r="E51" s="159">
        <v>47.85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6"/>
      <c r="Z51" s="146"/>
      <c r="AA51" s="146"/>
      <c r="AB51" s="146"/>
      <c r="AC51" s="146"/>
      <c r="AD51" s="146"/>
      <c r="AE51" s="146"/>
      <c r="AF51" s="146"/>
      <c r="AG51" s="146" t="s">
        <v>131</v>
      </c>
      <c r="AH51" s="146">
        <v>0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">
      <c r="A52" s="167">
        <v>16</v>
      </c>
      <c r="B52" s="168" t="s">
        <v>292</v>
      </c>
      <c r="C52" s="185" t="s">
        <v>293</v>
      </c>
      <c r="D52" s="169" t="s">
        <v>200</v>
      </c>
      <c r="E52" s="170">
        <v>24</v>
      </c>
      <c r="F52" s="171"/>
      <c r="G52" s="172">
        <f>ROUND(E52*F52,2)</f>
        <v>0</v>
      </c>
      <c r="H52" s="171"/>
      <c r="I52" s="172">
        <f>ROUND(E52*H52,2)</f>
        <v>0</v>
      </c>
      <c r="J52" s="171"/>
      <c r="K52" s="172">
        <f>ROUND(E52*J52,2)</f>
        <v>0</v>
      </c>
      <c r="L52" s="172">
        <v>15</v>
      </c>
      <c r="M52" s="172">
        <f>G52*(1+L52/100)</f>
        <v>0</v>
      </c>
      <c r="N52" s="172">
        <v>0</v>
      </c>
      <c r="O52" s="172">
        <f>ROUND(E52*N52,2)</f>
        <v>0</v>
      </c>
      <c r="P52" s="172">
        <v>2.3E-2</v>
      </c>
      <c r="Q52" s="172">
        <f>ROUND(E52*P52,2)</f>
        <v>0.55000000000000004</v>
      </c>
      <c r="R52" s="172" t="s">
        <v>291</v>
      </c>
      <c r="S52" s="172" t="s">
        <v>125</v>
      </c>
      <c r="T52" s="173" t="s">
        <v>125</v>
      </c>
      <c r="U52" s="156">
        <v>0.08</v>
      </c>
      <c r="V52" s="156">
        <f>ROUND(E52*U52,2)</f>
        <v>1.92</v>
      </c>
      <c r="W52" s="156"/>
      <c r="X52" s="156" t="s">
        <v>127</v>
      </c>
      <c r="Y52" s="146"/>
      <c r="Z52" s="146"/>
      <c r="AA52" s="146"/>
      <c r="AB52" s="146"/>
      <c r="AC52" s="146"/>
      <c r="AD52" s="146"/>
      <c r="AE52" s="146"/>
      <c r="AF52" s="146"/>
      <c r="AG52" s="146" t="s">
        <v>136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">
      <c r="A53" s="153"/>
      <c r="B53" s="154"/>
      <c r="C53" s="186" t="s">
        <v>474</v>
      </c>
      <c r="D53" s="158"/>
      <c r="E53" s="159">
        <v>8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6"/>
      <c r="Z53" s="146"/>
      <c r="AA53" s="146"/>
      <c r="AB53" s="146"/>
      <c r="AC53" s="146"/>
      <c r="AD53" s="146"/>
      <c r="AE53" s="146"/>
      <c r="AF53" s="146"/>
      <c r="AG53" s="146" t="s">
        <v>131</v>
      </c>
      <c r="AH53" s="146">
        <v>0</v>
      </c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1" x14ac:dyDescent="0.2">
      <c r="A54" s="153"/>
      <c r="B54" s="154"/>
      <c r="C54" s="186" t="s">
        <v>366</v>
      </c>
      <c r="D54" s="158"/>
      <c r="E54" s="159">
        <v>16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6"/>
      <c r="Z54" s="146"/>
      <c r="AA54" s="146"/>
      <c r="AB54" s="146"/>
      <c r="AC54" s="146"/>
      <c r="AD54" s="146"/>
      <c r="AE54" s="146"/>
      <c r="AF54" s="146"/>
      <c r="AG54" s="146" t="s">
        <v>131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67">
        <v>17</v>
      </c>
      <c r="B55" s="168" t="s">
        <v>308</v>
      </c>
      <c r="C55" s="185" t="s">
        <v>309</v>
      </c>
      <c r="D55" s="169" t="s">
        <v>310</v>
      </c>
      <c r="E55" s="170">
        <v>177.23</v>
      </c>
      <c r="F55" s="171"/>
      <c r="G55" s="172">
        <f>ROUND(E55*F55,2)</f>
        <v>0</v>
      </c>
      <c r="H55" s="171"/>
      <c r="I55" s="172">
        <f>ROUND(E55*H55,2)</f>
        <v>0</v>
      </c>
      <c r="J55" s="171"/>
      <c r="K55" s="172">
        <f>ROUND(E55*J55,2)</f>
        <v>0</v>
      </c>
      <c r="L55" s="172">
        <v>15</v>
      </c>
      <c r="M55" s="172">
        <f>G55*(1+L55/100)</f>
        <v>0</v>
      </c>
      <c r="N55" s="172">
        <v>0</v>
      </c>
      <c r="O55" s="172">
        <f>ROUND(E55*N55,2)</f>
        <v>0</v>
      </c>
      <c r="P55" s="172">
        <v>0</v>
      </c>
      <c r="Q55" s="172">
        <f>ROUND(E55*P55,2)</f>
        <v>0</v>
      </c>
      <c r="R55" s="172"/>
      <c r="S55" s="172" t="s">
        <v>135</v>
      </c>
      <c r="T55" s="173" t="s">
        <v>126</v>
      </c>
      <c r="U55" s="156">
        <v>0</v>
      </c>
      <c r="V55" s="156">
        <f>ROUND(E55*U55,2)</f>
        <v>0</v>
      </c>
      <c r="W55" s="156"/>
      <c r="X55" s="156" t="s">
        <v>127</v>
      </c>
      <c r="Y55" s="146"/>
      <c r="Z55" s="146"/>
      <c r="AA55" s="146"/>
      <c r="AB55" s="146"/>
      <c r="AC55" s="146"/>
      <c r="AD55" s="146"/>
      <c r="AE55" s="146"/>
      <c r="AF55" s="146"/>
      <c r="AG55" s="146" t="s">
        <v>136</v>
      </c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">
      <c r="A56" s="153"/>
      <c r="B56" s="154"/>
      <c r="C56" s="186" t="s">
        <v>464</v>
      </c>
      <c r="D56" s="158"/>
      <c r="E56" s="159">
        <v>177.23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46"/>
      <c r="Z56" s="146"/>
      <c r="AA56" s="146"/>
      <c r="AB56" s="146"/>
      <c r="AC56" s="146"/>
      <c r="AD56" s="146"/>
      <c r="AE56" s="146"/>
      <c r="AF56" s="146"/>
      <c r="AG56" s="146" t="s">
        <v>131</v>
      </c>
      <c r="AH56" s="146">
        <v>5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 x14ac:dyDescent="0.2">
      <c r="A57" s="153">
        <v>18</v>
      </c>
      <c r="B57" s="154" t="s">
        <v>317</v>
      </c>
      <c r="C57" s="188" t="s">
        <v>318</v>
      </c>
      <c r="D57" s="155" t="s">
        <v>0</v>
      </c>
      <c r="E57" s="182"/>
      <c r="F57" s="157"/>
      <c r="G57" s="156">
        <f>ROUND(E57*F57,2)</f>
        <v>0</v>
      </c>
      <c r="H57" s="157"/>
      <c r="I57" s="156">
        <f>ROUND(E57*H57,2)</f>
        <v>0</v>
      </c>
      <c r="J57" s="157"/>
      <c r="K57" s="156">
        <f>ROUND(E57*J57,2)</f>
        <v>0</v>
      </c>
      <c r="L57" s="156">
        <v>15</v>
      </c>
      <c r="M57" s="156">
        <f>G57*(1+L57/100)</f>
        <v>0</v>
      </c>
      <c r="N57" s="156">
        <v>0</v>
      </c>
      <c r="O57" s="156">
        <f>ROUND(E57*N57,2)</f>
        <v>0</v>
      </c>
      <c r="P57" s="156">
        <v>0</v>
      </c>
      <c r="Q57" s="156">
        <f>ROUND(E57*P57,2)</f>
        <v>0</v>
      </c>
      <c r="R57" s="156" t="s">
        <v>291</v>
      </c>
      <c r="S57" s="156" t="s">
        <v>125</v>
      </c>
      <c r="T57" s="156" t="s">
        <v>125</v>
      </c>
      <c r="U57" s="156">
        <v>2.3E-2</v>
      </c>
      <c r="V57" s="156">
        <f>ROUND(E57*U57,2)</f>
        <v>0</v>
      </c>
      <c r="W57" s="156"/>
      <c r="X57" s="156" t="s">
        <v>191</v>
      </c>
      <c r="Y57" s="146"/>
      <c r="Z57" s="146"/>
      <c r="AA57" s="146"/>
      <c r="AB57" s="146"/>
      <c r="AC57" s="146"/>
      <c r="AD57" s="146"/>
      <c r="AE57" s="146"/>
      <c r="AF57" s="146"/>
      <c r="AG57" s="146" t="s">
        <v>258</v>
      </c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">
      <c r="A58" s="153"/>
      <c r="B58" s="154"/>
      <c r="C58" s="249" t="s">
        <v>259</v>
      </c>
      <c r="D58" s="250"/>
      <c r="E58" s="250"/>
      <c r="F58" s="250"/>
      <c r="G58" s="250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6"/>
      <c r="Z58" s="146"/>
      <c r="AA58" s="146"/>
      <c r="AB58" s="146"/>
      <c r="AC58" s="146"/>
      <c r="AD58" s="146"/>
      <c r="AE58" s="146"/>
      <c r="AF58" s="146"/>
      <c r="AG58" s="146" t="s">
        <v>129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x14ac:dyDescent="0.2">
      <c r="A59" s="161" t="s">
        <v>119</v>
      </c>
      <c r="B59" s="162" t="s">
        <v>88</v>
      </c>
      <c r="C59" s="184" t="s">
        <v>89</v>
      </c>
      <c r="D59" s="163"/>
      <c r="E59" s="164"/>
      <c r="F59" s="165"/>
      <c r="G59" s="165">
        <f>SUMIF(AG60:AG61,"&lt;&gt;NOR",G60:G61)</f>
        <v>0</v>
      </c>
      <c r="H59" s="165"/>
      <c r="I59" s="165">
        <f>SUM(I60:I61)</f>
        <v>0</v>
      </c>
      <c r="J59" s="165"/>
      <c r="K59" s="165">
        <f>SUM(K60:K61)</f>
        <v>0</v>
      </c>
      <c r="L59" s="165"/>
      <c r="M59" s="165">
        <f>SUM(M60:M61)</f>
        <v>0</v>
      </c>
      <c r="N59" s="165"/>
      <c r="O59" s="165">
        <f>SUM(O60:O61)</f>
        <v>0</v>
      </c>
      <c r="P59" s="165"/>
      <c r="Q59" s="165">
        <f>SUM(Q60:Q61)</f>
        <v>0</v>
      </c>
      <c r="R59" s="165"/>
      <c r="S59" s="165"/>
      <c r="T59" s="166"/>
      <c r="U59" s="160"/>
      <c r="V59" s="160">
        <f>SUM(V60:V61)</f>
        <v>6.22</v>
      </c>
      <c r="W59" s="160"/>
      <c r="X59" s="160"/>
      <c r="AG59" t="s">
        <v>120</v>
      </c>
    </row>
    <row r="60" spans="1:60" ht="22.5" outlineLevel="1" x14ac:dyDescent="0.2">
      <c r="A60" s="174">
        <v>19</v>
      </c>
      <c r="B60" s="175" t="s">
        <v>338</v>
      </c>
      <c r="C60" s="187" t="s">
        <v>339</v>
      </c>
      <c r="D60" s="176" t="s">
        <v>189</v>
      </c>
      <c r="E60" s="177">
        <v>6.6677600000000004</v>
      </c>
      <c r="F60" s="178"/>
      <c r="G60" s="179">
        <f>ROUND(E60*F60,2)</f>
        <v>0</v>
      </c>
      <c r="H60" s="178"/>
      <c r="I60" s="179">
        <f>ROUND(E60*H60,2)</f>
        <v>0</v>
      </c>
      <c r="J60" s="178"/>
      <c r="K60" s="179">
        <f>ROUND(E60*J60,2)</f>
        <v>0</v>
      </c>
      <c r="L60" s="179">
        <v>15</v>
      </c>
      <c r="M60" s="179">
        <f>G60*(1+L60/100)</f>
        <v>0</v>
      </c>
      <c r="N60" s="179">
        <v>0</v>
      </c>
      <c r="O60" s="179">
        <f>ROUND(E60*N60,2)</f>
        <v>0</v>
      </c>
      <c r="P60" s="179">
        <v>0</v>
      </c>
      <c r="Q60" s="179">
        <f>ROUND(E60*P60,2)</f>
        <v>0</v>
      </c>
      <c r="R60" s="179" t="s">
        <v>178</v>
      </c>
      <c r="S60" s="179" t="s">
        <v>125</v>
      </c>
      <c r="T60" s="180" t="s">
        <v>125</v>
      </c>
      <c r="U60" s="156">
        <v>0.93300000000000005</v>
      </c>
      <c r="V60" s="156">
        <f>ROUND(E60*U60,2)</f>
        <v>6.22</v>
      </c>
      <c r="W60" s="156"/>
      <c r="X60" s="156" t="s">
        <v>340</v>
      </c>
      <c r="Y60" s="146"/>
      <c r="Z60" s="146"/>
      <c r="AA60" s="146"/>
      <c r="AB60" s="146"/>
      <c r="AC60" s="146"/>
      <c r="AD60" s="146"/>
      <c r="AE60" s="146"/>
      <c r="AF60" s="146"/>
      <c r="AG60" s="146" t="s">
        <v>341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 x14ac:dyDescent="0.2">
      <c r="A61" s="174">
        <v>20</v>
      </c>
      <c r="B61" s="175" t="s">
        <v>342</v>
      </c>
      <c r="C61" s="187" t="s">
        <v>343</v>
      </c>
      <c r="D61" s="176" t="s">
        <v>189</v>
      </c>
      <c r="E61" s="177">
        <v>6.6677600000000004</v>
      </c>
      <c r="F61" s="178"/>
      <c r="G61" s="179">
        <f>ROUND(E61*F61,2)</f>
        <v>0</v>
      </c>
      <c r="H61" s="178"/>
      <c r="I61" s="179">
        <f>ROUND(E61*H61,2)</f>
        <v>0</v>
      </c>
      <c r="J61" s="178"/>
      <c r="K61" s="179">
        <f>ROUND(E61*J61,2)</f>
        <v>0</v>
      </c>
      <c r="L61" s="179">
        <v>15</v>
      </c>
      <c r="M61" s="179">
        <f>G61*(1+L61/100)</f>
        <v>0</v>
      </c>
      <c r="N61" s="179">
        <v>0</v>
      </c>
      <c r="O61" s="179">
        <f>ROUND(E61*N61,2)</f>
        <v>0</v>
      </c>
      <c r="P61" s="179">
        <v>0</v>
      </c>
      <c r="Q61" s="179">
        <f>ROUND(E61*P61,2)</f>
        <v>0</v>
      </c>
      <c r="R61" s="179" t="s">
        <v>178</v>
      </c>
      <c r="S61" s="179" t="s">
        <v>125</v>
      </c>
      <c r="T61" s="180" t="s">
        <v>125</v>
      </c>
      <c r="U61" s="156">
        <v>0</v>
      </c>
      <c r="V61" s="156">
        <f>ROUND(E61*U61,2)</f>
        <v>0</v>
      </c>
      <c r="W61" s="156"/>
      <c r="X61" s="156" t="s">
        <v>340</v>
      </c>
      <c r="Y61" s="146"/>
      <c r="Z61" s="146"/>
      <c r="AA61" s="146"/>
      <c r="AB61" s="146"/>
      <c r="AC61" s="146"/>
      <c r="AD61" s="146"/>
      <c r="AE61" s="146"/>
      <c r="AF61" s="146"/>
      <c r="AG61" s="146" t="s">
        <v>344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x14ac:dyDescent="0.2">
      <c r="A62" s="161" t="s">
        <v>119</v>
      </c>
      <c r="B62" s="162" t="s">
        <v>91</v>
      </c>
      <c r="C62" s="184" t="s">
        <v>27</v>
      </c>
      <c r="D62" s="163"/>
      <c r="E62" s="164"/>
      <c r="F62" s="165"/>
      <c r="G62" s="165">
        <f>SUMIF(AG63:AG64,"&lt;&gt;NOR",G63:G64)</f>
        <v>0</v>
      </c>
      <c r="H62" s="165"/>
      <c r="I62" s="165">
        <f>SUM(I63:I64)</f>
        <v>0</v>
      </c>
      <c r="J62" s="165"/>
      <c r="K62" s="165">
        <f>SUM(K63:K64)</f>
        <v>0</v>
      </c>
      <c r="L62" s="165"/>
      <c r="M62" s="165">
        <f>SUM(M63:M64)</f>
        <v>0</v>
      </c>
      <c r="N62" s="165"/>
      <c r="O62" s="165">
        <f>SUM(O63:O64)</f>
        <v>0</v>
      </c>
      <c r="P62" s="165"/>
      <c r="Q62" s="165">
        <f>SUM(Q63:Q64)</f>
        <v>0</v>
      </c>
      <c r="R62" s="165"/>
      <c r="S62" s="165"/>
      <c r="T62" s="166"/>
      <c r="U62" s="160"/>
      <c r="V62" s="160">
        <f>SUM(V63:V64)</f>
        <v>0</v>
      </c>
      <c r="W62" s="160"/>
      <c r="X62" s="160"/>
      <c r="AG62" t="s">
        <v>120</v>
      </c>
    </row>
    <row r="63" spans="1:60" outlineLevel="1" x14ac:dyDescent="0.2">
      <c r="A63" s="167">
        <v>21</v>
      </c>
      <c r="B63" s="168" t="s">
        <v>345</v>
      </c>
      <c r="C63" s="185" t="s">
        <v>346</v>
      </c>
      <c r="D63" s="169" t="s">
        <v>485</v>
      </c>
      <c r="E63" s="170">
        <v>1</v>
      </c>
      <c r="F63" s="171"/>
      <c r="G63" s="172">
        <f>ROUND(E63*F63,2)</f>
        <v>0</v>
      </c>
      <c r="H63" s="171"/>
      <c r="I63" s="172">
        <f>ROUND(E63*H63,2)</f>
        <v>0</v>
      </c>
      <c r="J63" s="171"/>
      <c r="K63" s="172">
        <f>ROUND(E63*J63,2)</f>
        <v>0</v>
      </c>
      <c r="L63" s="172">
        <v>15</v>
      </c>
      <c r="M63" s="172">
        <f>G63*(1+L63/100)</f>
        <v>0</v>
      </c>
      <c r="N63" s="172">
        <v>0</v>
      </c>
      <c r="O63" s="172">
        <f>ROUND(E63*N63,2)</f>
        <v>0</v>
      </c>
      <c r="P63" s="172">
        <v>0</v>
      </c>
      <c r="Q63" s="172">
        <f>ROUND(E63*P63,2)</f>
        <v>0</v>
      </c>
      <c r="R63" s="172"/>
      <c r="S63" s="172" t="s">
        <v>125</v>
      </c>
      <c r="T63" s="173" t="s">
        <v>126</v>
      </c>
      <c r="U63" s="156">
        <v>0</v>
      </c>
      <c r="V63" s="156">
        <f>ROUND(E63*U63,2)</f>
        <v>0</v>
      </c>
      <c r="W63" s="156"/>
      <c r="X63" s="156" t="s">
        <v>347</v>
      </c>
      <c r="Y63" s="146"/>
      <c r="Z63" s="146"/>
      <c r="AA63" s="146"/>
      <c r="AB63" s="146"/>
      <c r="AC63" s="146"/>
      <c r="AD63" s="146"/>
      <c r="AE63" s="146"/>
      <c r="AF63" s="146"/>
      <c r="AG63" s="146" t="s">
        <v>348</v>
      </c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 x14ac:dyDescent="0.2">
      <c r="A64" s="153"/>
      <c r="B64" s="154"/>
      <c r="C64" s="253" t="s">
        <v>349</v>
      </c>
      <c r="D64" s="254"/>
      <c r="E64" s="254"/>
      <c r="F64" s="254"/>
      <c r="G64" s="254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6"/>
      <c r="Z64" s="146"/>
      <c r="AA64" s="146"/>
      <c r="AB64" s="146"/>
      <c r="AC64" s="146"/>
      <c r="AD64" s="146"/>
      <c r="AE64" s="146"/>
      <c r="AF64" s="146"/>
      <c r="AG64" s="146" t="s">
        <v>154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33" x14ac:dyDescent="0.2">
      <c r="A65" s="3"/>
      <c r="B65" s="4"/>
      <c r="C65" s="189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AE65">
        <v>15</v>
      </c>
      <c r="AF65">
        <v>21</v>
      </c>
      <c r="AG65" t="s">
        <v>106</v>
      </c>
    </row>
    <row r="66" spans="1:33" x14ac:dyDescent="0.2">
      <c r="A66" s="149"/>
      <c r="B66" s="150" t="s">
        <v>29</v>
      </c>
      <c r="C66" s="190"/>
      <c r="D66" s="151"/>
      <c r="E66" s="152"/>
      <c r="F66" s="152"/>
      <c r="G66" s="183">
        <f>G8+G25+G28+G37+G47+G59+G62</f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AE66">
        <f>SUMIF(L7:L64,AE65,G7:G64)</f>
        <v>0</v>
      </c>
      <c r="AF66">
        <f>SUMIF(L7:L64,AF65,G7:G64)</f>
        <v>0</v>
      </c>
      <c r="AG66" t="s">
        <v>350</v>
      </c>
    </row>
    <row r="67" spans="1:33" x14ac:dyDescent="0.2">
      <c r="C67" s="191"/>
      <c r="D67" s="10"/>
      <c r="AG67" t="s">
        <v>351</v>
      </c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x0bK3pbIC7drxZs5jC3SUNutulPsEPab2Rigq8l2SKtFLK2DsR/kN9QTJPzHlawWspS9UidBqaIwZuoXSaG0g==" saltValue="3R2KncZb08/ef4K5R54g/A==" spinCount="100000" sheet="1"/>
  <mergeCells count="12">
    <mergeCell ref="C64:G64"/>
    <mergeCell ref="A1:G1"/>
    <mergeCell ref="C2:G2"/>
    <mergeCell ref="C3:G3"/>
    <mergeCell ref="C4:G4"/>
    <mergeCell ref="C10:G10"/>
    <mergeCell ref="C11:G11"/>
    <mergeCell ref="C15:G15"/>
    <mergeCell ref="C27:G27"/>
    <mergeCell ref="C36:G36"/>
    <mergeCell ref="C46:G46"/>
    <mergeCell ref="C58:G5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01 2 Pol</vt:lpstr>
      <vt:lpstr>02 1 Pol</vt:lpstr>
      <vt:lpstr>02 1 P1</vt:lpstr>
      <vt:lpstr>03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 Pol'!Názvy_tisku</vt:lpstr>
      <vt:lpstr>'02 1 P1'!Názvy_tisku</vt:lpstr>
      <vt:lpstr>'02 1 Pol'!Názvy_tisku</vt:lpstr>
      <vt:lpstr>'03 1 Pol'!Názvy_tisku</vt:lpstr>
      <vt:lpstr>oadresa</vt:lpstr>
      <vt:lpstr>Stavba!Objednatel</vt:lpstr>
      <vt:lpstr>Stavba!Objekt</vt:lpstr>
      <vt:lpstr>'01 2 Pol'!Oblast_tisku</vt:lpstr>
      <vt:lpstr>'02 1 P1'!Oblast_tisku</vt:lpstr>
      <vt:lpstr>'02 1 Pol'!Oblast_tisku</vt:lpstr>
      <vt:lpstr>'03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Sprava</cp:lastModifiedBy>
  <cp:lastPrinted>2020-04-21T09:41:43Z</cp:lastPrinted>
  <dcterms:created xsi:type="dcterms:W3CDTF">2009-04-08T07:15:50Z</dcterms:created>
  <dcterms:modified xsi:type="dcterms:W3CDTF">2020-04-21T09:48:39Z</dcterms:modified>
</cp:coreProperties>
</file>