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11020"/>
  </bookViews>
  <sheets>
    <sheet name="Rekapitulace stavby" sheetId="1" r:id="rId1"/>
    <sheet name="01 - Objekt přístavby" sheetId="2" r:id="rId2"/>
    <sheet name="Pokyny pro vyplnění" sheetId="3" r:id="rId3"/>
  </sheets>
  <definedNames>
    <definedName name="_xlnm._FilterDatabase" localSheetId="1" hidden="1">'01 - Objekt přístavby'!$C$102:$K$906</definedName>
    <definedName name="_xlnm.Print_Titles" localSheetId="1">'01 - Objekt přístavby'!$102:$102</definedName>
    <definedName name="_xlnm.Print_Titles" localSheetId="0">'Rekapitulace stavby'!$52:$52</definedName>
    <definedName name="_xlnm.Print_Area" localSheetId="1">'01 - Objekt přístavby'!$C$4:$J$39,'01 - Objekt přístavby'!$C$45:$J$84,'01 - Objekt přístavby'!$C$90:$J$906</definedName>
    <definedName name="_xlnm.Print_Area" localSheetId="2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stavby'!$C$42:$AQ$56</definedName>
  </definedNames>
  <calcPr calcId="125725"/>
</workbook>
</file>

<file path=xl/calcChain.xml><?xml version="1.0" encoding="utf-8"?>
<calcChain xmlns="http://schemas.openxmlformats.org/spreadsheetml/2006/main">
  <c r="J37" i="2"/>
  <c r="J36"/>
  <c r="AY55" i="1"/>
  <c r="J35" i="2"/>
  <c r="AX55" i="1"/>
  <c r="BI905" i="2"/>
  <c r="BH905"/>
  <c r="BG905"/>
  <c r="BF905"/>
  <c r="T905"/>
  <c r="T904"/>
  <c r="R905"/>
  <c r="R904"/>
  <c r="P905"/>
  <c r="P904" s="1"/>
  <c r="BI901"/>
  <c r="BH901"/>
  <c r="BG901"/>
  <c r="BF901"/>
  <c r="T901"/>
  <c r="T900"/>
  <c r="R901"/>
  <c r="R900" s="1"/>
  <c r="P901"/>
  <c r="P900" s="1"/>
  <c r="BI897"/>
  <c r="BH897"/>
  <c r="BG897"/>
  <c r="BF897"/>
  <c r="T897"/>
  <c r="R897"/>
  <c r="P897"/>
  <c r="BI894"/>
  <c r="BH894"/>
  <c r="BG894"/>
  <c r="BF894"/>
  <c r="T894"/>
  <c r="R894"/>
  <c r="P894"/>
  <c r="BI891"/>
  <c r="BH891"/>
  <c r="BG891"/>
  <c r="BF891"/>
  <c r="T891"/>
  <c r="R891"/>
  <c r="P891"/>
  <c r="BI885"/>
  <c r="BH885"/>
  <c r="BG885"/>
  <c r="BF885"/>
  <c r="T885"/>
  <c r="R885"/>
  <c r="P885"/>
  <c r="P879"/>
  <c r="BI880"/>
  <c r="BH880"/>
  <c r="BG880"/>
  <c r="BF880"/>
  <c r="T880"/>
  <c r="T879" s="1"/>
  <c r="R880"/>
  <c r="R879" s="1"/>
  <c r="P880"/>
  <c r="BI869"/>
  <c r="BH869"/>
  <c r="BG869"/>
  <c r="BF869"/>
  <c r="T869"/>
  <c r="T868"/>
  <c r="R869"/>
  <c r="R868" s="1"/>
  <c r="P869"/>
  <c r="P868" s="1"/>
  <c r="BI865"/>
  <c r="BH865"/>
  <c r="BG865"/>
  <c r="BF865"/>
  <c r="T865"/>
  <c r="R865"/>
  <c r="P865"/>
  <c r="BI862"/>
  <c r="BH862"/>
  <c r="BG862"/>
  <c r="BF862"/>
  <c r="T862"/>
  <c r="R862"/>
  <c r="P862"/>
  <c r="BI860"/>
  <c r="BH860"/>
  <c r="BG860"/>
  <c r="BF860"/>
  <c r="T860"/>
  <c r="R860"/>
  <c r="P860"/>
  <c r="BI858"/>
  <c r="BH858"/>
  <c r="BG858"/>
  <c r="BF858"/>
  <c r="T858"/>
  <c r="R858"/>
  <c r="P858"/>
  <c r="BI852"/>
  <c r="BH852"/>
  <c r="BG852"/>
  <c r="BF852"/>
  <c r="T852"/>
  <c r="R852"/>
  <c r="P852"/>
  <c r="BI846"/>
  <c r="BH846"/>
  <c r="BG846"/>
  <c r="BF846"/>
  <c r="T846"/>
  <c r="R846"/>
  <c r="P846"/>
  <c r="BI844"/>
  <c r="BH844"/>
  <c r="BG844"/>
  <c r="BF844"/>
  <c r="T844"/>
  <c r="R844"/>
  <c r="P844"/>
  <c r="BI842"/>
  <c r="BH842"/>
  <c r="BG842"/>
  <c r="BF842"/>
  <c r="T842"/>
  <c r="R842"/>
  <c r="P842"/>
  <c r="BI836"/>
  <c r="BH836"/>
  <c r="BG836"/>
  <c r="BF836"/>
  <c r="T836"/>
  <c r="R836"/>
  <c r="P836"/>
  <c r="BI833"/>
  <c r="BH833"/>
  <c r="BG833"/>
  <c r="BF833"/>
  <c r="T833"/>
  <c r="R833"/>
  <c r="P833"/>
  <c r="BI827"/>
  <c r="BH827"/>
  <c r="BG827"/>
  <c r="BF827"/>
  <c r="T827"/>
  <c r="R827"/>
  <c r="P827"/>
  <c r="BI823"/>
  <c r="BH823"/>
  <c r="BG823"/>
  <c r="BF823"/>
  <c r="T823"/>
  <c r="R823"/>
  <c r="P823"/>
  <c r="BI820"/>
  <c r="BH820"/>
  <c r="BG820"/>
  <c r="BF820"/>
  <c r="T820"/>
  <c r="R820"/>
  <c r="P820"/>
  <c r="BI815"/>
  <c r="BH815"/>
  <c r="BG815"/>
  <c r="BF815"/>
  <c r="T815"/>
  <c r="R815"/>
  <c r="P815"/>
  <c r="BI810"/>
  <c r="BH810"/>
  <c r="BG810"/>
  <c r="BF810"/>
  <c r="T810"/>
  <c r="R810"/>
  <c r="P810"/>
  <c r="BI807"/>
  <c r="BH807"/>
  <c r="BG807"/>
  <c r="BF807"/>
  <c r="T807"/>
  <c r="R807"/>
  <c r="P807"/>
  <c r="BI802"/>
  <c r="BH802"/>
  <c r="BG802"/>
  <c r="BF802"/>
  <c r="T802"/>
  <c r="R802"/>
  <c r="P802"/>
  <c r="BI799"/>
  <c r="BH799"/>
  <c r="BG799"/>
  <c r="BF799"/>
  <c r="T799"/>
  <c r="R799"/>
  <c r="P799"/>
  <c r="BI794"/>
  <c r="BH794"/>
  <c r="BG794"/>
  <c r="BF794"/>
  <c r="T794"/>
  <c r="R794"/>
  <c r="P794"/>
  <c r="BI791"/>
  <c r="BH791"/>
  <c r="BG791"/>
  <c r="BF791"/>
  <c r="T791"/>
  <c r="R791"/>
  <c r="P791"/>
  <c r="BI786"/>
  <c r="BH786"/>
  <c r="BG786"/>
  <c r="BF786"/>
  <c r="T786"/>
  <c r="R786"/>
  <c r="P786"/>
  <c r="BI782"/>
  <c r="BH782"/>
  <c r="BG782"/>
  <c r="BF782"/>
  <c r="T782"/>
  <c r="R782"/>
  <c r="P782"/>
  <c r="BI779"/>
  <c r="BH779"/>
  <c r="BG779"/>
  <c r="BF779"/>
  <c r="T779"/>
  <c r="R779"/>
  <c r="P779"/>
  <c r="BI777"/>
  <c r="BH777"/>
  <c r="BG777"/>
  <c r="BF777"/>
  <c r="T777"/>
  <c r="R777"/>
  <c r="P777"/>
  <c r="BI771"/>
  <c r="BH771"/>
  <c r="BG771"/>
  <c r="BF771"/>
  <c r="T771"/>
  <c r="R771"/>
  <c r="P771"/>
  <c r="BI767"/>
  <c r="BH767"/>
  <c r="BG767"/>
  <c r="BF767"/>
  <c r="T767"/>
  <c r="R767"/>
  <c r="P767"/>
  <c r="BI763"/>
  <c r="BH763"/>
  <c r="BG763"/>
  <c r="BF763"/>
  <c r="T763"/>
  <c r="R763"/>
  <c r="P763"/>
  <c r="BI759"/>
  <c r="BH759"/>
  <c r="BG759"/>
  <c r="BF759"/>
  <c r="T759"/>
  <c r="R759"/>
  <c r="P759"/>
  <c r="BI755"/>
  <c r="BH755"/>
  <c r="BG755"/>
  <c r="BF755"/>
  <c r="T755"/>
  <c r="R755"/>
  <c r="P755"/>
  <c r="BI750"/>
  <c r="BH750"/>
  <c r="BG750"/>
  <c r="BF750"/>
  <c r="T750"/>
  <c r="R750"/>
  <c r="P750"/>
  <c r="BI748"/>
  <c r="BH748"/>
  <c r="BG748"/>
  <c r="BF748"/>
  <c r="T748"/>
  <c r="R748"/>
  <c r="P748"/>
  <c r="BI746"/>
  <c r="BH746"/>
  <c r="BG746"/>
  <c r="BF746"/>
  <c r="T746"/>
  <c r="R746"/>
  <c r="P746"/>
  <c r="BI742"/>
  <c r="BH742"/>
  <c r="BG742"/>
  <c r="BF742"/>
  <c r="T742"/>
  <c r="R742"/>
  <c r="P742"/>
  <c r="BI738"/>
  <c r="BH738"/>
  <c r="BG738"/>
  <c r="BF738"/>
  <c r="T738"/>
  <c r="R738"/>
  <c r="P738"/>
  <c r="BI736"/>
  <c r="BH736"/>
  <c r="BG736"/>
  <c r="BF736"/>
  <c r="T736"/>
  <c r="R736"/>
  <c r="P736"/>
  <c r="BI734"/>
  <c r="BH734"/>
  <c r="BG734"/>
  <c r="BF734"/>
  <c r="T734"/>
  <c r="R734"/>
  <c r="P734"/>
  <c r="BI732"/>
  <c r="BH732"/>
  <c r="BG732"/>
  <c r="BF732"/>
  <c r="T732"/>
  <c r="R732"/>
  <c r="P732"/>
  <c r="BI728"/>
  <c r="BH728"/>
  <c r="BG728"/>
  <c r="BF728"/>
  <c r="T728"/>
  <c r="R728"/>
  <c r="P728"/>
  <c r="BI724"/>
  <c r="BH724"/>
  <c r="BG724"/>
  <c r="BF724"/>
  <c r="T724"/>
  <c r="R724"/>
  <c r="P724"/>
  <c r="BI718"/>
  <c r="BH718"/>
  <c r="BG718"/>
  <c r="BF718"/>
  <c r="T718"/>
  <c r="R718"/>
  <c r="P718"/>
  <c r="BI713"/>
  <c r="BH713"/>
  <c r="BG713"/>
  <c r="BF713"/>
  <c r="T713"/>
  <c r="R713"/>
  <c r="P713"/>
  <c r="BI707"/>
  <c r="BH707"/>
  <c r="BG707"/>
  <c r="BF707"/>
  <c r="T707"/>
  <c r="R707"/>
  <c r="P707"/>
  <c r="BI701"/>
  <c r="BH701"/>
  <c r="BG701"/>
  <c r="BF701"/>
  <c r="T701"/>
  <c r="R701"/>
  <c r="P701"/>
  <c r="BI695"/>
  <c r="BH695"/>
  <c r="BG695"/>
  <c r="BF695"/>
  <c r="T695"/>
  <c r="R695"/>
  <c r="P695"/>
  <c r="BI689"/>
  <c r="BH689"/>
  <c r="BG689"/>
  <c r="BF689"/>
  <c r="T689"/>
  <c r="R689"/>
  <c r="P689"/>
  <c r="BI684"/>
  <c r="BH684"/>
  <c r="BG684"/>
  <c r="BF684"/>
  <c r="T684"/>
  <c r="R684"/>
  <c r="P684"/>
  <c r="BI681"/>
  <c r="BH681"/>
  <c r="BG681"/>
  <c r="BF681"/>
  <c r="T681"/>
  <c r="R681"/>
  <c r="P681"/>
  <c r="BI676"/>
  <c r="BH676"/>
  <c r="BG676"/>
  <c r="BF676"/>
  <c r="T676"/>
  <c r="R676"/>
  <c r="P676"/>
  <c r="BI670"/>
  <c r="BH670"/>
  <c r="BG670"/>
  <c r="BF670"/>
  <c r="T670"/>
  <c r="R670"/>
  <c r="P670"/>
  <c r="BI664"/>
  <c r="BH664"/>
  <c r="BG664"/>
  <c r="BF664"/>
  <c r="T664"/>
  <c r="R664"/>
  <c r="P664"/>
  <c r="BI658"/>
  <c r="BH658"/>
  <c r="BG658"/>
  <c r="BF658"/>
  <c r="T658"/>
  <c r="R658"/>
  <c r="P658"/>
  <c r="BI653"/>
  <c r="BH653"/>
  <c r="BG653"/>
  <c r="BF653"/>
  <c r="T653"/>
  <c r="R653"/>
  <c r="P653"/>
  <c r="BI648"/>
  <c r="BH648"/>
  <c r="BG648"/>
  <c r="BF648"/>
  <c r="T648"/>
  <c r="R648"/>
  <c r="P648"/>
  <c r="BI642"/>
  <c r="BH642"/>
  <c r="BG642"/>
  <c r="BF642"/>
  <c r="T642"/>
  <c r="R642"/>
  <c r="P642"/>
  <c r="BI638"/>
  <c r="BH638"/>
  <c r="BG638"/>
  <c r="BF638"/>
  <c r="T638"/>
  <c r="R638"/>
  <c r="P638"/>
  <c r="BI635"/>
  <c r="BH635"/>
  <c r="BG635"/>
  <c r="BF635"/>
  <c r="T635"/>
  <c r="R635"/>
  <c r="P635"/>
  <c r="BI633"/>
  <c r="BH633"/>
  <c r="BG633"/>
  <c r="BF633"/>
  <c r="T633"/>
  <c r="R633"/>
  <c r="P633"/>
  <c r="BI631"/>
  <c r="BH631"/>
  <c r="BG631"/>
  <c r="BF631"/>
  <c r="T631"/>
  <c r="R631"/>
  <c r="P631"/>
  <c r="BI626"/>
  <c r="BH626"/>
  <c r="BG626"/>
  <c r="BF626"/>
  <c r="T626"/>
  <c r="R626"/>
  <c r="P626"/>
  <c r="BI621"/>
  <c r="BH621"/>
  <c r="BG621"/>
  <c r="BF621"/>
  <c r="T621"/>
  <c r="R621"/>
  <c r="P621"/>
  <c r="BI615"/>
  <c r="BH615"/>
  <c r="BG615"/>
  <c r="BF615"/>
  <c r="T615"/>
  <c r="R615"/>
  <c r="P615"/>
  <c r="BI611"/>
  <c r="BH611"/>
  <c r="BG611"/>
  <c r="BF611"/>
  <c r="T611"/>
  <c r="R611"/>
  <c r="P611"/>
  <c r="BI606"/>
  <c r="BH606"/>
  <c r="BG606"/>
  <c r="BF606"/>
  <c r="T606"/>
  <c r="R606"/>
  <c r="P606"/>
  <c r="BI602"/>
  <c r="BH602"/>
  <c r="BG602"/>
  <c r="BF602"/>
  <c r="T602"/>
  <c r="R602"/>
  <c r="P602"/>
  <c r="BI598"/>
  <c r="BH598"/>
  <c r="BG598"/>
  <c r="BF598"/>
  <c r="T598"/>
  <c r="R598"/>
  <c r="P598"/>
  <c r="BI594"/>
  <c r="BH594"/>
  <c r="BG594"/>
  <c r="BF594"/>
  <c r="T594"/>
  <c r="R594"/>
  <c r="P594"/>
  <c r="BI591"/>
  <c r="BH591"/>
  <c r="BG591"/>
  <c r="BF591"/>
  <c r="T591"/>
  <c r="R591"/>
  <c r="P591"/>
  <c r="BI586"/>
  <c r="BH586"/>
  <c r="BG586"/>
  <c r="BF586"/>
  <c r="T586"/>
  <c r="R586"/>
  <c r="P586"/>
  <c r="BI570"/>
  <c r="BH570"/>
  <c r="BG570"/>
  <c r="BF570"/>
  <c r="T570"/>
  <c r="R570"/>
  <c r="P570"/>
  <c r="BI554"/>
  <c r="BH554"/>
  <c r="BG554"/>
  <c r="BF554"/>
  <c r="T554"/>
  <c r="R554"/>
  <c r="P554"/>
  <c r="BI536"/>
  <c r="BH536"/>
  <c r="BG536"/>
  <c r="BF536"/>
  <c r="T536"/>
  <c r="R536"/>
  <c r="P536"/>
  <c r="BI518"/>
  <c r="BH518"/>
  <c r="BG518"/>
  <c r="BF518"/>
  <c r="T518"/>
  <c r="R518"/>
  <c r="P518"/>
  <c r="BI512"/>
  <c r="BH512"/>
  <c r="BG512"/>
  <c r="BF512"/>
  <c r="T512"/>
  <c r="R512"/>
  <c r="P512"/>
  <c r="BI506"/>
  <c r="BH506"/>
  <c r="BG506"/>
  <c r="BF506"/>
  <c r="T506"/>
  <c r="R506"/>
  <c r="P506"/>
  <c r="BI488"/>
  <c r="BH488"/>
  <c r="BG488"/>
  <c r="BF488"/>
  <c r="T488"/>
  <c r="R488"/>
  <c r="P488"/>
  <c r="BI470"/>
  <c r="BH470"/>
  <c r="BG470"/>
  <c r="BF470"/>
  <c r="T470"/>
  <c r="R470"/>
  <c r="P470"/>
  <c r="BI468"/>
  <c r="BH468"/>
  <c r="BG468"/>
  <c r="BF468"/>
  <c r="T468"/>
  <c r="R468"/>
  <c r="P468"/>
  <c r="BI463"/>
  <c r="BH463"/>
  <c r="BG463"/>
  <c r="BF463"/>
  <c r="T463"/>
  <c r="R463"/>
  <c r="P463"/>
  <c r="BI459"/>
  <c r="BH459"/>
  <c r="BG459"/>
  <c r="BF459"/>
  <c r="T459"/>
  <c r="R459"/>
  <c r="P459"/>
  <c r="BI455"/>
  <c r="BH455"/>
  <c r="BG455"/>
  <c r="BF455"/>
  <c r="T455"/>
  <c r="R455"/>
  <c r="P455"/>
  <c r="BI450"/>
  <c r="BH450"/>
  <c r="BG450"/>
  <c r="BF450"/>
  <c r="T450"/>
  <c r="R450"/>
  <c r="P450"/>
  <c r="BI446"/>
  <c r="BH446"/>
  <c r="BG446"/>
  <c r="BF446"/>
  <c r="T446"/>
  <c r="R446"/>
  <c r="P446"/>
  <c r="BI443"/>
  <c r="BH443"/>
  <c r="BG443"/>
  <c r="BF443"/>
  <c r="T443"/>
  <c r="R443"/>
  <c r="P443"/>
  <c r="BI440"/>
  <c r="BH440"/>
  <c r="BG440"/>
  <c r="BF440"/>
  <c r="T440"/>
  <c r="R440"/>
  <c r="P440"/>
  <c r="BI434"/>
  <c r="BH434"/>
  <c r="BG434"/>
  <c r="BF434"/>
  <c r="T434"/>
  <c r="R434"/>
  <c r="P434"/>
  <c r="BI431"/>
  <c r="BH431"/>
  <c r="BG431"/>
  <c r="BF431"/>
  <c r="T431"/>
  <c r="R431"/>
  <c r="P431"/>
  <c r="BI429"/>
  <c r="BH429"/>
  <c r="BG429"/>
  <c r="BF429"/>
  <c r="T429"/>
  <c r="R429"/>
  <c r="P429"/>
  <c r="BI426"/>
  <c r="BH426"/>
  <c r="BG426"/>
  <c r="BF426"/>
  <c r="T426"/>
  <c r="R426"/>
  <c r="P426"/>
  <c r="BI422"/>
  <c r="BH422"/>
  <c r="BG422"/>
  <c r="BF422"/>
  <c r="T422"/>
  <c r="R422"/>
  <c r="P422"/>
  <c r="BI419"/>
  <c r="BH419"/>
  <c r="BG419"/>
  <c r="BF419"/>
  <c r="T419"/>
  <c r="R419"/>
  <c r="P419"/>
  <c r="BI415"/>
  <c r="BH415"/>
  <c r="BG415"/>
  <c r="BF415"/>
  <c r="T415"/>
  <c r="R415"/>
  <c r="P415"/>
  <c r="BI412"/>
  <c r="BH412"/>
  <c r="BG412"/>
  <c r="BF412"/>
  <c r="T412"/>
  <c r="R412"/>
  <c r="P412"/>
  <c r="BI408"/>
  <c r="BH408"/>
  <c r="BG408"/>
  <c r="BF408"/>
  <c r="T408"/>
  <c r="R408"/>
  <c r="P408"/>
  <c r="BI403"/>
  <c r="BH403"/>
  <c r="BG403"/>
  <c r="BF403"/>
  <c r="T403"/>
  <c r="T402" s="1"/>
  <c r="R403"/>
  <c r="R402" s="1"/>
  <c r="P403"/>
  <c r="P402"/>
  <c r="BI400"/>
  <c r="BH400"/>
  <c r="BG400"/>
  <c r="BF400"/>
  <c r="T400"/>
  <c r="R400"/>
  <c r="P400"/>
  <c r="BI397"/>
  <c r="BH397"/>
  <c r="BG397"/>
  <c r="BF397"/>
  <c r="T397"/>
  <c r="R397"/>
  <c r="P397"/>
  <c r="BI395"/>
  <c r="BH395"/>
  <c r="BG395"/>
  <c r="BF395"/>
  <c r="T395"/>
  <c r="R395"/>
  <c r="P395"/>
  <c r="BI391"/>
  <c r="BH391"/>
  <c r="BG391"/>
  <c r="BF391"/>
  <c r="T391"/>
  <c r="R391"/>
  <c r="P391"/>
  <c r="BI388"/>
  <c r="BH388"/>
  <c r="BG388"/>
  <c r="BF388"/>
  <c r="T388"/>
  <c r="R388"/>
  <c r="P388"/>
  <c r="BI383"/>
  <c r="BH383"/>
  <c r="BG383"/>
  <c r="BF383"/>
  <c r="T383"/>
  <c r="R383"/>
  <c r="P383"/>
  <c r="BI379"/>
  <c r="BH379"/>
  <c r="BG379"/>
  <c r="BF379"/>
  <c r="T379"/>
  <c r="R379"/>
  <c r="P379"/>
  <c r="BI374"/>
  <c r="BH374"/>
  <c r="BG374"/>
  <c r="BF374"/>
  <c r="T374"/>
  <c r="R374"/>
  <c r="P374"/>
  <c r="BI370"/>
  <c r="BH370"/>
  <c r="BG370"/>
  <c r="BF370"/>
  <c r="T370"/>
  <c r="R370"/>
  <c r="P370"/>
  <c r="BI362"/>
  <c r="BH362"/>
  <c r="BG362"/>
  <c r="BF362"/>
  <c r="T362"/>
  <c r="T361"/>
  <c r="R362"/>
  <c r="R361"/>
  <c r="P362"/>
  <c r="P361" s="1"/>
  <c r="BI355"/>
  <c r="BH355"/>
  <c r="BG355"/>
  <c r="BF355"/>
  <c r="T355"/>
  <c r="R355"/>
  <c r="P355"/>
  <c r="BI350"/>
  <c r="BH350"/>
  <c r="BG350"/>
  <c r="BF350"/>
  <c r="T350"/>
  <c r="R350"/>
  <c r="P350"/>
  <c r="BI345"/>
  <c r="BH345"/>
  <c r="BG345"/>
  <c r="BF345"/>
  <c r="T345"/>
  <c r="R345"/>
  <c r="P345"/>
  <c r="BI340"/>
  <c r="BH340"/>
  <c r="BG340"/>
  <c r="BF340"/>
  <c r="T340"/>
  <c r="R340"/>
  <c r="P340"/>
  <c r="BI337"/>
  <c r="BH337"/>
  <c r="BG337"/>
  <c r="BF337"/>
  <c r="T337"/>
  <c r="R337"/>
  <c r="P337"/>
  <c r="BI332"/>
  <c r="BH332"/>
  <c r="BG332"/>
  <c r="BF332"/>
  <c r="T332"/>
  <c r="R332"/>
  <c r="P332"/>
  <c r="BI327"/>
  <c r="BH327"/>
  <c r="BG327"/>
  <c r="BF327"/>
  <c r="T327"/>
  <c r="R327"/>
  <c r="P327"/>
  <c r="BI324"/>
  <c r="BH324"/>
  <c r="BG324"/>
  <c r="BF324"/>
  <c r="T324"/>
  <c r="R324"/>
  <c r="P324"/>
  <c r="BI319"/>
  <c r="BH319"/>
  <c r="BG319"/>
  <c r="BF319"/>
  <c r="T319"/>
  <c r="R319"/>
  <c r="P319"/>
  <c r="BI314"/>
  <c r="BH314"/>
  <c r="BG314"/>
  <c r="BF314"/>
  <c r="T314"/>
  <c r="R314"/>
  <c r="P314"/>
  <c r="BI309"/>
  <c r="BH309"/>
  <c r="BG309"/>
  <c r="BF309"/>
  <c r="T309"/>
  <c r="R309"/>
  <c r="P309"/>
  <c r="BI306"/>
  <c r="BH306"/>
  <c r="BG306"/>
  <c r="BF306"/>
  <c r="T306"/>
  <c r="R306"/>
  <c r="P306"/>
  <c r="BI302"/>
  <c r="BH302"/>
  <c r="BG302"/>
  <c r="BF302"/>
  <c r="T302"/>
  <c r="R302"/>
  <c r="P302"/>
  <c r="BI299"/>
  <c r="BH299"/>
  <c r="BG299"/>
  <c r="BF299"/>
  <c r="T299"/>
  <c r="R299"/>
  <c r="P299"/>
  <c r="BI297"/>
  <c r="BH297"/>
  <c r="BG297"/>
  <c r="BF297"/>
  <c r="T297"/>
  <c r="R297"/>
  <c r="P297"/>
  <c r="BI292"/>
  <c r="BH292"/>
  <c r="BG292"/>
  <c r="BF292"/>
  <c r="T292"/>
  <c r="R292"/>
  <c r="P292"/>
  <c r="BI287"/>
  <c r="BH287"/>
  <c r="BG287"/>
  <c r="BF287"/>
  <c r="T287"/>
  <c r="R287"/>
  <c r="P287"/>
  <c r="BI282"/>
  <c r="BH282"/>
  <c r="BG282"/>
  <c r="BF282"/>
  <c r="T282"/>
  <c r="R282"/>
  <c r="P282"/>
  <c r="BI278"/>
  <c r="BH278"/>
  <c r="BG278"/>
  <c r="BF278"/>
  <c r="T278"/>
  <c r="R278"/>
  <c r="P278"/>
  <c r="BI273"/>
  <c r="BH273"/>
  <c r="BG273"/>
  <c r="BF273"/>
  <c r="T273"/>
  <c r="R273"/>
  <c r="P273"/>
  <c r="BI269"/>
  <c r="BH269"/>
  <c r="BG269"/>
  <c r="BF269"/>
  <c r="T269"/>
  <c r="R269"/>
  <c r="P269"/>
  <c r="BI264"/>
  <c r="BH264"/>
  <c r="BG264"/>
  <c r="BF264"/>
  <c r="T264"/>
  <c r="R264"/>
  <c r="P264"/>
  <c r="BI259"/>
  <c r="BH259"/>
  <c r="BG259"/>
  <c r="BF259"/>
  <c r="T259"/>
  <c r="R259"/>
  <c r="P259"/>
  <c r="BI256"/>
  <c r="BH256"/>
  <c r="BG256"/>
  <c r="BF256"/>
  <c r="T256"/>
  <c r="R256"/>
  <c r="P256"/>
  <c r="BI251"/>
  <c r="BH251"/>
  <c r="BG251"/>
  <c r="BF251"/>
  <c r="T251"/>
  <c r="R251"/>
  <c r="P251"/>
  <c r="BI246"/>
  <c r="BH246"/>
  <c r="BG246"/>
  <c r="BF246"/>
  <c r="T246"/>
  <c r="R246"/>
  <c r="P246"/>
  <c r="BI240"/>
  <c r="BH240"/>
  <c r="BG240"/>
  <c r="BF240"/>
  <c r="T240"/>
  <c r="R240"/>
  <c r="P240"/>
  <c r="BI234"/>
  <c r="BH234"/>
  <c r="BG234"/>
  <c r="BF234"/>
  <c r="T234"/>
  <c r="R234"/>
  <c r="P234"/>
  <c r="BI229"/>
  <c r="BH229"/>
  <c r="BG229"/>
  <c r="BF229"/>
  <c r="T229"/>
  <c r="R229"/>
  <c r="P229"/>
  <c r="BI224"/>
  <c r="BH224"/>
  <c r="BG224"/>
  <c r="BF224"/>
  <c r="T224"/>
  <c r="R224"/>
  <c r="P224"/>
  <c r="BI218"/>
  <c r="BH218"/>
  <c r="BG218"/>
  <c r="BF218"/>
  <c r="T218"/>
  <c r="R218"/>
  <c r="P218"/>
  <c r="BI213"/>
  <c r="BH213"/>
  <c r="BG213"/>
  <c r="BF213"/>
  <c r="T213"/>
  <c r="R213"/>
  <c r="P213"/>
  <c r="BI208"/>
  <c r="BH208"/>
  <c r="BG208"/>
  <c r="BF208"/>
  <c r="T208"/>
  <c r="R208"/>
  <c r="P208"/>
  <c r="BI204"/>
  <c r="BH204"/>
  <c r="BG204"/>
  <c r="BF204"/>
  <c r="T204"/>
  <c r="R204"/>
  <c r="P204"/>
  <c r="BI200"/>
  <c r="BH200"/>
  <c r="BG200"/>
  <c r="BF200"/>
  <c r="T200"/>
  <c r="R200"/>
  <c r="P200"/>
  <c r="BI196"/>
  <c r="BH196"/>
  <c r="BG196"/>
  <c r="BF196"/>
  <c r="T196"/>
  <c r="R196"/>
  <c r="P196"/>
  <c r="BI194"/>
  <c r="BH194"/>
  <c r="BG194"/>
  <c r="BF194"/>
  <c r="T194"/>
  <c r="R194"/>
  <c r="P194"/>
  <c r="BI188"/>
  <c r="BH188"/>
  <c r="BG188"/>
  <c r="BF188"/>
  <c r="T188"/>
  <c r="R188"/>
  <c r="P188"/>
  <c r="BI182"/>
  <c r="BH182"/>
  <c r="BG182"/>
  <c r="BF182"/>
  <c r="T182"/>
  <c r="R182"/>
  <c r="P182"/>
  <c r="BI179"/>
  <c r="BH179"/>
  <c r="BG179"/>
  <c r="BF179"/>
  <c r="T179"/>
  <c r="R179"/>
  <c r="P179"/>
  <c r="BI174"/>
  <c r="BH174"/>
  <c r="BG174"/>
  <c r="BF174"/>
  <c r="T174"/>
  <c r="R174"/>
  <c r="P174"/>
  <c r="BI169"/>
  <c r="BH169"/>
  <c r="BG169"/>
  <c r="BF169"/>
  <c r="T169"/>
  <c r="R169"/>
  <c r="P169"/>
  <c r="BI164"/>
  <c r="BH164"/>
  <c r="BG164"/>
  <c r="BF164"/>
  <c r="T164"/>
  <c r="R164"/>
  <c r="P164"/>
  <c r="BI158"/>
  <c r="BH158"/>
  <c r="BG158"/>
  <c r="BF158"/>
  <c r="T158"/>
  <c r="R158"/>
  <c r="P158"/>
  <c r="BI153"/>
  <c r="BH153"/>
  <c r="BG153"/>
  <c r="BF153"/>
  <c r="T153"/>
  <c r="R153"/>
  <c r="P153"/>
  <c r="BI148"/>
  <c r="BH148"/>
  <c r="BG148"/>
  <c r="BF148"/>
  <c r="T148"/>
  <c r="R148"/>
  <c r="P148"/>
  <c r="BI138"/>
  <c r="BH138"/>
  <c r="BG138"/>
  <c r="BF138"/>
  <c r="T138"/>
  <c r="R138"/>
  <c r="P138"/>
  <c r="BI132"/>
  <c r="BH132"/>
  <c r="BG132"/>
  <c r="BF132"/>
  <c r="T132"/>
  <c r="R132"/>
  <c r="P132"/>
  <c r="BI127"/>
  <c r="BH127"/>
  <c r="BG127"/>
  <c r="BF127"/>
  <c r="T127"/>
  <c r="R127"/>
  <c r="P127"/>
  <c r="BI121"/>
  <c r="BH121"/>
  <c r="BG121"/>
  <c r="BF121"/>
  <c r="T121"/>
  <c r="R121"/>
  <c r="P121"/>
  <c r="BI116"/>
  <c r="BH116"/>
  <c r="BG116"/>
  <c r="BF116"/>
  <c r="T116"/>
  <c r="R116"/>
  <c r="P116"/>
  <c r="BI111"/>
  <c r="BH111"/>
  <c r="BG111"/>
  <c r="BF111"/>
  <c r="T111"/>
  <c r="R111"/>
  <c r="P111"/>
  <c r="BI106"/>
  <c r="BH106"/>
  <c r="BG106"/>
  <c r="BF106"/>
  <c r="T106"/>
  <c r="R106"/>
  <c r="P106"/>
  <c r="J100"/>
  <c r="J99"/>
  <c r="F99"/>
  <c r="F97"/>
  <c r="E95"/>
  <c r="J55"/>
  <c r="J54"/>
  <c r="F54"/>
  <c r="F52"/>
  <c r="E50"/>
  <c r="J18"/>
  <c r="E18"/>
  <c r="F55" s="1"/>
  <c r="J17"/>
  <c r="J12"/>
  <c r="J97" s="1"/>
  <c r="E7"/>
  <c r="E93" s="1"/>
  <c r="L50" i="1"/>
  <c r="AM50"/>
  <c r="AM49"/>
  <c r="L49"/>
  <c r="AM47"/>
  <c r="L47"/>
  <c r="L45"/>
  <c r="L44"/>
  <c r="J862" i="2"/>
  <c r="BK759"/>
  <c r="J701"/>
  <c r="J631"/>
  <c r="BK395"/>
  <c r="BK297"/>
  <c r="J246"/>
  <c r="J153"/>
  <c r="J791"/>
  <c r="J695"/>
  <c r="BK446"/>
  <c r="J327"/>
  <c r="BK718"/>
  <c r="J598"/>
  <c r="BK292"/>
  <c r="BK127"/>
  <c r="BK846"/>
  <c r="BK777"/>
  <c r="J615"/>
  <c r="J443"/>
  <c r="BK345"/>
  <c r="J302"/>
  <c r="J169"/>
  <c r="J860"/>
  <c r="J767"/>
  <c r="J633"/>
  <c r="J440"/>
  <c r="J213"/>
  <c r="BK794"/>
  <c r="BK707"/>
  <c r="J606"/>
  <c r="BK383"/>
  <c r="J196"/>
  <c r="J111"/>
  <c r="BK858"/>
  <c r="BK689"/>
  <c r="J536"/>
  <c r="J388"/>
  <c r="J251"/>
  <c r="J127"/>
  <c r="AS54" i="1"/>
  <c r="J802" i="2"/>
  <c r="BK732"/>
  <c r="J470"/>
  <c r="J397"/>
  <c r="J332"/>
  <c r="BK246"/>
  <c r="BK116"/>
  <c r="J894"/>
  <c r="J786"/>
  <c r="BK684"/>
  <c r="J611"/>
  <c r="BK412"/>
  <c r="BK269"/>
  <c r="J164"/>
  <c r="BK786"/>
  <c r="BK635"/>
  <c r="BK455"/>
  <c r="J306"/>
  <c r="J626"/>
  <c r="J299"/>
  <c r="BK179"/>
  <c r="J858"/>
  <c r="J642"/>
  <c r="BK598"/>
  <c r="J403"/>
  <c r="BK309"/>
  <c r="BK111"/>
  <c r="J815"/>
  <c r="J736"/>
  <c r="J415"/>
  <c r="J880"/>
  <c r="J750"/>
  <c r="J594"/>
  <c r="J422"/>
  <c r="BK194"/>
  <c r="BK791"/>
  <c r="BK642"/>
  <c r="J419"/>
  <c r="BK362"/>
  <c r="BK273"/>
  <c r="J138"/>
  <c r="J823"/>
  <c r="BK742"/>
  <c r="BK570"/>
  <c r="J434"/>
  <c r="BK327"/>
  <c r="BK169"/>
  <c r="BK897"/>
  <c r="J842"/>
  <c r="J748"/>
  <c r="BK658"/>
  <c r="J518"/>
  <c r="BK419"/>
  <c r="J309"/>
  <c r="BK213"/>
  <c r="BK138"/>
  <c r="J755"/>
  <c r="BK648"/>
  <c r="J379"/>
  <c r="J208"/>
  <c r="BK713"/>
  <c r="BK450"/>
  <c r="J188"/>
  <c r="BK860"/>
  <c r="J799"/>
  <c r="J602"/>
  <c r="J431"/>
  <c r="BK340"/>
  <c r="J174"/>
  <c r="BK862"/>
  <c r="J777"/>
  <c r="J621"/>
  <c r="J450"/>
  <c r="BK891"/>
  <c r="BK767"/>
  <c r="J506"/>
  <c r="J282"/>
  <c r="J158"/>
  <c r="BK836"/>
  <c r="BK724"/>
  <c r="BK594"/>
  <c r="BK370"/>
  <c r="J278"/>
  <c r="J148"/>
  <c r="BK106"/>
  <c r="J782"/>
  <c r="J653"/>
  <c r="BK415"/>
  <c r="J350"/>
  <c r="BK251"/>
  <c r="BK905"/>
  <c r="BK869"/>
  <c r="BK820"/>
  <c r="J742"/>
  <c r="J670"/>
  <c r="BK429"/>
  <c r="J345"/>
  <c r="BK287"/>
  <c r="J204"/>
  <c r="BK807"/>
  <c r="J732"/>
  <c r="BK554"/>
  <c r="J370"/>
  <c r="BK188"/>
  <c r="BK681"/>
  <c r="BK374"/>
  <c r="J240"/>
  <c r="J869"/>
  <c r="J827"/>
  <c r="BK755"/>
  <c r="BK631"/>
  <c r="J446"/>
  <c r="J400"/>
  <c r="J292"/>
  <c r="BK158"/>
  <c r="J846"/>
  <c r="J684"/>
  <c r="J463"/>
  <c r="BK379"/>
  <c r="J836"/>
  <c r="J676"/>
  <c r="BK518"/>
  <c r="BK319"/>
  <c r="BK153"/>
  <c r="BK748"/>
  <c r="J635"/>
  <c r="BK468"/>
  <c r="BK299"/>
  <c r="BK208"/>
  <c r="J833"/>
  <c r="BK763"/>
  <c r="BK670"/>
  <c r="BK443"/>
  <c r="J355"/>
  <c r="BK278"/>
  <c r="BK148"/>
  <c r="J885"/>
  <c r="J779"/>
  <c r="J664"/>
  <c r="J570"/>
  <c r="BK400"/>
  <c r="BK306"/>
  <c r="BK218"/>
  <c r="BK750"/>
  <c r="BK611"/>
  <c r="BK434"/>
  <c r="BK314"/>
  <c r="J182"/>
  <c r="BK615"/>
  <c r="BK259"/>
  <c r="J891"/>
  <c r="BK779"/>
  <c r="BK586"/>
  <c r="J362"/>
  <c r="BK224"/>
  <c r="BK121"/>
  <c r="J794"/>
  <c r="J658"/>
  <c r="J408"/>
  <c r="BK842"/>
  <c r="J759"/>
  <c r="BK633"/>
  <c r="BK440"/>
  <c r="J264"/>
  <c r="J844"/>
  <c r="BK606"/>
  <c r="J488"/>
  <c r="BK337"/>
  <c r="J229"/>
  <c r="J820"/>
  <c r="BK736"/>
  <c r="BK408"/>
  <c r="J297"/>
  <c r="J224"/>
  <c r="J901"/>
  <c r="J865"/>
  <c r="BK815"/>
  <c r="J713"/>
  <c r="BK470"/>
  <c r="J383"/>
  <c r="J256"/>
  <c r="J106"/>
  <c r="J738"/>
  <c r="BK463"/>
  <c r="BK350"/>
  <c r="BK204"/>
  <c r="BK602"/>
  <c r="J273"/>
  <c r="J852"/>
  <c r="BK653"/>
  <c r="BK506"/>
  <c r="J374"/>
  <c r="BK264"/>
  <c r="BK880"/>
  <c r="BK746"/>
  <c r="BK591"/>
  <c r="BK388"/>
  <c r="BK823"/>
  <c r="J681"/>
  <c r="J586"/>
  <c r="BK403"/>
  <c r="BK240"/>
  <c r="J734"/>
  <c r="J707"/>
  <c r="J591"/>
  <c r="BK391"/>
  <c r="BK234"/>
  <c r="J121"/>
  <c r="J807"/>
  <c r="BK695"/>
  <c r="J459"/>
  <c r="J391"/>
  <c r="J324"/>
  <c r="J905"/>
  <c r="BK852"/>
  <c r="BK799"/>
  <c r="BK734"/>
  <c r="BK626"/>
  <c r="BK459"/>
  <c r="BK332"/>
  <c r="J259"/>
  <c r="J194"/>
  <c r="BK802"/>
  <c r="J724"/>
  <c r="BK536"/>
  <c r="BK422"/>
  <c r="BK256"/>
  <c r="J179"/>
  <c r="BK431"/>
  <c r="BK229"/>
  <c r="BK865"/>
  <c r="BK676"/>
  <c r="J512"/>
  <c r="J412"/>
  <c r="J337"/>
  <c r="J234"/>
  <c r="J132"/>
  <c r="J810"/>
  <c r="BK728"/>
  <c r="J554"/>
  <c r="J395"/>
  <c r="BK894"/>
  <c r="BK771"/>
  <c r="J638"/>
  <c r="J455"/>
  <c r="J287"/>
  <c r="BK182"/>
  <c r="J763"/>
  <c r="BK664"/>
  <c r="BK397"/>
  <c r="J340"/>
  <c r="J218"/>
  <c r="J116"/>
  <c r="BK827"/>
  <c r="J746"/>
  <c r="BK638"/>
  <c r="J429"/>
  <c r="J269"/>
  <c r="BK200"/>
  <c r="BK901"/>
  <c r="J897"/>
  <c r="BK833"/>
  <c r="BK738"/>
  <c r="J648"/>
  <c r="BK426"/>
  <c r="BK324"/>
  <c r="BK196"/>
  <c r="BK844"/>
  <c r="J728"/>
  <c r="BK488"/>
  <c r="BK282"/>
  <c r="BK174"/>
  <c r="BK355"/>
  <c r="BK132"/>
  <c r="BK810"/>
  <c r="J718"/>
  <c r="BK621"/>
  <c r="J426"/>
  <c r="J314"/>
  <c r="J200"/>
  <c r="BK885"/>
  <c r="J771"/>
  <c r="BK701"/>
  <c r="BK512"/>
  <c r="J319"/>
  <c r="BK782"/>
  <c r="J689"/>
  <c r="J468"/>
  <c r="BK302"/>
  <c r="BK164"/>
  <c r="BK105" l="1"/>
  <c r="J105" s="1"/>
  <c r="J61" s="1"/>
  <c r="BK187"/>
  <c r="J187"/>
  <c r="J62"/>
  <c r="BK223"/>
  <c r="J223"/>
  <c r="J63" s="1"/>
  <c r="BK239"/>
  <c r="J239"/>
  <c r="J64"/>
  <c r="T239"/>
  <c r="T255"/>
  <c r="T272"/>
  <c r="P331"/>
  <c r="R369"/>
  <c r="P387"/>
  <c r="R407"/>
  <c r="T826"/>
  <c r="BK890"/>
  <c r="J890"/>
  <c r="J81" s="1"/>
  <c r="P890"/>
  <c r="P889" s="1"/>
  <c r="R890"/>
  <c r="R889"/>
  <c r="T890"/>
  <c r="T889"/>
  <c r="R105"/>
  <c r="T187"/>
  <c r="T223"/>
  <c r="BK255"/>
  <c r="J255" s="1"/>
  <c r="J65" s="1"/>
  <c r="BK272"/>
  <c r="J272"/>
  <c r="J66"/>
  <c r="R331"/>
  <c r="T369"/>
  <c r="R387"/>
  <c r="BK407"/>
  <c r="J407"/>
  <c r="J73"/>
  <c r="T407"/>
  <c r="R449"/>
  <c r="R641"/>
  <c r="P826"/>
  <c r="BK826"/>
  <c r="J826" s="1"/>
  <c r="J77" s="1"/>
  <c r="T105"/>
  <c r="P187"/>
  <c r="R223"/>
  <c r="P239"/>
  <c r="P255"/>
  <c r="P272"/>
  <c r="BK331"/>
  <c r="J331" s="1"/>
  <c r="J67" s="1"/>
  <c r="P369"/>
  <c r="BK387"/>
  <c r="J387" s="1"/>
  <c r="J70" s="1"/>
  <c r="BK449"/>
  <c r="J449" s="1"/>
  <c r="J74" s="1"/>
  <c r="T449"/>
  <c r="P641"/>
  <c r="BK785"/>
  <c r="J785" s="1"/>
  <c r="J76" s="1"/>
  <c r="P785"/>
  <c r="R785"/>
  <c r="T785"/>
  <c r="P105"/>
  <c r="P104" s="1"/>
  <c r="R187"/>
  <c r="P223"/>
  <c r="R239"/>
  <c r="R255"/>
  <c r="R272"/>
  <c r="T331"/>
  <c r="BK369"/>
  <c r="J369" s="1"/>
  <c r="J69" s="1"/>
  <c r="T387"/>
  <c r="P407"/>
  <c r="P449"/>
  <c r="BK641"/>
  <c r="J641" s="1"/>
  <c r="J75" s="1"/>
  <c r="T641"/>
  <c r="R826"/>
  <c r="BE148"/>
  <c r="BE292"/>
  <c r="BE332"/>
  <c r="BE362"/>
  <c r="BE370"/>
  <c r="BE374"/>
  <c r="BE395"/>
  <c r="BE400"/>
  <c r="BE434"/>
  <c r="BE470"/>
  <c r="BE554"/>
  <c r="BE648"/>
  <c r="BE664"/>
  <c r="BE695"/>
  <c r="BE728"/>
  <c r="BE763"/>
  <c r="BE791"/>
  <c r="BE820"/>
  <c r="BE858"/>
  <c r="BE862"/>
  <c r="BE885"/>
  <c r="BE894"/>
  <c r="BK402"/>
  <c r="J402"/>
  <c r="J71" s="1"/>
  <c r="BK900"/>
  <c r="J900"/>
  <c r="J82" s="1"/>
  <c r="BE127"/>
  <c r="BE194"/>
  <c r="BE196"/>
  <c r="BE204"/>
  <c r="BE246"/>
  <c r="BE251"/>
  <c r="BE256"/>
  <c r="BE264"/>
  <c r="BE282"/>
  <c r="BE297"/>
  <c r="BE350"/>
  <c r="BE355"/>
  <c r="BE429"/>
  <c r="BE431"/>
  <c r="BE713"/>
  <c r="BE724"/>
  <c r="BE734"/>
  <c r="BE738"/>
  <c r="BE742"/>
  <c r="BE779"/>
  <c r="BE782"/>
  <c r="BE799"/>
  <c r="BE802"/>
  <c r="BE833"/>
  <c r="F100"/>
  <c r="BE153"/>
  <c r="BE259"/>
  <c r="BE388"/>
  <c r="BE455"/>
  <c r="BE463"/>
  <c r="BE518"/>
  <c r="BE536"/>
  <c r="BE658"/>
  <c r="BE670"/>
  <c r="BE681"/>
  <c r="BE701"/>
  <c r="BE736"/>
  <c r="BE807"/>
  <c r="BE823"/>
  <c r="BE844"/>
  <c r="BK868"/>
  <c r="J868"/>
  <c r="J78" s="1"/>
  <c r="BK904"/>
  <c r="J904" s="1"/>
  <c r="J83" s="1"/>
  <c r="BE106"/>
  <c r="BE111"/>
  <c r="BE116"/>
  <c r="BE121"/>
  <c r="BE182"/>
  <c r="BE208"/>
  <c r="BE224"/>
  <c r="BE324"/>
  <c r="BE345"/>
  <c r="BE397"/>
  <c r="BE415"/>
  <c r="BE426"/>
  <c r="BE468"/>
  <c r="BE512"/>
  <c r="BE570"/>
  <c r="BE594"/>
  <c r="BE606"/>
  <c r="BE633"/>
  <c r="BE653"/>
  <c r="BE689"/>
  <c r="BE842"/>
  <c r="BE846"/>
  <c r="BE852"/>
  <c r="BE905"/>
  <c r="BE132"/>
  <c r="BE138"/>
  <c r="BE169"/>
  <c r="BE218"/>
  <c r="BE229"/>
  <c r="BE234"/>
  <c r="BE273"/>
  <c r="BE337"/>
  <c r="BE391"/>
  <c r="BE419"/>
  <c r="BE626"/>
  <c r="BE631"/>
  <c r="BE718"/>
  <c r="BE746"/>
  <c r="BE748"/>
  <c r="BE777"/>
  <c r="BE794"/>
  <c r="BE827"/>
  <c r="BK361"/>
  <c r="J361"/>
  <c r="J68" s="1"/>
  <c r="BK879"/>
  <c r="J879" s="1"/>
  <c r="J79" s="1"/>
  <c r="E48"/>
  <c r="J52"/>
  <c r="BE179"/>
  <c r="BE278"/>
  <c r="BE440"/>
  <c r="BE488"/>
  <c r="BE506"/>
  <c r="BE586"/>
  <c r="BE602"/>
  <c r="BE635"/>
  <c r="BE638"/>
  <c r="BE642"/>
  <c r="BE732"/>
  <c r="BE771"/>
  <c r="BE810"/>
  <c r="BE860"/>
  <c r="BE865"/>
  <c r="BE869"/>
  <c r="BE880"/>
  <c r="BE891"/>
  <c r="BE897"/>
  <c r="BE901"/>
  <c r="BE158"/>
  <c r="BE164"/>
  <c r="BE213"/>
  <c r="BE299"/>
  <c r="BE302"/>
  <c r="BE309"/>
  <c r="BE314"/>
  <c r="BE319"/>
  <c r="BE340"/>
  <c r="BE379"/>
  <c r="BE403"/>
  <c r="BE422"/>
  <c r="BE591"/>
  <c r="BE611"/>
  <c r="BE615"/>
  <c r="BE707"/>
  <c r="BE767"/>
  <c r="BE836"/>
  <c r="BE174"/>
  <c r="BE188"/>
  <c r="BE200"/>
  <c r="BE240"/>
  <c r="BE269"/>
  <c r="BE287"/>
  <c r="BE306"/>
  <c r="BE327"/>
  <c r="BE383"/>
  <c r="BE408"/>
  <c r="BE412"/>
  <c r="BE443"/>
  <c r="BE446"/>
  <c r="BE450"/>
  <c r="BE459"/>
  <c r="BE598"/>
  <c r="BE621"/>
  <c r="BE676"/>
  <c r="BE684"/>
  <c r="BE750"/>
  <c r="BE755"/>
  <c r="BE759"/>
  <c r="BE786"/>
  <c r="BE815"/>
  <c r="F35"/>
  <c r="BB55" i="1" s="1"/>
  <c r="BB54" s="1"/>
  <c r="AX54" s="1"/>
  <c r="F37" i="2"/>
  <c r="BD55" i="1" s="1"/>
  <c r="BD54" s="1"/>
  <c r="W33" s="1"/>
  <c r="F36" i="2"/>
  <c r="BC55" i="1" s="1"/>
  <c r="BC54" s="1"/>
  <c r="W32" s="1"/>
  <c r="F34" i="2"/>
  <c r="BA55" i="1" s="1"/>
  <c r="BA54" s="1"/>
  <c r="W30" s="1"/>
  <c r="J34" i="2"/>
  <c r="AW55" i="1" s="1"/>
  <c r="R406" i="2" l="1"/>
  <c r="R103" s="1"/>
  <c r="P406"/>
  <c r="P103" s="1"/>
  <c r="AU55" i="1" s="1"/>
  <c r="AU54" s="1"/>
  <c r="R104" i="2"/>
  <c r="T104"/>
  <c r="T406"/>
  <c r="T103" s="1"/>
  <c r="BK104"/>
  <c r="J104" s="1"/>
  <c r="J60" s="1"/>
  <c r="BK406"/>
  <c r="J406"/>
  <c r="J72"/>
  <c r="BK889"/>
  <c r="J889"/>
  <c r="J80"/>
  <c r="W31" i="1"/>
  <c r="F33" i="2"/>
  <c r="AZ55" i="1" s="1"/>
  <c r="AZ54" s="1"/>
  <c r="W29" s="1"/>
  <c r="AW54"/>
  <c r="AK30" s="1"/>
  <c r="AY54"/>
  <c r="J33" i="2"/>
  <c r="AV55" i="1" s="1"/>
  <c r="AT55" s="1"/>
  <c r="BK103" i="2" l="1"/>
  <c r="J103"/>
  <c r="J59"/>
  <c r="AV54" i="1"/>
  <c r="AK29" s="1"/>
  <c r="J30" i="2" l="1"/>
  <c r="AG55" i="1" s="1"/>
  <c r="AG54" s="1"/>
  <c r="AT54"/>
  <c r="AN55" l="1"/>
  <c r="J39" i="2"/>
  <c r="AN54" i="1"/>
  <c r="AK26"/>
  <c r="AK35"/>
</calcChain>
</file>

<file path=xl/sharedStrings.xml><?xml version="1.0" encoding="utf-8"?>
<sst xmlns="http://schemas.openxmlformats.org/spreadsheetml/2006/main" count="7506" uniqueCount="1413">
  <si>
    <t>Export Komplet</t>
  </si>
  <si>
    <t>VZ</t>
  </si>
  <si>
    <t>2.0</t>
  </si>
  <si>
    <t/>
  </si>
  <si>
    <t>False</t>
  </si>
  <si>
    <t>{1b1b2060-55c1-4268-8525-b42adcbb1733}</t>
  </si>
  <si>
    <t>&gt;&gt;  skryté sloupce  &lt;&lt;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</si>
  <si>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</si>
  <si>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</si>
  <si>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</si>
  <si>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</si>
  <si>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</si>
  <si>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</si>
  <si>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</si>
  <si>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</si>
  <si>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</si>
  <si>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</si>
  <si>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KSO:</t>
  </si>
  <si>
    <t>CC-CZ:</t>
  </si>
  <si>
    <t>Místo:</t>
  </si>
  <si>
    <t>par.č. 1572/1, st. 357, k.ú. Filipova Huť</t>
  </si>
  <si>
    <t>Datum:</t>
  </si>
  <si>
    <t>Zadavatel:</t>
  </si>
  <si>
    <t>IČ:</t>
  </si>
  <si>
    <t>00573418</t>
  </si>
  <si>
    <t>Obec Modrava</t>
  </si>
  <si>
    <t>DIČ:</t>
  </si>
  <si>
    <t>CZ00573418</t>
  </si>
  <si>
    <t>Účastník:</t>
  </si>
  <si>
    <t>Vyplň údaj</t>
  </si>
  <si>
    <t>Projektant:</t>
  </si>
  <si>
    <t>05502683</t>
  </si>
  <si>
    <t>Agin s.r.o., Ing. Dušan Říha, aut. ing.</t>
  </si>
  <si>
    <t>CZ05502683</t>
  </si>
  <si>
    <t>True</t>
  </si>
  <si>
    <t>Zpracovatel:</t>
  </si>
  <si>
    <t>Petr Lojík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</si>
  <si>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</si>
  <si>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</si>
  <si>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</si>
  <si>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</si>
  <si>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</si>
  <si>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</si>
  <si>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</si>
  <si>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</si>
  <si>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</si>
  <si>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</si>
  <si>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</si>
  <si>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</si>
  <si>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</si>
  <si>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</si>
  <si>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</si>
  <si>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</si>
  <si>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</si>
  <si>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</si>
  <si>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</si>
  <si>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</si>
  <si>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</si>
  <si>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</si>
  <si>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</si>
  <si>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</si>
  <si>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</si>
  <si>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</si>
  <si>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</si>
  <si>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</si>
  <si>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</si>
  <si>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</si>
  <si>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</si>
  <si>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</si>
  <si>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</si>
  <si>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</si>
  <si>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</si>
  <si>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</si>
  <si>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</si>
  <si>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</si>
  <si>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</si>
  <si>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</si>
  <si>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</si>
  <si>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01</t>
  </si>
  <si>
    <t>Objekt přístavby</t>
  </si>
  <si>
    <t>STA</t>
  </si>
  <si>
    <t>1</t>
  </si>
  <si>
    <t>{14cc905c-420d-40e6-887c-77ed431c5c4a}</t>
  </si>
  <si>
    <t>2</t>
  </si>
  <si>
    <t>KRYCÍ LIST SOUPISU PRACÍ</t>
  </si>
  <si>
    <t>Objekt:</t>
  </si>
  <si>
    <t>01 - Objekt přístavby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</si>
  <si>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</si>
  <si>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</si>
  <si>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</si>
  <si>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</si>
  <si>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</si>
  <si>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</si>
  <si>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</si>
  <si>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</si>
  <si>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</si>
  <si>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</si>
  <si>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6 - Úpravy povrchů, podlahy a osazování výplní</t>
  </si>
  <si>
    <t xml:space="preserve">    9 - Ostatní konstrukce a práce, bourání</t>
  </si>
  <si>
    <t xml:space="preserve">    93 - Dokončovací konstrukce a práce inženýrských staveb</t>
  </si>
  <si>
    <t xml:space="preserve">    94 - Lešení a stavební výtahy</t>
  </si>
  <si>
    <t xml:space="preserve">    997 - Doprava suti a vybouraných hmot</t>
  </si>
  <si>
    <t xml:space="preserve">    998 - Přesun hmot</t>
  </si>
  <si>
    <t>PSV - Práce a dodávky PSV</t>
  </si>
  <si>
    <t xml:space="preserve">    711 - Izolace proti vodě, vlhkosti a plynům</t>
  </si>
  <si>
    <t xml:space="preserve">    762 - Konstrukce tesařské</t>
  </si>
  <si>
    <t xml:space="preserve">    764 - Konstrukce klempířské</t>
  </si>
  <si>
    <t xml:space="preserve">    765 - Krytina skládaná</t>
  </si>
  <si>
    <t xml:space="preserve">    766 - Konstrukce truhlářské</t>
  </si>
  <si>
    <t xml:space="preserve">    783 - Dokončovací práce - nátěry</t>
  </si>
  <si>
    <t xml:space="preserve">    784 - Dokončovací práce - malby a tapety</t>
  </si>
  <si>
    <t>VRN - Vedlejší rozpočtové náklady</t>
  </si>
  <si>
    <t xml:space="preserve">    VRN1 - Průzkumné, zeměměřičské a projektové práce</t>
  </si>
  <si>
    <t xml:space="preserve">    VRN2 - Příprava staveniště</t>
  </si>
  <si>
    <t xml:space="preserve">    VRN3 - Zařízení staveniště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</si>
  <si>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</si>
  <si>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</si>
  <si>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</si>
  <si>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</si>
  <si>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</si>
  <si>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</si>
  <si>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</si>
  <si>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</si>
  <si>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</si>
  <si>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</si>
  <si>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</si>
  <si>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</si>
  <si>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</si>
  <si>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</si>
  <si>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</si>
  <si>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</si>
  <si>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</si>
  <si>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</si>
  <si>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121151105</t>
  </si>
  <si>
    <t>Sejmutí ornice plochy do 100 m2 tl vrstvy přes 250 do 300 mm strojně</t>
  </si>
  <si>
    <t>m2</t>
  </si>
  <si>
    <t>4</t>
  </si>
  <si>
    <t>1218748169</t>
  </si>
  <si>
    <t>PP</t>
  </si>
  <si>
    <t>Sejmutí ornice strojně při souvislé ploše do 100 m2, tl. vrstvy přes 250 do 300 mm</t>
  </si>
  <si>
    <t>Online PSC</t>
  </si>
  <si>
    <t>https://podminky.urs.cz/item/CS_URS_2025_01/121151105</t>
  </si>
  <si>
    <t>VV</t>
  </si>
  <si>
    <t>8*20</t>
  </si>
  <si>
    <t>Součet</t>
  </si>
  <si>
    <t>131351100</t>
  </si>
  <si>
    <t>Hloubení jam nezapažených v hornině třídy těžitelnosti II skupiny 4 objem do 20 m3 strojně</t>
  </si>
  <si>
    <t>m3</t>
  </si>
  <si>
    <t>1837843329</t>
  </si>
  <si>
    <t>Hloubení nezapažených jam a zářezů strojně s urovnáním dna do předepsaného profilu a spádu v hornině třídy těžitelnosti II skupiny 4 do 20 m3</t>
  </si>
  <si>
    <t>https://podminky.urs.cz/item/CS_URS_2026_01/131351100</t>
  </si>
  <si>
    <t>5,65*15,7*0,3</t>
  </si>
  <si>
    <t>3</t>
  </si>
  <si>
    <t>132351102</t>
  </si>
  <si>
    <t>Hloubení rýh nezapažených š do 800 mm v hornině třídy těžitelnosti II skupiny 4 objem do 50 m3 strojně</t>
  </si>
  <si>
    <t>-1063565962</t>
  </si>
  <si>
    <t>Hloubení nezapažených rýh šířky do 800 mm strojně s urovnáním dna do předepsaného profilu a spádu v hornině třídy těžitelnosti II skupiny 4 přes 20 do 50 m3</t>
  </si>
  <si>
    <t>https://podminky.urs.cz/item/CS_URS_2026_01/132351102</t>
  </si>
  <si>
    <t>"přístřešek"1,315*0,6*(6,22+16,84+1,75+1)</t>
  </si>
  <si>
    <t>139001101</t>
  </si>
  <si>
    <t>Příplatek za ztížení vykopávky v blízkosti podzemního vedení</t>
  </si>
  <si>
    <t>-1900490148</t>
  </si>
  <si>
    <t>Příplatek k cenám hloubených vykopávek za ztížení vykopávky v blízkosti podzemního vedení nebo výbušnin pro jakoukoliv třídu horniny</t>
  </si>
  <si>
    <t>https://podminky.urs.cz/item/CS_URS_2026_01/139001101</t>
  </si>
  <si>
    <t>v místě kanalizace, vodovodu, el. vedení</t>
  </si>
  <si>
    <t>1*0,6*1,315*6</t>
  </si>
  <si>
    <t>5</t>
  </si>
  <si>
    <t>162751137</t>
  </si>
  <si>
    <t>Vodorovné přemístění přes 9 000 do 10000 m výkopku/sypaniny z horniny třídy těžitelnosti II skupiny 4 a 5</t>
  </si>
  <si>
    <t>-1159900140</t>
  </si>
  <si>
    <t>Vodorovné přemístění výkopku nebo sypaniny po suchu na obvyklém dopravním prostředku, bez naložení výkopku, avšak se složením bez rozhrnutí z horniny třídy těžitelnosti II skupiny 4 a 5 na vzdálenost přes 9 000 do 10 000 m</t>
  </si>
  <si>
    <t>https://podminky.urs.cz/item/CS_URS_2026_01/162751137</t>
  </si>
  <si>
    <t>20,364+26,612</t>
  </si>
  <si>
    <t>6</t>
  </si>
  <si>
    <t>162751139</t>
  </si>
  <si>
    <t>Příplatek k vodorovnému přemístění výkopku/sypaniny z horniny třídy těžitelnosti II skupiny 4 a 5 ZKD 1000 m přes 10000 m</t>
  </si>
  <si>
    <t>-2000055482</t>
  </si>
  <si>
    <t>Vodorovné přemístění výkopku nebo sypaniny po suchu na obvyklém dopravním prostředku, bez naložení výkopku, avšak se složením bez rozhrnutí z horniny třídy těžitelnosti II skupiny 4 a 5 na vzdálenost Příplatek k ceně za každých dalších i započatých 1 000 m</t>
  </si>
  <si>
    <t>https://podminky.urs.cz/item/CS_URS_2026_01/162751139</t>
  </si>
  <si>
    <t>46,976</t>
  </si>
  <si>
    <t>46,976*30 'Přepočtené koeficientem množství</t>
  </si>
  <si>
    <t>7</t>
  </si>
  <si>
    <t>167151122</t>
  </si>
  <si>
    <t>Skládání nebo překládání výkopku z horniny třídy těžitelnosti II skupiny 4 a 5</t>
  </si>
  <si>
    <t>-1449142104</t>
  </si>
  <si>
    <t>Nakládání, skládání a překládání neulehlého výkopku nebo sypaniny strojně skládání nebo překládání, z hornin třídy těžitelnosti II, skupiny 4 a 5</t>
  </si>
  <si>
    <t>https://podminky.urs.cz/item/CS_URS_2026_01/167151122</t>
  </si>
  <si>
    <t>ornice</t>
  </si>
  <si>
    <t>160*0,3</t>
  </si>
  <si>
    <t>výkopek základy</t>
  </si>
  <si>
    <t>20,364</t>
  </si>
  <si>
    <t>výkop planiny</t>
  </si>
  <si>
    <t>26,612</t>
  </si>
  <si>
    <t>8</t>
  </si>
  <si>
    <t>171251201</t>
  </si>
  <si>
    <t>Uložení sypaniny na skládky nebo meziskládky</t>
  </si>
  <si>
    <t>1900457168</t>
  </si>
  <si>
    <t>Uložení sypaniny na skládky nebo meziskládky bez hutnění s upravením uložené sypaniny do předepsaného tvaru</t>
  </si>
  <si>
    <t>https://podminky.urs.cz/item/CS_URS_2026_01/171251201</t>
  </si>
  <si>
    <t>9</t>
  </si>
  <si>
    <t>171201231</t>
  </si>
  <si>
    <t>Poplatek za předání recyklačnímu zařízení zeminy a kamení kód odpadu 17 05 04</t>
  </si>
  <si>
    <t>t</t>
  </si>
  <si>
    <t>597852969</t>
  </si>
  <si>
    <t>Poplatek za předání zeminy a kamení recyklačnímu zařízení zatříděné do Katalogu odpadů pod kódem 17 05 04</t>
  </si>
  <si>
    <t>https://podminky.urs.cz/item/CS_URS_2026_01/171201231</t>
  </si>
  <si>
    <t>1,95*(20,364+26,612)</t>
  </si>
  <si>
    <t>10</t>
  </si>
  <si>
    <t>175151201</t>
  </si>
  <si>
    <t>Obsypání objektu nad přilehlým původním terénem sypaninou bez prohození, uloženou do 3 m strojně</t>
  </si>
  <si>
    <t>1640607143</t>
  </si>
  <si>
    <t>Obsypání objektů nad přilehlým původním terénem strojně sypaninou z vhodných hornin třídy těžitelnosti I a II, skupiny 1 až 4 nebo materiálem uloženým ve vzdálenosti do 3 m od vnějšího kraje objektu pro jakoukoliv míru zhutnění bez prohození sypaniny</t>
  </si>
  <si>
    <t>https://podminky.urs.cz/item/CS_URS_2026_01/175151201</t>
  </si>
  <si>
    <t>obsypání okap. chodníku</t>
  </si>
  <si>
    <t>0,3*(8*2+20)</t>
  </si>
  <si>
    <t>11</t>
  </si>
  <si>
    <t>175151209</t>
  </si>
  <si>
    <t>Příplatek k ceně za prohození sypaniny strojně</t>
  </si>
  <si>
    <t>-1927674741</t>
  </si>
  <si>
    <t>Obsypání objektů nad přilehlým původním terénem strojně Příplatek k ceně za prohození sypaniny</t>
  </si>
  <si>
    <t>https://podminky.urs.cz/item/CS_URS_2026_01/175151209</t>
  </si>
  <si>
    <t>10,8</t>
  </si>
  <si>
    <t>181311103</t>
  </si>
  <si>
    <t>Rozprostření ornice tl vrstvy do 200 mm v rovině nebo ve svahu do 1:5 ručně</t>
  </si>
  <si>
    <t>153378450</t>
  </si>
  <si>
    <t>Rozprostření a urovnání ornice v rovině nebo ve svahu sklonu do 1:5 ručně při souvislé ploše, tl. vrstvy do 200 mm</t>
  </si>
  <si>
    <t>https://podminky.urs.cz/item/CS_URS_2025_01/181311103</t>
  </si>
  <si>
    <t>8*2*2+20*2</t>
  </si>
  <si>
    <t>13</t>
  </si>
  <si>
    <t>181411121</t>
  </si>
  <si>
    <t>Založení lučního trávníku výsevem pl do 1000 m2 v rovině a ve svahu do 1:5</t>
  </si>
  <si>
    <t>1289389976</t>
  </si>
  <si>
    <t>Založení trávníku na půdě předem připravené plochy do 1000 m2 výsevem včetně utažení lučního v rovině nebo na svahu do 1:5</t>
  </si>
  <si>
    <t>https://podminky.urs.cz/item/CS_URS_2026_01/181411121</t>
  </si>
  <si>
    <t>72</t>
  </si>
  <si>
    <t>14</t>
  </si>
  <si>
    <t>M</t>
  </si>
  <si>
    <t>00572472</t>
  </si>
  <si>
    <t>osivo směs travní krajinná-rovinná</t>
  </si>
  <si>
    <t>kg</t>
  </si>
  <si>
    <t>-1294758247</t>
  </si>
  <si>
    <t>72*0,02 'Přepočtené koeficientem množství</t>
  </si>
  <si>
    <t>15</t>
  </si>
  <si>
    <t>181913112</t>
  </si>
  <si>
    <t>Úprava pláně v hornině třídy těžitelnosti II skupiny 4 se zhutněním ručně</t>
  </si>
  <si>
    <t>1875990984</t>
  </si>
  <si>
    <t>Úprava pláně vyrovnáním výškových rozdílů ručně v hornině třídy těžitelnosti II skupiny 4 se zhutněním</t>
  </si>
  <si>
    <t>https://podminky.urs.cz/item/CS_URS_2026_01/181913112</t>
  </si>
  <si>
    <t>160</t>
  </si>
  <si>
    <t>Zakládání</t>
  </si>
  <si>
    <t>16</t>
  </si>
  <si>
    <t>270001142</t>
  </si>
  <si>
    <t>Vytvoření prostupu průřezu přes 0,25 do 0,5 m2 v monolitických betonových základech tl přes 0,5 do 1 m osazením vložek z trub, dílců, tvarovek do bednění</t>
  </si>
  <si>
    <t>kus</t>
  </si>
  <si>
    <t>1382902740</t>
  </si>
  <si>
    <t>Vytvoření prostupů v základových konstrukcích z monolitického betonu nebo železobetonu osazením trub, prefabrikovaných dílců, dutinových tvarovek, apod., do bednění vnější průřezové plochy přes 0,25 do 0,5 m2, tloušťky zdi přes 0,5 do 1,0 m</t>
  </si>
  <si>
    <t>https://podminky.urs.cz/item/CS_URS_2026_01/270001142</t>
  </si>
  <si>
    <t>17</t>
  </si>
  <si>
    <t>28611143</t>
  </si>
  <si>
    <t>trubka kanalizační PVC DN 315x1000mm SN4</t>
  </si>
  <si>
    <t>m</t>
  </si>
  <si>
    <t>763266886</t>
  </si>
  <si>
    <t>18</t>
  </si>
  <si>
    <t>271532212</t>
  </si>
  <si>
    <t>Podsyp pod základové konstrukce se zhutněním z hrubého kameniva frakce 16 až 32 mm</t>
  </si>
  <si>
    <t>-1539520621</t>
  </si>
  <si>
    <t>Podsyp pod základové konstrukce se zhutněním a urovnáním povrchu z kameniva hrubého, frakce 16 - 32 mm</t>
  </si>
  <si>
    <t>"přístřešek"0,1*0,6*(6,22+16,84+1,75+1)</t>
  </si>
  <si>
    <t>19</t>
  </si>
  <si>
    <t>273321411</t>
  </si>
  <si>
    <t>Základové desky ze ŽB bez zvýšených nároků na prostředí tř. C 20/25</t>
  </si>
  <si>
    <t>-1056268320</t>
  </si>
  <si>
    <t>Základy z betonu železového (bez výztuže) desky z betonu bez zvláštních nároků na prostředí tř. C 20/25</t>
  </si>
  <si>
    <t>"přístřešek"0,9*0,6*(6,22+16,84+1,75+1)</t>
  </si>
  <si>
    <t>20</t>
  </si>
  <si>
    <t>279113144</t>
  </si>
  <si>
    <t>Základová zeď tl přes 250 do 300 mm z tvárnic ztraceného bednění včetně výplně z betonu tř. C 20/25</t>
  </si>
  <si>
    <t>-698102082</t>
  </si>
  <si>
    <t>Základové zdi z tvárnic ztraceného bednění včetně výplně z betonu bez zvláštních nároků na vliv prostředí třídy C 20/25, tloušťky zdiva přes 250 do 300 mm</t>
  </si>
  <si>
    <t>https://podminky.urs.cz/item/CS_URS_2026_01/279113144</t>
  </si>
  <si>
    <t>"přístřešek"0,75*(1,975+1,975+1+16,78+0,89+0,26)</t>
  </si>
  <si>
    <t>279351121</t>
  </si>
  <si>
    <t>Zřízení oboustranného bednění základových zdí</t>
  </si>
  <si>
    <t>-1239445794</t>
  </si>
  <si>
    <t>Bednění základových zdí rovné oboustranné za každou stranu zřízení</t>
  </si>
  <si>
    <t>https://podminky.urs.cz/item/CS_URS_2025_01/279351121</t>
  </si>
  <si>
    <t>"přístřešek"0,9*(6,22+16,84+1,75+1)</t>
  </si>
  <si>
    <t>22</t>
  </si>
  <si>
    <t>279351122</t>
  </si>
  <si>
    <t>Odstranění oboustranného bednění základových zdí</t>
  </si>
  <si>
    <t>-1770315067</t>
  </si>
  <si>
    <t>Bednění základových zdí rovné oboustranné za každou stranu odstranění</t>
  </si>
  <si>
    <t>https://podminky.urs.cz/item/CS_URS_2025_01/279351122</t>
  </si>
  <si>
    <t>23,229</t>
  </si>
  <si>
    <t>23</t>
  </si>
  <si>
    <t>279361821</t>
  </si>
  <si>
    <t>Výztuž základových zdí nosných betonářskou ocelí 10 505</t>
  </si>
  <si>
    <t>988065524</t>
  </si>
  <si>
    <t>Výztuž základových zdí nosných svislých nebo odkloněných od svislice, rovinných nebo oblých, deskových nebo žebrových, včetně výztuže jejich žeber z betonářské oceli 10 505 (R) nebo BSt 500</t>
  </si>
  <si>
    <t>"přístřešek"((1,975+1,975+1+16,78+0,89+0,26))*4*2*0,888/1000</t>
  </si>
  <si>
    <t>((1,975+1,975+1+16,78+0,89+0,26))*4/0,5*0,5*0,888/1000</t>
  </si>
  <si>
    <t>Svislé a kompletní konstrukce</t>
  </si>
  <si>
    <t>24</t>
  </si>
  <si>
    <t>311213114</t>
  </si>
  <si>
    <t>Zdivo z nepravidelných kamenů na maltu objem jednoho kamene do 0,02 m3 š spáry přes 20 do 50 mm</t>
  </si>
  <si>
    <t>-1479350584</t>
  </si>
  <si>
    <t>Zdivo nadzákladové z lomového kamene štípaného nebo ručně vybíraného na maltu z nepravidelných kamenů objemu 1 kusu kamene do 0,02 m3, šířka spáry přes 20 do 50 mm</t>
  </si>
  <si>
    <t>https://podminky.urs.cz/item/CS_URS_2026_01/311213114</t>
  </si>
  <si>
    <t>"přístřešek"0,75*(1,975+1,975+1+16,78+0,89+0,26)*0,3</t>
  </si>
  <si>
    <t>25</t>
  </si>
  <si>
    <t>311213911</t>
  </si>
  <si>
    <t>Příplatek k cenám zdění zdiva z kamene na maltu za jednostranné lícování zdiva</t>
  </si>
  <si>
    <t>744888311</t>
  </si>
  <si>
    <t>Zdivo nadzákladové z lomového kamene štípaného nebo ručně vybíraného na maltu Příplatek k cenám za lícování zdiva jednostranné</t>
  </si>
  <si>
    <t>https://podminky.urs.cz/item/CS_URS_2026_01/311213911</t>
  </si>
  <si>
    <t>5,148</t>
  </si>
  <si>
    <t>26</t>
  </si>
  <si>
    <t>311213922</t>
  </si>
  <si>
    <t>Příplatek k cenám zdění zdiva z kamene na maltu za vytvoření hrany nároží</t>
  </si>
  <si>
    <t>-1796031949</t>
  </si>
  <si>
    <t>Zdivo nadzákladové z lomového kamene štípaného nebo ručně vybíraného na maltu Příplatek k cenám za vytvoření hrany nároží</t>
  </si>
  <si>
    <t>https://podminky.urs.cz/item/CS_URS_2026_01/311213922</t>
  </si>
  <si>
    <t>0,75*6</t>
  </si>
  <si>
    <t>Vodorovné konstrukce</t>
  </si>
  <si>
    <t>27</t>
  </si>
  <si>
    <t>417321414</t>
  </si>
  <si>
    <t>Ztužující pásy a věnce ze ŽB tř. C 20/25</t>
  </si>
  <si>
    <t>-873902621</t>
  </si>
  <si>
    <t>Ztužující pásy a věnce z betonu železového (bez výztuže) tř. C 20/25</t>
  </si>
  <si>
    <t>https://podminky.urs.cz/item/CS_URS_2026_01/417321414</t>
  </si>
  <si>
    <t>zakončení nadzákladových zdí</t>
  </si>
  <si>
    <t>0,05*0,6*(1,975+1,975+1+16,78+0,89+0,26)</t>
  </si>
  <si>
    <t>28</t>
  </si>
  <si>
    <t>417351115</t>
  </si>
  <si>
    <t>Zřízení bednění ztužujících věnců</t>
  </si>
  <si>
    <t>-704132422</t>
  </si>
  <si>
    <t>Bednění bočnic ztužujících pásů a věnců včetně vzpěr zřízení</t>
  </si>
  <si>
    <t>0,1*2*(1,975+1,975+1+16,78+0,89+0,26)</t>
  </si>
  <si>
    <t>29</t>
  </si>
  <si>
    <t>417351116</t>
  </si>
  <si>
    <t>Odstranění bednění ztužujících věnců</t>
  </si>
  <si>
    <t>-154094119</t>
  </si>
  <si>
    <t>Bednění bočnic ztužujících pásů a věnců včetně vzpěr odstranění</t>
  </si>
  <si>
    <t>4,576</t>
  </si>
  <si>
    <t>Komunikace pozemní</t>
  </si>
  <si>
    <t>30</t>
  </si>
  <si>
    <t>564261011</t>
  </si>
  <si>
    <t>Podklad nebo podsyp ze štěrkopísku ŠP plochy do 100 m2 tl 200 mm</t>
  </si>
  <si>
    <t>-1878127285</t>
  </si>
  <si>
    <t>Podklad nebo podsyp ze štěrkopísku ŠP s rozprostřením, vlhčením a zhutněním plochy jednotlivě do 100 m2, po zhutnění tl. 200 mm</t>
  </si>
  <si>
    <t>https://podminky.urs.cz/item/CS_URS_2026_01/564261011</t>
  </si>
  <si>
    <t>31</t>
  </si>
  <si>
    <t>564281011</t>
  </si>
  <si>
    <t>Podklad nebo podsyp ze štěrkopísku ŠP plochy do 100 m2 tl 300 mm</t>
  </si>
  <si>
    <t>1634641607</t>
  </si>
  <si>
    <t>Podklad nebo podsyp ze štěrkopísku ŠP s rozprostřením, vlhčením a zhutněním plochy jednotlivě do 100 m2, po zhutnění tl. 300 mm</t>
  </si>
  <si>
    <t>https://podminky.urs.cz/item/CS_URS_2026_01/564281011</t>
  </si>
  <si>
    <t>5,65*15,7</t>
  </si>
  <si>
    <t>32</t>
  </si>
  <si>
    <t>591211111</t>
  </si>
  <si>
    <t>Kladení dlažby z kostek drobných z kamene do lože z kameniva tl 50 mm</t>
  </si>
  <si>
    <t>-1047495660</t>
  </si>
  <si>
    <t>Kladení dlažby z kostek s provedením lože do tl. 50 mm, s vyplněním spár, s dvojím beraněním a se smetením přebytečného materiálu na krajnici drobných z kamene, do lože z kameniva</t>
  </si>
  <si>
    <t>https://podminky.urs.cz/item/CS_URS_2025_01/591211111</t>
  </si>
  <si>
    <t>88,705</t>
  </si>
  <si>
    <t>33</t>
  </si>
  <si>
    <t>5838100R1</t>
  </si>
  <si>
    <t xml:space="preserve">Odsek štípaný </t>
  </si>
  <si>
    <t>-1698563211</t>
  </si>
  <si>
    <t>88,705*1,02 'Přepočtené koeficientem množství</t>
  </si>
  <si>
    <t>Úpravy povrchů, podlahy a osazování výplní</t>
  </si>
  <si>
    <t>34</t>
  </si>
  <si>
    <t>612325302</t>
  </si>
  <si>
    <t>Vápenocementová štuková omítka ostění nebo nadpraží</t>
  </si>
  <si>
    <t>-1020076145</t>
  </si>
  <si>
    <t>Vápenocementová omítka ostění nebo nadpraží štuková dvouvrstvá</t>
  </si>
  <si>
    <t>https://podminky.urs.cz/item/CS_URS_2026_01/612325302</t>
  </si>
  <si>
    <t>0,3*(1,2+1*2)*2</t>
  </si>
  <si>
    <t>35</t>
  </si>
  <si>
    <t>619991001</t>
  </si>
  <si>
    <t>Zakrytí podlahy PE fólií</t>
  </si>
  <si>
    <t>1736718751</t>
  </si>
  <si>
    <t>Zakrytí vnitřních ploch před znečištěním PE fólií včetně pozdějšího odkrytí podlah</t>
  </si>
  <si>
    <t>137,66</t>
  </si>
  <si>
    <t>36</t>
  </si>
  <si>
    <t>619995001</t>
  </si>
  <si>
    <t>Začištění omítek kolem oken, dveří, podlah nebo obkladů</t>
  </si>
  <si>
    <t>1974239615</t>
  </si>
  <si>
    <t>Začištění omítek (s dodáním hmot) kolem oken, dveří, podlah, obkladů apod.</t>
  </si>
  <si>
    <t>https://podminky.urs.cz/item/CS_URS_2025_01/619995001</t>
  </si>
  <si>
    <t>(1,2+1*2)*2*2</t>
  </si>
  <si>
    <t>37</t>
  </si>
  <si>
    <t>621525103</t>
  </si>
  <si>
    <t>Tenkovrstvá omítka malých ploch přes 0,25 do 0,5 m2 na podhledech</t>
  </si>
  <si>
    <t>795202132</t>
  </si>
  <si>
    <t>Omítka tenkovrstvá jednotlivých malých ploch silikátová, akrylátová, silikonová nebo silikonsilikátová podhledů, plochy jednotlivě přes 0,25 do 0,5 m2</t>
  </si>
  <si>
    <t>https://podminky.urs.cz/item/CS_URS_2026_01/621525103</t>
  </si>
  <si>
    <t>38</t>
  </si>
  <si>
    <t>622131121</t>
  </si>
  <si>
    <t>Penetrační nátěr vnějších stěn nanášený ručně</t>
  </si>
  <si>
    <t>456271053</t>
  </si>
  <si>
    <t>Podkladní a spojovací vrstva vnějších omítaných ploch penetrace nanášená ručně stěn</t>
  </si>
  <si>
    <t>https://podminky.urs.cz/item/CS_URS_2026_01/622131121</t>
  </si>
  <si>
    <t>10,112+1,92</t>
  </si>
  <si>
    <t>39</t>
  </si>
  <si>
    <t>622143003</t>
  </si>
  <si>
    <t>Montáž omítkových plastových nebo pozinkovaných rohových profilů</t>
  </si>
  <si>
    <t>-2097597367</t>
  </si>
  <si>
    <t>Montáž omítkových profilů plastových, pozinkovaných nebo dřevěných upevněných vtlačením do podkladní vrstvy nebo přibitím rohových s tkaninou</t>
  </si>
  <si>
    <t>40</t>
  </si>
  <si>
    <t>55343025</t>
  </si>
  <si>
    <t>profil rohový Pz+PVC pro vnější omítky tl 7mm</t>
  </si>
  <si>
    <t>419407540</t>
  </si>
  <si>
    <t>6,4*1,05 'Přepočtené koeficientem množství</t>
  </si>
  <si>
    <t>41</t>
  </si>
  <si>
    <t>622143004</t>
  </si>
  <si>
    <t>Montáž omítkových samolepících začišťovacích profilů pro spojení s okenním rámem</t>
  </si>
  <si>
    <t>-1785229658</t>
  </si>
  <si>
    <t>Montáž omítkových profilů plastových, pozinkovaných nebo dřevěných upevněných vtlačením do podkladní vrstvy nebo přibitím začišťovacích samolepících pro vytvoření dilatujícího spoje s okenním rámem</t>
  </si>
  <si>
    <t>(1*2+1,2)*2*2</t>
  </si>
  <si>
    <t>42</t>
  </si>
  <si>
    <t>59051476</t>
  </si>
  <si>
    <t>profil napojovací okenní PVC s výztužnou tkaninou 9mm</t>
  </si>
  <si>
    <t>1536544251</t>
  </si>
  <si>
    <t>12,8*1,05 'Přepočtené koeficientem množství</t>
  </si>
  <si>
    <t>43</t>
  </si>
  <si>
    <t>622325109</t>
  </si>
  <si>
    <t>Oprava vnější vápenocementové hladké omítky složitosti 1 stěn v rozsahu přes 80 do 100 %</t>
  </si>
  <si>
    <t>165149838</t>
  </si>
  <si>
    <t>Oprava vápenocementové omítky vnějších ploch stupně členitosti 1 hladké stěn, v rozsahu opravované plochy přes 80 do 100%</t>
  </si>
  <si>
    <t>https://podminky.urs.cz/item/CS_URS_2026_01/622325109</t>
  </si>
  <si>
    <t>0,3*(1*2+1,2)*2</t>
  </si>
  <si>
    <t>44</t>
  </si>
  <si>
    <t>622331141</t>
  </si>
  <si>
    <t>Cementová omítka štuková dvouvrstvá vnějších stěn nanášená ručně</t>
  </si>
  <si>
    <t>-1154390760</t>
  </si>
  <si>
    <t>Omítka cementová vnějších ploch nanášená ručně dvouvrstvá, tloušťky jádrové omítky do 15 mm a tloušťky štuku do 3 mm štuková stěn</t>
  </si>
  <si>
    <t>https://podminky.urs.cz/item/CS_URS_2026_01/622331141</t>
  </si>
  <si>
    <t>0,4*(1,975+1,975+1+16,78+0,89+0,26)+0,6*0,4*4</t>
  </si>
  <si>
    <t>45</t>
  </si>
  <si>
    <t>622525103</t>
  </si>
  <si>
    <t>Tenkovrstvá omítka malých ploch přes 0,25 do 0,5 m2 na stěnách</t>
  </si>
  <si>
    <t>-133474130</t>
  </si>
  <si>
    <t>Omítka tenkovrstvá jednotlivých malých ploch silikátová, akrylátová, silikonová nebo silikonsilikátová stěn, plochy jednotlivě přes 0,25 do 0,5 m2</t>
  </si>
  <si>
    <t>https://podminky.urs.cz/item/CS_URS_2026_01/622525103</t>
  </si>
  <si>
    <t>2*2</t>
  </si>
  <si>
    <t>46</t>
  </si>
  <si>
    <t>629999030</t>
  </si>
  <si>
    <t>Příplatek k omítce vnějších povrchů za provádění omítané plochy do 10 m2</t>
  </si>
  <si>
    <t>-728803757</t>
  </si>
  <si>
    <t>Příplatky k cenám úprav vnějších povrchů za zvýšenou pracnost při provádění prací menšího rozsahu omítané plochy do 10 m2</t>
  </si>
  <si>
    <t>https://podminky.urs.cz/item/CS_URS_2025_01/629999030</t>
  </si>
  <si>
    <t>47</t>
  </si>
  <si>
    <t>637121114</t>
  </si>
  <si>
    <t>Okapový chodník z kačírku tl 250 mm s udusáním</t>
  </si>
  <si>
    <t>-946317658</t>
  </si>
  <si>
    <t>Okapový chodník z kameniva s udusáním a urovnáním povrchu z kačírku tl. 250 mm</t>
  </si>
  <si>
    <t>https://podminky.urs.cz/item/CS_URS_2025_01/637121114</t>
  </si>
  <si>
    <t>"přístřešek"0,5*(6,39+17,78+1,39)+0,9*1,19</t>
  </si>
  <si>
    <t>Ostatní konstrukce a práce, bourání</t>
  </si>
  <si>
    <t>48</t>
  </si>
  <si>
    <t>916231213</t>
  </si>
  <si>
    <t>Osazení chodníkového obrubníku betonového stojatého s boční opěrou do lože z betonu prostého</t>
  </si>
  <si>
    <t>1234762294</t>
  </si>
  <si>
    <t>Osazení chodníkového obrubníku betonového se zřízením lože, s vyplněním a zatřením spár cementovou maltou stojatého s boční opěrou z betonu prostého, do lože z betonu prostého</t>
  </si>
  <si>
    <t>https://podminky.urs.cz/item/CS_URS_2026_01/916231213</t>
  </si>
  <si>
    <t>6,39+17,78+1,39+1,19+0,5</t>
  </si>
  <si>
    <t>49</t>
  </si>
  <si>
    <t>59217060</t>
  </si>
  <si>
    <t>obrubník parkový betonový 1000x50x200mm přírodní</t>
  </si>
  <si>
    <t>-2059932722</t>
  </si>
  <si>
    <t>27,25*1,02 'Přepočtené koeficientem množství</t>
  </si>
  <si>
    <t>50</t>
  </si>
  <si>
    <t>916991121</t>
  </si>
  <si>
    <t>Lože pod obrubníky, krajníky nebo obruby z dlažebních kostek z betonu prostého</t>
  </si>
  <si>
    <t>211521018</t>
  </si>
  <si>
    <t>https://podminky.urs.cz/item/CS_URS_2025_01/916991121</t>
  </si>
  <si>
    <t>0,3*0,25*(6,39+17,78+1,39+1,19+0,5)</t>
  </si>
  <si>
    <t>51</t>
  </si>
  <si>
    <t>953945144</t>
  </si>
  <si>
    <t>Kotva mechanická M 16 dl 260 mm pro střední zatížení do betonu, ŽB nebo kamene s vyvrtáním otvoru</t>
  </si>
  <si>
    <t>-108818615</t>
  </si>
  <si>
    <t>Kotva mechanická s vyvrtáním otvoru do betonu, železobetonu nebo tvrdého kamene pro střední zatížení průvleková, velikost M 16, délka 260 mm</t>
  </si>
  <si>
    <t>https://podminky.urs.cz/item/CS_URS_2025_01/953945144</t>
  </si>
  <si>
    <t>"přichycení kamenné zdi"10</t>
  </si>
  <si>
    <t>52</t>
  </si>
  <si>
    <t>967021112</t>
  </si>
  <si>
    <t>Přisekání rovných ostění ve zdivu kamenném nebo smíšeném</t>
  </si>
  <si>
    <t>-2016496950</t>
  </si>
  <si>
    <t>Přisekání (špicování) rovných ostění bez odstupu po hrubém vybourání otvorů ve zdivu kamenném nebo smíšeném</t>
  </si>
  <si>
    <t>https://podminky.urs.cz/item/CS_URS_2026_01/967021112</t>
  </si>
  <si>
    <t>0,3*(1,2*2+1*2)*2*2</t>
  </si>
  <si>
    <t>53</t>
  </si>
  <si>
    <t>968082016</t>
  </si>
  <si>
    <t>Vybourání plastových rámů oken včetně křídel plochy přes 1 do 2 m2</t>
  </si>
  <si>
    <t>-1538498965</t>
  </si>
  <si>
    <t>Vybourání plastových rámů oken s křídly, dveřních zárubní, vrat rámu oken s křídly, plochy přes 1 do 2 m2</t>
  </si>
  <si>
    <t>https://podminky.urs.cz/item/CS_URS_2026_01/968082016</t>
  </si>
  <si>
    <t>vybourání stávajících oken</t>
  </si>
  <si>
    <t>1,2*1*2</t>
  </si>
  <si>
    <t>93</t>
  </si>
  <si>
    <t>Dokončovací konstrukce a práce inženýrských staveb</t>
  </si>
  <si>
    <t>54</t>
  </si>
  <si>
    <t>K083</t>
  </si>
  <si>
    <t>Stavební přípomoce k TZB (vysekání, prostupy, zahození)</t>
  </si>
  <si>
    <t>kpl</t>
  </si>
  <si>
    <t>25772533</t>
  </si>
  <si>
    <t>Stavební přípomoce k ELEKTRO (vysekání, prostupy, zahození)</t>
  </si>
  <si>
    <t>Led světlo 2*</t>
  </si>
  <si>
    <t>Led reflektor 1*</t>
  </si>
  <si>
    <t>napojení elektroinstalace</t>
  </si>
  <si>
    <t>94</t>
  </si>
  <si>
    <t>Lešení a stavební výtahy</t>
  </si>
  <si>
    <t>55</t>
  </si>
  <si>
    <t>941211111</t>
  </si>
  <si>
    <t>Montáž lešení řadového rámového lehkého zatížení do 200 kg/m2 š od 0,6 do 0,9 m v do 10 m</t>
  </si>
  <si>
    <t>228239087</t>
  </si>
  <si>
    <t>Lešení řadové rámové lehké pracovní s podlahami s provozním zatížením tř. 3 do 200 kg/m2 šířky tř. SW06 od 0,6 do 0,9 m výšky do 10 m montáž</t>
  </si>
  <si>
    <t>(6,6*2+16,4)*2,8</t>
  </si>
  <si>
    <t>56</t>
  </si>
  <si>
    <t>941211211</t>
  </si>
  <si>
    <t>Příplatek k lešení řadovému rámovému lehkému do 200 kg/m2 š od 0,6 do 0,9 m v do 10 m za každý den použití</t>
  </si>
  <si>
    <t>1512259087</t>
  </si>
  <si>
    <t>Lešení řadové rámové lehké pracovní s podlahami s provozním zatížením tř. 3 do 200 kg/m2 šířky tř. SW06 od 0,6 do 0,9 m výšky do 10 m příplatek za každý den použití</t>
  </si>
  <si>
    <t>82,88</t>
  </si>
  <si>
    <t>82,88*30 'Přepočtené koeficientem množství</t>
  </si>
  <si>
    <t>57</t>
  </si>
  <si>
    <t>941211811</t>
  </si>
  <si>
    <t>Demontáž lešení řadového rámového lehkého zatížení do 200 kg/m2 š od 0,6 do 0,9 m v do 10 m</t>
  </si>
  <si>
    <t>-827825570</t>
  </si>
  <si>
    <t>Lešení řadové rámové lehké pracovní s podlahami s provozním zatížením tř. 3 do 200 kg/m2 šířky tř. SW06 od 0,6 do 0,9 m výšky do 10 m demontáž</t>
  </si>
  <si>
    <t>58</t>
  </si>
  <si>
    <t>949101111</t>
  </si>
  <si>
    <t>Lešení pomocné pro objekty pozemních staveb s lešeňovou podlahou v do 1,9 m zatížení do 150 kg/m2</t>
  </si>
  <si>
    <t>1661655484</t>
  </si>
  <si>
    <t>Lešení pomocné pracovní pro objekty pozemních staveb pro zatížení do 150 kg/m2, o výšce lešeňové podlahy do 1,9 m</t>
  </si>
  <si>
    <t>15*5</t>
  </si>
  <si>
    <t>997</t>
  </si>
  <si>
    <t>Doprava suti a vybouraných hmot</t>
  </si>
  <si>
    <t>59</t>
  </si>
  <si>
    <t>997013151</t>
  </si>
  <si>
    <t>Vnitrostaveništní doprava suti a vybouraných hmot pro budovy v do 6 m s omezením mechanizace</t>
  </si>
  <si>
    <t>326755320</t>
  </si>
  <si>
    <t>Vnitrostaveništní doprava suti a vybouraných hmot vodorovně do 50 m s naložením s omezením mechanizace pro budovy a haly výšky do 6 m</t>
  </si>
  <si>
    <t>https://podminky.urs.cz/item/CS_URS_2026_01/997013151</t>
  </si>
  <si>
    <t>60</t>
  </si>
  <si>
    <t>997013219</t>
  </si>
  <si>
    <t>Příplatek k vnitrostaveništní dopravě suti a vybouraných hmot za zvětšenou dopravu suti ZKD 10 m</t>
  </si>
  <si>
    <t>2094238771</t>
  </si>
  <si>
    <t>Vnitrostaveništní doprava suti a vybouraných hmot vodorovně do 50 m s naložením Příplatek k cenám -3111 až -3217 za zvětšenou vodorovnou dopravu přes vymezenou dopravní vzdálenost za každých dalších započatých 10 m</t>
  </si>
  <si>
    <t>https://podminky.urs.cz/item/CS_URS_2025_01/997013219</t>
  </si>
  <si>
    <t>0,58*4 'Přepočtené koeficientem množství</t>
  </si>
  <si>
    <t>61</t>
  </si>
  <si>
    <t>997013501</t>
  </si>
  <si>
    <t>Odvoz suti a vybouraných hmot na skládku nebo meziskládku do 1 km se složením</t>
  </si>
  <si>
    <t>398355911</t>
  </si>
  <si>
    <t>Odvoz suti a vybouraných hmot na skládku nebo meziskládku se složením, na vzdálenost do 1 km</t>
  </si>
  <si>
    <t>62</t>
  </si>
  <si>
    <t>997013509</t>
  </si>
  <si>
    <t>Příplatek k odvozu suti a vybouraných hmot na skládku ZKD 1 km přes 1 km</t>
  </si>
  <si>
    <t>-593566104</t>
  </si>
  <si>
    <t>Odvoz suti a vybouraných hmot na skládku nebo meziskládku se složením, na vzdálenost Příplatek k ceně za každý další započatý 1 km přes 1 km</t>
  </si>
  <si>
    <t>0,58*40 'Přepočtené koeficientem množství</t>
  </si>
  <si>
    <t>63</t>
  </si>
  <si>
    <t>997013631</t>
  </si>
  <si>
    <t>Poplatek za uložení na skládce (skládkovné) stavebního odpadu směsného kód odpadu 17 09 04</t>
  </si>
  <si>
    <t>-1315482117</t>
  </si>
  <si>
    <t>Poplatek za uložení stavebního odpadu na skládce (skládkovné) směsného stavebního a demoličního zatříděného do Katalogu odpadů pod kódem 17 09 04</t>
  </si>
  <si>
    <t>998</t>
  </si>
  <si>
    <t>Přesun hmot</t>
  </si>
  <si>
    <t>64</t>
  </si>
  <si>
    <t>998011001</t>
  </si>
  <si>
    <t>Přesun hmot pro budovy zděné v do 6 m</t>
  </si>
  <si>
    <t>-1223370914</t>
  </si>
  <si>
    <t>Přesun hmot pro budovy občanské výstavby, bydlení, výrobu a služby s nosnou svislou konstrukcí zděnou z cihel, tvárnic nebo kamene vodorovná dopravní vzdálenost do 100 m základní pro budovy výšky do 6 m</t>
  </si>
  <si>
    <t>https://podminky.urs.cz/item/CS_URS_2026_01/998011001</t>
  </si>
  <si>
    <t>PSV</t>
  </si>
  <si>
    <t>Práce a dodávky PSV</t>
  </si>
  <si>
    <t>711</t>
  </si>
  <si>
    <t>Izolace proti vodě, vlhkosti a plynům</t>
  </si>
  <si>
    <t>65</t>
  </si>
  <si>
    <t>711111001</t>
  </si>
  <si>
    <t>Provedení izolace proti zemní vlhkosti vodorovné za studena nátěrem penetračním</t>
  </si>
  <si>
    <t>-1917249743</t>
  </si>
  <si>
    <t>Provedení izolace proti zemní vlhkosti natěradly a tmely za studena na ploše vodorovné V jednonásobným nátěrem penetračním</t>
  </si>
  <si>
    <t>0,6*(1,975+1,975+1+16,78+0,89+0,26)</t>
  </si>
  <si>
    <t>66</t>
  </si>
  <si>
    <t>11163150</t>
  </si>
  <si>
    <t>lak penetrační asfaltový</t>
  </si>
  <si>
    <t>-409952421</t>
  </si>
  <si>
    <t>13,728*0,0003 'Přepočtené koeficientem množství</t>
  </si>
  <si>
    <t>67</t>
  </si>
  <si>
    <t>711112001</t>
  </si>
  <si>
    <t>Provedení izolace proti zemní vlhkosti svislé za studena nátěrem penetračním</t>
  </si>
  <si>
    <t>918574087</t>
  </si>
  <si>
    <t>Provedení izolace proti zemní vlhkosti natěradly a tmely za studena na ploše svislé S jednonásobným nátěrem penetračním</t>
  </si>
  <si>
    <t>0,4*2*(1,975+1,975+1+16,78+0,89+0,26)+0,6*0,4*4</t>
  </si>
  <si>
    <t>68</t>
  </si>
  <si>
    <t>-531593265</t>
  </si>
  <si>
    <t>19,264*0,00034 'Přepočtené koeficientem množství</t>
  </si>
  <si>
    <t>69</t>
  </si>
  <si>
    <t>711141559</t>
  </si>
  <si>
    <t>Provedení izolace proti zemní vlhkosti pásy přitavením vodorovné NAIP</t>
  </si>
  <si>
    <t>-1045818644</t>
  </si>
  <si>
    <t>Provedení izolace proti zemní vlhkosti pásy přitavením NAIP na ploše vodorovné V</t>
  </si>
  <si>
    <t>13,728</t>
  </si>
  <si>
    <t>70</t>
  </si>
  <si>
    <t>62855002</t>
  </si>
  <si>
    <t>pás asfaltový natavitelný modifikovaný SBS s vložkou z polyesterové rohože a spalitelnou PE fólií nebo jemnozrnným minerálním posypem na horním povrchu tl 5,0mm</t>
  </si>
  <si>
    <t>2043070976</t>
  </si>
  <si>
    <t>13,728*1,1655 'Přepočtené koeficientem množství</t>
  </si>
  <si>
    <t>71</t>
  </si>
  <si>
    <t>711142559</t>
  </si>
  <si>
    <t>Provedení izolace proti zemní vlhkosti pásy přitavením svislé NAIP</t>
  </si>
  <si>
    <t>899099484</t>
  </si>
  <si>
    <t>Provedení izolace proti zemní vlhkosti pásy přitavením NAIP na ploše svislé S</t>
  </si>
  <si>
    <t>-330451403</t>
  </si>
  <si>
    <t>19,264*1,221 'Přepočtené koeficientem množství</t>
  </si>
  <si>
    <t>73</t>
  </si>
  <si>
    <t>711161274</t>
  </si>
  <si>
    <t>Provedení izolace proti zemní vlhkosti svislé z nopové fólie výška nopu do 20 mm</t>
  </si>
  <si>
    <t>-877518271</t>
  </si>
  <si>
    <t>Provedení izolace proti zemní vlhkosti nopovou fólií na ploše svislé S výška nopu do 20 mm</t>
  </si>
  <si>
    <t>https://podminky.urs.cz/item/CS_URS_2025_01/711161274</t>
  </si>
  <si>
    <t>0,4*2*(1,975+1,975+1+16,78+0,89+0,26)</t>
  </si>
  <si>
    <t>74</t>
  </si>
  <si>
    <t>28323005</t>
  </si>
  <si>
    <t>fólie profilovaná (nopová) drenážní HDPE s výškou nopů 8mm</t>
  </si>
  <si>
    <t>1886731745</t>
  </si>
  <si>
    <t>18,304*1,221 'Přepočtené koeficientem množství</t>
  </si>
  <si>
    <t>75</t>
  </si>
  <si>
    <t>998711121</t>
  </si>
  <si>
    <t>Přesun hmot tonážní pro izolace proti vodě, vlhkosti a plynům ruční v objektech v do 6 m</t>
  </si>
  <si>
    <t>-2007857896</t>
  </si>
  <si>
    <t>Přesun hmot pro izolace proti vodě, vlhkosti a plynům stanovený z hmotnosti přesunovaného materiálu vodorovná dopravní vzdálenost do 50 m ruční (bez užití mechanizace) v objektech výšky do 6 m</t>
  </si>
  <si>
    <t>https://podminky.urs.cz/item/CS_URS_2026_01/998711121</t>
  </si>
  <si>
    <t>76</t>
  </si>
  <si>
    <t>998711129</t>
  </si>
  <si>
    <t>Příplatek k ručnímu přesunu hmot tonážnímu pro izolace proti vodě, vlhkosti a plynům za zvětšený přesun ZKD 50 m</t>
  </si>
  <si>
    <t>1291913148</t>
  </si>
  <si>
    <t>Přesun hmot pro izolace proti vodě, vlhkosti a plynům stanovený z hmotnosti přesunovaného materiálu vodorovná dopravní vzdálenost do 50 m Příplatek k cenám za ruční zvětšený přesun přes vymezenou vodorovnou dopravní vzdálenost za každých dalších započatých 50 m</t>
  </si>
  <si>
    <t>https://podminky.urs.cz/item/CS_URS_2025_01/998711129</t>
  </si>
  <si>
    <t>762</t>
  </si>
  <si>
    <t>Konstrukce tesařské</t>
  </si>
  <si>
    <t>77</t>
  </si>
  <si>
    <t>762081150</t>
  </si>
  <si>
    <t>Hoblování hraněného řeziva ve staveništní dílně</t>
  </si>
  <si>
    <t>1808272144</t>
  </si>
  <si>
    <t>Hoblování hraněného řeziva přímo na staveništi ve staveništní dílně</t>
  </si>
  <si>
    <t>https://podminky.urs.cz/item/CS_URS_2025_01/762081150</t>
  </si>
  <si>
    <t>0,53+0,481+1,733+7,326+1,042</t>
  </si>
  <si>
    <t>78</t>
  </si>
  <si>
    <t>76208224R01</t>
  </si>
  <si>
    <t>Provedení tesařského profilování-opracování na CNC stroji</t>
  </si>
  <si>
    <t>537573257</t>
  </si>
  <si>
    <t>11,112</t>
  </si>
  <si>
    <t>79</t>
  </si>
  <si>
    <t>762083111</t>
  </si>
  <si>
    <t>Impregnace řeziva proti dřevokaznému hmyzu a houbám máčením třída ohrožení 1 a 2</t>
  </si>
  <si>
    <t>-174609552</t>
  </si>
  <si>
    <t>Impregnace řeziva máčením proti dřevokaznému hmyzu a houbám, třída ohrožení 1 a 2 (dřevo v interiéru)</t>
  </si>
  <si>
    <t>10,07</t>
  </si>
  <si>
    <t>80</t>
  </si>
  <si>
    <t>762085103</t>
  </si>
  <si>
    <t>Montáž kotevních želez, příložek, patek nebo táhel</t>
  </si>
  <si>
    <t>-644967302</t>
  </si>
  <si>
    <t>Montáž ocelových spojovacích prostředků (materiál ve specifikaci) kotevních želez příložek, patek, táhel</t>
  </si>
  <si>
    <t>https://podminky.urs.cz/item/CS_URS_2025_01/762085103</t>
  </si>
  <si>
    <t>81</t>
  </si>
  <si>
    <t>54825045</t>
  </si>
  <si>
    <t>kotevní profil tvaru U široký 100x100x4mm</t>
  </si>
  <si>
    <t>-1209468633</t>
  </si>
  <si>
    <t>82</t>
  </si>
  <si>
    <t>762332541</t>
  </si>
  <si>
    <t>Montáž vázaných kcí krovů pravidelných pomocí tesařských spojů a ocelových spojek z hoblovaného řeziva pl přes 50 do 120 cm2</t>
  </si>
  <si>
    <t>-1577177274</t>
  </si>
  <si>
    <t>Montáž vázaných konstrukcí krovů střech pultových, sedlových, valbových, stanových čtvercového nebo obdélníkového půdorysu z řeziva hoblovaného pomocí tesařských spojů s vyztužením ocelovými spojkami (spojky ve specifikaci) průřezové plochy přes 50 do 120 cm2</t>
  </si>
  <si>
    <t>https://podminky.urs.cz/item/CS_URS_2026_01/762332541</t>
  </si>
  <si>
    <t>SL3</t>
  </si>
  <si>
    <t>1*0,848</t>
  </si>
  <si>
    <t>SL4</t>
  </si>
  <si>
    <t>4*2,2</t>
  </si>
  <si>
    <t>SL5</t>
  </si>
  <si>
    <t>4*3,25</t>
  </si>
  <si>
    <t>SL6</t>
  </si>
  <si>
    <t>2*3,844</t>
  </si>
  <si>
    <t>SL7</t>
  </si>
  <si>
    <t>2*1,91</t>
  </si>
  <si>
    <t>SL10</t>
  </si>
  <si>
    <t>1*2,091</t>
  </si>
  <si>
    <t>SL11</t>
  </si>
  <si>
    <t>83</t>
  </si>
  <si>
    <t>6051212R</t>
  </si>
  <si>
    <t>hranol stavební řezivo průřezu do 120cm2 do dl 6m</t>
  </si>
  <si>
    <t>1954964783</t>
  </si>
  <si>
    <t>stavební řezivo I.třídy; SMRK, nesušené, průřezu do 120cm2 do dl 6m</t>
  </si>
  <si>
    <t>1*0,848*0,15*0,075</t>
  </si>
  <si>
    <t>4*2,2*0,15*0,075</t>
  </si>
  <si>
    <t>4*3,25*0,15*0,075</t>
  </si>
  <si>
    <t>2*3,844*0,15*0,075</t>
  </si>
  <si>
    <t>2*1,91*0,15*0,075</t>
  </si>
  <si>
    <t>1*2,091*0,15*0,075</t>
  </si>
  <si>
    <t>0,418*1,15 'Přepočtené koeficientem množství</t>
  </si>
  <si>
    <t>84</t>
  </si>
  <si>
    <t>762332542</t>
  </si>
  <si>
    <t>Montáž vázaných kcí krovů pravidelných pomocí tesařských spojů a ocelových spojek z hoblovaného řeziva pl přes 120 do 224 cm2</t>
  </si>
  <si>
    <t>522224764</t>
  </si>
  <si>
    <t>Montáž vázaných konstrukcí krovů střech pultových, sedlových, valbových, stanových čtvercového nebo obdélníkového půdorysu z řeziva hoblovaného pomocí tesařských spojů s vyztužením ocelovými spojkami (spojky ve specifikaci) průřezové plochy přes 120 do 224 cm2</t>
  </si>
  <si>
    <t>https://podminky.urs.cz/item/CS_URS_2026_01/762332542</t>
  </si>
  <si>
    <t>P1</t>
  </si>
  <si>
    <t>24*1,5</t>
  </si>
  <si>
    <t>85</t>
  </si>
  <si>
    <t>6051213R</t>
  </si>
  <si>
    <t>stavební řezivo I.třídy; SMRK, nesušené, průřezu do 288cm2 do dl 6m</t>
  </si>
  <si>
    <t>659853842</t>
  </si>
  <si>
    <t>24*1,5*0,16*0,08</t>
  </si>
  <si>
    <t>0,461*1,15 'Přepočtené koeficientem množství</t>
  </si>
  <si>
    <t>86</t>
  </si>
  <si>
    <t>762332543</t>
  </si>
  <si>
    <t>Montáž vázaných kcí krovů pravidelných pomocí tesařských spojů a ocelových spojek z hoblovaného řeziva pl přes 224 do 288 cm2</t>
  </si>
  <si>
    <t>-451939389</t>
  </si>
  <si>
    <t>Montáž vázaných konstrukcí krovů střech pultových, sedlových, valbových, stanových čtvercového nebo obdélníkového půdorysu z řeziva hoblovaného pomocí tesařských spojů s vyztužením ocelovými spojkami (spojky ve specifikaci) průřezové plochy přes 224 do 288 cm2</t>
  </si>
  <si>
    <t>https://podminky.urs.cz/item/CS_URS_2026_01/762332543</t>
  </si>
  <si>
    <t>SL12</t>
  </si>
  <si>
    <t>2*3</t>
  </si>
  <si>
    <t>SL1</t>
  </si>
  <si>
    <t>9*3,05</t>
  </si>
  <si>
    <t>SL8</t>
  </si>
  <si>
    <t>1*4</t>
  </si>
  <si>
    <t>SL9</t>
  </si>
  <si>
    <t>1*3,725</t>
  </si>
  <si>
    <t>V1</t>
  </si>
  <si>
    <t>2*4,2</t>
  </si>
  <si>
    <t>V2</t>
  </si>
  <si>
    <t>1*4,05</t>
  </si>
  <si>
    <t>V5</t>
  </si>
  <si>
    <t>87</t>
  </si>
  <si>
    <t>2062313351</t>
  </si>
  <si>
    <t>2*3*0,16*0,16</t>
  </si>
  <si>
    <t>9*3,05*0,16*0,16</t>
  </si>
  <si>
    <t>1*4*0,15*0,15</t>
  </si>
  <si>
    <t>1*3,725*0,15*0,15</t>
  </si>
  <si>
    <t>2*4,2*0,18*0,16</t>
  </si>
  <si>
    <t>1*4,05*0,18*0,16</t>
  </si>
  <si>
    <t>1,507*1,15 'Přepočtené koeficientem množství</t>
  </si>
  <si>
    <t>88</t>
  </si>
  <si>
    <t>762332544</t>
  </si>
  <si>
    <t>Montáž vázaných kcí krovů pravidelných pomocí tesařských spojů a ocelových spojek z hoblovaného řeziva pl přes 288 do 450 cm2</t>
  </si>
  <si>
    <t>-2126590321</t>
  </si>
  <si>
    <t>Montáž vázaných konstrukcí krovů střech pultových, sedlových, valbových, stanových čtvercového nebo obdélníkového půdorysu z řeziva hoblovaného pomocí tesařských spojů s vyztužením ocelovými spojkami (spojky ve specifikaci) průřezové plochy přes 288 do 450 cm2</t>
  </si>
  <si>
    <t>https://podminky.urs.cz/item/CS_URS_2026_01/762332544</t>
  </si>
  <si>
    <t>K1</t>
  </si>
  <si>
    <t>21*6,665</t>
  </si>
  <si>
    <t>SL2</t>
  </si>
  <si>
    <t>5*3,812</t>
  </si>
  <si>
    <t>2*4,4</t>
  </si>
  <si>
    <t>V4</t>
  </si>
  <si>
    <t>1*4,3</t>
  </si>
  <si>
    <t>V6</t>
  </si>
  <si>
    <t>V7</t>
  </si>
  <si>
    <t>1*5,77</t>
  </si>
  <si>
    <t>89</t>
  </si>
  <si>
    <t>6051214R</t>
  </si>
  <si>
    <t>stavební řezivo I.třídy; SMRK, nesušené,  průřezu do 450cm2 dl 6-8m</t>
  </si>
  <si>
    <t>-1207086031</t>
  </si>
  <si>
    <t>21*6,665*0,28*0,12</t>
  </si>
  <si>
    <t>5*3,812*0,24*0,16</t>
  </si>
  <si>
    <t>2*4,4*0,26*0,16</t>
  </si>
  <si>
    <t>1*4,3*0,26*0,16</t>
  </si>
  <si>
    <t>1*4,05*0,26*0,16</t>
  </si>
  <si>
    <t>1*5,77*0,24*0,16</t>
  </si>
  <si>
    <t>6,37*1,15 'Přepočtené koeficientem množství</t>
  </si>
  <si>
    <t>90</t>
  </si>
  <si>
    <t>762341260</t>
  </si>
  <si>
    <t>Montáž bednění střech rovných a šikmých sklonu do 60° z palubek</t>
  </si>
  <si>
    <t>-735487192</t>
  </si>
  <si>
    <t>Montáž bednění střech rovných a šikmých sklonu do 60° s vyřezáním otvorů z palubek</t>
  </si>
  <si>
    <t>https://podminky.urs.cz/item/CS_URS_2025_01/762341260</t>
  </si>
  <si>
    <t>6,665*16,4</t>
  </si>
  <si>
    <t>91</t>
  </si>
  <si>
    <t>61191172</t>
  </si>
  <si>
    <t>palubky obkladové smrk profil klasický 15x121mm jakost A/B</t>
  </si>
  <si>
    <t>1072629813</t>
  </si>
  <si>
    <t>109,306*1,15 'Přepočtené koeficientem množství</t>
  </si>
  <si>
    <t>92</t>
  </si>
  <si>
    <t>762342214</t>
  </si>
  <si>
    <t>Montáž laťování na střechách jednoduchých sklonu do 60° osové vzdálenosti přes 150 do 360 mm</t>
  </si>
  <si>
    <t>1735959438</t>
  </si>
  <si>
    <t>Montáž laťování střech jednoduchých sklonu do 60° při osové vzdálenosti latí přes 150 do 360 mm</t>
  </si>
  <si>
    <t>109,306</t>
  </si>
  <si>
    <t>60514114</t>
  </si>
  <si>
    <t>řezivo jehličnaté lať impregnovaná dl 4 m</t>
  </si>
  <si>
    <t>502293265</t>
  </si>
  <si>
    <t>109,306/0,3*0,04*0,06</t>
  </si>
  <si>
    <t>762342511</t>
  </si>
  <si>
    <t>Montáž kontralatí na podklad bez tepelné izolace</t>
  </si>
  <si>
    <t>-307560714</t>
  </si>
  <si>
    <t>Montáž laťování montáž kontralatí na podklad bez tepelné izolace</t>
  </si>
  <si>
    <t>6,665*21*2</t>
  </si>
  <si>
    <t>95</t>
  </si>
  <si>
    <t>-967308942</t>
  </si>
  <si>
    <t>279,93*0,06*0,04</t>
  </si>
  <si>
    <t>0,672*1,15 'Přepočtené koeficientem množství</t>
  </si>
  <si>
    <t>96</t>
  </si>
  <si>
    <t>762395000</t>
  </si>
  <si>
    <t>Spojovací prostředky krovů, bednění, laťování, nadstřešních konstrukcí</t>
  </si>
  <si>
    <t>1716474877</t>
  </si>
  <si>
    <t>Spojovací prostředky krovů, bednění a laťování, nadstřešních konstrukcí svorníky, prkna, hřebíky, pásová ocel, vruty</t>
  </si>
  <si>
    <t>10,07+1,88+0,874+0,773</t>
  </si>
  <si>
    <t>97</t>
  </si>
  <si>
    <t>762430014</t>
  </si>
  <si>
    <t>Obložení stěn z cementotřískových desek tl 16 mm na sraz šroubovaných</t>
  </si>
  <si>
    <t>-747649244</t>
  </si>
  <si>
    <t>Obložení stěn z cementotřískových desek šroubovaných na sraz, tloušťky desky 16 mm</t>
  </si>
  <si>
    <t>https://podminky.urs.cz/item/CS_URS_2026_01/762430014</t>
  </si>
  <si>
    <t>(6,085)*(3,9-0,335)+6,085*0,9/2</t>
  </si>
  <si>
    <t>-((2,1-0,335)*1,19)</t>
  </si>
  <si>
    <t>98</t>
  </si>
  <si>
    <t>762439001</t>
  </si>
  <si>
    <t>Montáž obložení stěn podkladový rošt</t>
  </si>
  <si>
    <t>1426145218</t>
  </si>
  <si>
    <t>Obložení stěn montáž roštu podkladového</t>
  </si>
  <si>
    <t>https://podminky.urs.cz/item/CS_URS_2026_01/762439001</t>
  </si>
  <si>
    <t>(6,085+6,085+16,15)*4</t>
  </si>
  <si>
    <t>99</t>
  </si>
  <si>
    <t>-1223385155</t>
  </si>
  <si>
    <t>(6,085+6,085+16,15)*4*0,08*0,1</t>
  </si>
  <si>
    <t>0,906*1,15 'Přepočtené koeficientem množství</t>
  </si>
  <si>
    <t>100</t>
  </si>
  <si>
    <t>76262112R01</t>
  </si>
  <si>
    <t>Osazení a dodávka dveří tesařských jednokřídlových</t>
  </si>
  <si>
    <t>-455719680</t>
  </si>
  <si>
    <t>101</t>
  </si>
  <si>
    <t>76263311R01</t>
  </si>
  <si>
    <t>Osazení a dodávka vrat tesařských otočných</t>
  </si>
  <si>
    <t>-1915568763</t>
  </si>
  <si>
    <t>102</t>
  </si>
  <si>
    <t>998762122</t>
  </si>
  <si>
    <t>Přesun hmot tonážní pro kce tesařské ruční v objektech v přes 6 do 12 m</t>
  </si>
  <si>
    <t>1443389458</t>
  </si>
  <si>
    <t>Přesun hmot pro konstrukce tesařské stanovený z hmotnosti přesunovaného materiálu vodorovná dopravní vzdálenost do 50 m ruční (bez užití mechanizace) v objektech výšky přes 6 do 12 m</t>
  </si>
  <si>
    <t>https://podminky.urs.cz/item/CS_URS_2025_01/998762122</t>
  </si>
  <si>
    <t>103</t>
  </si>
  <si>
    <t>998762129</t>
  </si>
  <si>
    <t>Příplatek k ručnímu přesunu hmot tonážnímu pro kce tesařské za zvětšený přesun ZKD 50 m</t>
  </si>
  <si>
    <t>957411310</t>
  </si>
  <si>
    <t>Přesun hmot pro konstrukce tesařské stanovený z hmotnosti přesunovaného materiálu vodorovná dopravní vzdálenost do 50 m Příplatek k cenám za ruční zvětšený přesun přes vymezenou vodorovnou dopravní vzdálenost za každých dalších započatých 50 m</t>
  </si>
  <si>
    <t>https://podminky.urs.cz/item/CS_URS_2025_01/998762129</t>
  </si>
  <si>
    <t>764</t>
  </si>
  <si>
    <t>Konstrukce klempířské</t>
  </si>
  <si>
    <t>104</t>
  </si>
  <si>
    <t>764002851</t>
  </si>
  <si>
    <t>Demontáž oplechování parapetů do suti</t>
  </si>
  <si>
    <t>960407809</t>
  </si>
  <si>
    <t>Demontáž klempířských konstrukcí oplechování parapetů do suti</t>
  </si>
  <si>
    <t>https://podminky.urs.cz/item/CS_URS_2026_01/764002851</t>
  </si>
  <si>
    <t>vnější parapet</t>
  </si>
  <si>
    <t>1,2*2</t>
  </si>
  <si>
    <t>105</t>
  </si>
  <si>
    <t>764004863</t>
  </si>
  <si>
    <t>Demontáž svodu k dalšímu použití</t>
  </si>
  <si>
    <t>1366221428</t>
  </si>
  <si>
    <t>Demontáž klempířských konstrukcí svodu k dalšímu použití</t>
  </si>
  <si>
    <t>https://podminky.urs.cz/item/CS_URS_2026_01/764004863</t>
  </si>
  <si>
    <t>106</t>
  </si>
  <si>
    <t>764004871</t>
  </si>
  <si>
    <t>Demontáž objímky svodu do suti</t>
  </si>
  <si>
    <t>-1211488477</t>
  </si>
  <si>
    <t>Demontáž klempířských konstrukcí objímek svodu včetně upevnovacích prostředků ( trnů, hmoždinek apod.) do suti</t>
  </si>
  <si>
    <t>https://podminky.urs.cz/item/CS_URS_2026_01/764004871</t>
  </si>
  <si>
    <t>107</t>
  </si>
  <si>
    <t>764011613</t>
  </si>
  <si>
    <t>Podkladní plech z Pz s upraveným povrchem rš 250 mm</t>
  </si>
  <si>
    <t>1708613759</t>
  </si>
  <si>
    <t>Podkladní plech z pozinkovaného plechu s povrchovou úpravou rš 250 mm</t>
  </si>
  <si>
    <t>https://podminky.urs.cz/item/CS_URS_2026_01/764011613</t>
  </si>
  <si>
    <t>u žlabu</t>
  </si>
  <si>
    <t>16,4</t>
  </si>
  <si>
    <t>108</t>
  </si>
  <si>
    <t>764011615</t>
  </si>
  <si>
    <t>Podkladní plech z Pz s upraveným povrchem rš 400 mm</t>
  </si>
  <si>
    <t>-1259948727</t>
  </si>
  <si>
    <t>Podkladní plech z pozinkovaného plechu s povrchovou úpravou rš 400 mm</t>
  </si>
  <si>
    <t>https://podminky.urs.cz/item/CS_URS_2026_01/764011615</t>
  </si>
  <si>
    <t>spoj střechy a stávající obložené stěny</t>
  </si>
  <si>
    <t>109</t>
  </si>
  <si>
    <t>764011617</t>
  </si>
  <si>
    <t>Podkladní plech z Pz s upraveným povrchem rš 670 mm</t>
  </si>
  <si>
    <t>-1866336963</t>
  </si>
  <si>
    <t>Podkladní plech z pozinkovaného plechu s povrchovou úpravou rš 670 mm</t>
  </si>
  <si>
    <t>https://podminky.urs.cz/item/CS_URS_2026_01/764011617</t>
  </si>
  <si>
    <t>obvodová zeď</t>
  </si>
  <si>
    <t>4,2+1+16,78+0,89+0,26</t>
  </si>
  <si>
    <t>110</t>
  </si>
  <si>
    <t>764111641</t>
  </si>
  <si>
    <t>Krytina střechy rovné drážkováním ze svitků z Pz plechu s povrchovou úpravou do rš 670 mm sklonu do 30°</t>
  </si>
  <si>
    <t>-905752677</t>
  </si>
  <si>
    <t>Krytina ze svitků, ze šablon nebo taškových tabulí z pozinkovaného plechu s povrchovou úpravou s úpravou u okapů, prostupů a výčnělků střechy rovné drážkováním ze svitků do rš 670 mm, sklon střechy do 30°</t>
  </si>
  <si>
    <t>https://podminky.urs.cz/item/CS_URS_2026_01/764111641</t>
  </si>
  <si>
    <t>16,4*6,665</t>
  </si>
  <si>
    <t>111</t>
  </si>
  <si>
    <t>764111691</t>
  </si>
  <si>
    <t>Příplatek k cenám krytiny z Pz plechu s povrchovou úpravou za těsnění drážek sklonu do 10°</t>
  </si>
  <si>
    <t>940979086</t>
  </si>
  <si>
    <t>Krytina ze svitků, ze šablon nebo taškových tabulí z pozinkovaného plechu s povrchovou úpravou s úpravou u okapů, prostupů a výčnělků Příplatek k cenám za těsnění drážek ve sklonu do 10°</t>
  </si>
  <si>
    <t>https://podminky.urs.cz/item/CS_URS_2026_01/764111691</t>
  </si>
  <si>
    <t>112</t>
  </si>
  <si>
    <t>764212635</t>
  </si>
  <si>
    <t>Oplechování štítu závětrnou lištou z Pz s povrchovou úpravou rš 400 mm</t>
  </si>
  <si>
    <t>-1520979898</t>
  </si>
  <si>
    <t>Oplechování střešních prvků z pozinkovaného plechu s povrchovou úpravou štítu závětrnou lištou rš 400 mm</t>
  </si>
  <si>
    <t>boční oplechování</t>
  </si>
  <si>
    <t>6,665*2</t>
  </si>
  <si>
    <t>113</t>
  </si>
  <si>
    <t>764212663</t>
  </si>
  <si>
    <t>Oplechování rovné okapové hrany z Pz s povrchovou úpravou rš 250 mm</t>
  </si>
  <si>
    <t>-1349845379</t>
  </si>
  <si>
    <t>Oplechování střešních prvků z pozinkovaného plechu s povrchovou úpravou okapu střechy rovné okapovým plechem rš 250 mm</t>
  </si>
  <si>
    <t>https://podminky.urs.cz/item/CS_URS_2025_01/764212663</t>
  </si>
  <si>
    <t>okapnice</t>
  </si>
  <si>
    <t>114</t>
  </si>
  <si>
    <t>764214608</t>
  </si>
  <si>
    <t>Oplechování horních ploch a atik bez rohů z Pz s povrch úpravou mechanicky kotvené rš 750 mm</t>
  </si>
  <si>
    <t>742415865</t>
  </si>
  <si>
    <t>Oplechování horních ploch zdí a nadezdívek (atik) z pozinkovaného plechu s povrchovou úpravou mechanicky kotvené rš 750 mm</t>
  </si>
  <si>
    <t>https://podminky.urs.cz/item/CS_URS_2026_01/764214608</t>
  </si>
  <si>
    <t>115</t>
  </si>
  <si>
    <t>764216604</t>
  </si>
  <si>
    <t>Oplechování rovných parapetů mechanicky kotvené z Pz s povrchovou úpravou rš 330 mm</t>
  </si>
  <si>
    <t>93355964</t>
  </si>
  <si>
    <t>Oplechování parapetů z pozinkovaného plechu s povrchovou úpravou rovných mechanicky kotvené, bez rohů rš 330 mm</t>
  </si>
  <si>
    <t>https://podminky.urs.cz/item/CS_URS_2026_01/764216604</t>
  </si>
  <si>
    <t>116</t>
  </si>
  <si>
    <t>764311615</t>
  </si>
  <si>
    <t>Lemování rovných zdí střech s krytinou skládanou z Pz s povrchovou úpravou rš 400 mm</t>
  </si>
  <si>
    <t>1539889666</t>
  </si>
  <si>
    <t>Lemování zdí z pozinkovaného plechu s povrchovou úpravou boční nebo horní rovné, střech s krytinou skládanou mimo prejzovou rš 400 mm</t>
  </si>
  <si>
    <t>https://podminky.urs.cz/item/CS_URS_2026_01/764311615</t>
  </si>
  <si>
    <t>spoj strechy a stávající obložené stěny</t>
  </si>
  <si>
    <t>117</t>
  </si>
  <si>
    <t>76431266R01</t>
  </si>
  <si>
    <t>Příplatek za kotvení lemování zdí z Pz s povrchovou úpravou do zatepleného podkladu</t>
  </si>
  <si>
    <t>1869078023</t>
  </si>
  <si>
    <t>Lemování zdí z pozinkovaného plechu s povrchovou úpravou spodní s formováním do tvaru krytiny Příplatek k cenám za kotvení do zatepleného podkladu</t>
  </si>
  <si>
    <t>příplatek-úprava stávajícího obložení</t>
  </si>
  <si>
    <t>118</t>
  </si>
  <si>
    <t>764315621</t>
  </si>
  <si>
    <t>Lemování trub, konzol,držáků z Pz s povrch úpravou střech s krytinou skládanou D do 75 mm</t>
  </si>
  <si>
    <t>1434233100</t>
  </si>
  <si>
    <t>Lemování trub, konzol, držáků a ostatních kusových prvků z pozinkovaného plechu s povrchovou úpravou střech s krytinou skládanou mimo prejzovou nebo z plechu, průměr do 75 mm</t>
  </si>
  <si>
    <t>https://podminky.urs.cz/item/CS_URS_2026_01/764315621</t>
  </si>
  <si>
    <t>prúchod hromosvodu krytinou</t>
  </si>
  <si>
    <t>119</t>
  </si>
  <si>
    <t>764501103.1</t>
  </si>
  <si>
    <t>Montáž žlabu podokapního půlkulatého</t>
  </si>
  <si>
    <t>-566855890</t>
  </si>
  <si>
    <t>16,3</t>
  </si>
  <si>
    <t>120</t>
  </si>
  <si>
    <t>55350104</t>
  </si>
  <si>
    <t>žlab podokapní půlkulatý rš 400mm</t>
  </si>
  <si>
    <t>-1095643654</t>
  </si>
  <si>
    <t>16,3*1,2 "Přepočtené koeficientem množství</t>
  </si>
  <si>
    <t>121</t>
  </si>
  <si>
    <t>764501104</t>
  </si>
  <si>
    <t>Montáž čela pro podokapní půlkulatý žlab</t>
  </si>
  <si>
    <t>848112560</t>
  </si>
  <si>
    <t>Montáž žlabu podokapního půlkruhového čela</t>
  </si>
  <si>
    <t>122</t>
  </si>
  <si>
    <t>55350135</t>
  </si>
  <si>
    <t>čelo půlkulatého žlabu levé 190mm</t>
  </si>
  <si>
    <t>-160822203</t>
  </si>
  <si>
    <t>123</t>
  </si>
  <si>
    <t>55350141</t>
  </si>
  <si>
    <t>čelo půlkulatého žlabu pravé 190mm</t>
  </si>
  <si>
    <t>-688180167</t>
  </si>
  <si>
    <t>124</t>
  </si>
  <si>
    <t>764501105</t>
  </si>
  <si>
    <t>Montáž háku pro podokapní půlkulatý žlab</t>
  </si>
  <si>
    <t>-1063076963</t>
  </si>
  <si>
    <t>Montáž žlabu podokapního půlkruhového háku</t>
  </si>
  <si>
    <t>21*2</t>
  </si>
  <si>
    <t>125</t>
  </si>
  <si>
    <t>55350202</t>
  </si>
  <si>
    <t>hák žlabový dlouhý k půlkulatým žlabům rš 400mm</t>
  </si>
  <si>
    <t>-976439182</t>
  </si>
  <si>
    <t>126</t>
  </si>
  <si>
    <t>764501108.1</t>
  </si>
  <si>
    <t>Montáž kotlíku oválného (trychtýřového) pro podokapní žlab</t>
  </si>
  <si>
    <t>1503038771</t>
  </si>
  <si>
    <t>127</t>
  </si>
  <si>
    <t>55350208</t>
  </si>
  <si>
    <t>kotlík žlabový oválný 400/150mm</t>
  </si>
  <si>
    <t>-492778449</t>
  </si>
  <si>
    <t>128</t>
  </si>
  <si>
    <t>764503903</t>
  </si>
  <si>
    <t>Montáž provizorního odvodnění svodem z flexibilních PVC trubek</t>
  </si>
  <si>
    <t>-1398139381</t>
  </si>
  <si>
    <t>Montáž provizorního odvodnění upevněním náhradních svodů z flexibilních PVC trubek</t>
  </si>
  <si>
    <t>https://podminky.urs.cz/item/CS_URS_2026_01/764503903</t>
  </si>
  <si>
    <t>129</t>
  </si>
  <si>
    <t>28611293</t>
  </si>
  <si>
    <t>trubka drenážní flexibilní neperforovaná PVC-U SN 4 DN 100 pro meliorace, dočasné nebo odlehčovací drenáže</t>
  </si>
  <si>
    <t>-833297501</t>
  </si>
  <si>
    <t>6+4*2</t>
  </si>
  <si>
    <t>130</t>
  </si>
  <si>
    <t>764508131.1</t>
  </si>
  <si>
    <t>Montáž kruhového svodu</t>
  </si>
  <si>
    <t>1018730761</t>
  </si>
  <si>
    <t>3,4*2</t>
  </si>
  <si>
    <t>131</t>
  </si>
  <si>
    <t>55344212</t>
  </si>
  <si>
    <t>svod kruhový Pz 150mm</t>
  </si>
  <si>
    <t>360169242</t>
  </si>
  <si>
    <t>6,2</t>
  </si>
  <si>
    <t>132</t>
  </si>
  <si>
    <t>55344356</t>
  </si>
  <si>
    <t>koleno 72° dle DIN 18461 Pz 150mm</t>
  </si>
  <si>
    <t>-113888199</t>
  </si>
  <si>
    <t>5*2</t>
  </si>
  <si>
    <t>133</t>
  </si>
  <si>
    <t>764508135</t>
  </si>
  <si>
    <t>Montáž výtokového kolena kruhového svodu</t>
  </si>
  <si>
    <t>-34842816</t>
  </si>
  <si>
    <t>Montáž svodu kruhového, průměru kolen výtokových</t>
  </si>
  <si>
    <t>https://podminky.urs.cz/item/CS_URS_2026_01/764508135</t>
  </si>
  <si>
    <t>doplnění stávajícího svodu</t>
  </si>
  <si>
    <t>134</t>
  </si>
  <si>
    <t>55344867</t>
  </si>
  <si>
    <t>koleno svodu Al 72° D 120mm</t>
  </si>
  <si>
    <t>-1686168631</t>
  </si>
  <si>
    <t>135</t>
  </si>
  <si>
    <t>998764121</t>
  </si>
  <si>
    <t>Přesun hmot tonážní pro konstrukce klempířské ruční v objektech v do 6 m</t>
  </si>
  <si>
    <t>1471480874</t>
  </si>
  <si>
    <t>Přesun hmot pro konstrukce klempířské stanovený z hmotnosti přesunovaného materiálu vodorovná dopravní vzdálenost do 50 m ruční (bez užtití mechanizace) v objektech výšky do 6 m</t>
  </si>
  <si>
    <t>https://podminky.urs.cz/item/CS_URS_2025_01/998764121</t>
  </si>
  <si>
    <t>136</t>
  </si>
  <si>
    <t>998764129</t>
  </si>
  <si>
    <t>Příplatek k ručnímu přesunu hmot tonážnímu pro konstrukce klempířské za zvětšený přesun ZKD 50 m</t>
  </si>
  <si>
    <t>-2026935603</t>
  </si>
  <si>
    <t>Přesun hmot pro konstrukce klempířské stanovený z hmotnosti přesunovaného materiálu vodorovná dopravní vzdálenost do 50 m Příplatek k cenám za ruční zvětšený přesun přes vymezenou vodorovnou dopravní vzdálenost za každých dalších započatých 50 m</t>
  </si>
  <si>
    <t>https://podminky.urs.cz/item/CS_URS_2025_01/998764129</t>
  </si>
  <si>
    <t>765</t>
  </si>
  <si>
    <t>Krytina skládaná</t>
  </si>
  <si>
    <t>137</t>
  </si>
  <si>
    <t>765111201</t>
  </si>
  <si>
    <t>Montáž krytiny keramické okapní větrací pás</t>
  </si>
  <si>
    <t>760810908</t>
  </si>
  <si>
    <t>Montáž krytiny keramické okapové hrany s okapním větracím pásem</t>
  </si>
  <si>
    <t>https://podminky.urs.cz/item/CS_URS_2025_01/765111201</t>
  </si>
  <si>
    <t>138</t>
  </si>
  <si>
    <t>19422000</t>
  </si>
  <si>
    <t>pás Al okapní ochranný a větrací šířky 80mm</t>
  </si>
  <si>
    <t>-729943231</t>
  </si>
  <si>
    <t>16,4*1,05 'Přepočtené koeficientem množství</t>
  </si>
  <si>
    <t>139</t>
  </si>
  <si>
    <t>765191023</t>
  </si>
  <si>
    <t>Montáž pojistné hydroizolační nebo parotěsné kladené ve sklonu přes 20° s lepenými spoji na bednění</t>
  </si>
  <si>
    <t>2023078799</t>
  </si>
  <si>
    <t>Montáž pojistné hydroizolační nebo parotěsné fólie kladené ve sklonu přes 20° s lepenými přesahy na bednění nebo tepelnou izolaci</t>
  </si>
  <si>
    <t>https://podminky.urs.cz/item/CS_URS_2026_01/765191023</t>
  </si>
  <si>
    <t>140</t>
  </si>
  <si>
    <t>28329075</t>
  </si>
  <si>
    <t>fólie PES/PC difuzně propustná tepelně odolná, integrované samolepicí pásky, 220g/m2</t>
  </si>
  <si>
    <t>-2031023686</t>
  </si>
  <si>
    <t>141</t>
  </si>
  <si>
    <t>765191031</t>
  </si>
  <si>
    <t>Lepení těsnících pásků pod kontralatě</t>
  </si>
  <si>
    <t>-528608734</t>
  </si>
  <si>
    <t>Montáž pojistné hydroizolační nebo parotěsné fólie lepení těsnících pásků pod kontralatě</t>
  </si>
  <si>
    <t>https://podminky.urs.cz/item/CS_URS_2023_01/765191031</t>
  </si>
  <si>
    <t>279,93</t>
  </si>
  <si>
    <t>142</t>
  </si>
  <si>
    <t>28355057</t>
  </si>
  <si>
    <t>páska těsnící jednostranně lepící pěnová pod kontralatě š 60mm</t>
  </si>
  <si>
    <t>18175324</t>
  </si>
  <si>
    <t>279,93*1,1 'Přepočtené koeficientem množství</t>
  </si>
  <si>
    <t>143</t>
  </si>
  <si>
    <t>765191053</t>
  </si>
  <si>
    <t>Montáž pojistné hydroizolační nebo parotěsné fólie hřebene nevětrané střechy</t>
  </si>
  <si>
    <t>1121949420</t>
  </si>
  <si>
    <t>Montáž pojistné hydroizolační nebo parotěsné fólie hřebene nebo nároží, střechy nevětrané</t>
  </si>
  <si>
    <t>https://podminky.urs.cz/item/CS_URS_2025_01/765191053</t>
  </si>
  <si>
    <t>144</t>
  </si>
  <si>
    <t>765191071</t>
  </si>
  <si>
    <t>Montáž pojistné hydroizolační nebo parotěsné fólie okapu</t>
  </si>
  <si>
    <t>-1298202234</t>
  </si>
  <si>
    <t>Montáž pojistné hydroizolační nebo parotěsné fólie okapu přesahem na okapnici</t>
  </si>
  <si>
    <t>https://podminky.urs.cz/item/CS_URS_2025_01/765191071</t>
  </si>
  <si>
    <t>145</t>
  </si>
  <si>
    <t>998765121</t>
  </si>
  <si>
    <t>Přesun hmot tonážní pro krytiny skládané ruční v objektech v do 6 m</t>
  </si>
  <si>
    <t>913549093</t>
  </si>
  <si>
    <t>Přesun hmot pro krytiny skládané stanovený z hmotnosti přesunovaného materiálu vodorovná dopravní vzdálenost do 50 m ruční (bez užití mechanizace) na objektech výšky do 6 m</t>
  </si>
  <si>
    <t>https://podminky.urs.cz/item/CS_URS_2025_01/998765121</t>
  </si>
  <si>
    <t>146</t>
  </si>
  <si>
    <t>998765129</t>
  </si>
  <si>
    <t>Příplatek k ručnímu přesunu hmot tonážnímu pro krytiny skládané za zvětšený přesun ZKD 50 m</t>
  </si>
  <si>
    <t>-1239431945</t>
  </si>
  <si>
    <t>Přesun hmot pro krytiny skládané stanovený z hmotnosti přesunovaného materiálu vodorovná dopravní vzdálenost do 50 m Příplatek k cenám za ruční zvětšený přesun přes vymezenou vodorovnou dopravní vzdálenost za každých dalších započatých 50 m</t>
  </si>
  <si>
    <t>https://podminky.urs.cz/item/CS_URS_2025_01/998765129</t>
  </si>
  <si>
    <t>766</t>
  </si>
  <si>
    <t>Konstrukce truhlářské</t>
  </si>
  <si>
    <t>147</t>
  </si>
  <si>
    <t>766411223</t>
  </si>
  <si>
    <t>Montáž obložení stěn pl do 5 m2 palubkami modřínovými š přes 80 do 100 mm</t>
  </si>
  <si>
    <t>30027330</t>
  </si>
  <si>
    <t>Montáž obložení stěn palubkami na pero a drážku plochy do 5 m2 modřínovými, šířky přes 80 do 100 mm</t>
  </si>
  <si>
    <t>https://podminky.urs.cz/item/CS_URS_2026_01/766411223</t>
  </si>
  <si>
    <t>(6,085+16,15)*(3,9-0,335)+6,085*2*0,9/2</t>
  </si>
  <si>
    <t>-((3,49-0,335)*5,04)</t>
  </si>
  <si>
    <t>148</t>
  </si>
  <si>
    <t>61191162</t>
  </si>
  <si>
    <t>palubky obkladové sibiřský modřín prkno hoblované 24x145mm jakost A/B</t>
  </si>
  <si>
    <t>-1293292868</t>
  </si>
  <si>
    <t>68,843*1,15 'Přepočtené koeficientem množství</t>
  </si>
  <si>
    <t>149</t>
  </si>
  <si>
    <t>766621011</t>
  </si>
  <si>
    <t>Montáž dřevěných oken plochy přes 1 m2 pevných výšky do 1,5 m s rámem do zdiva</t>
  </si>
  <si>
    <t>13807690</t>
  </si>
  <si>
    <t>Montáž oken dřevěných včetně montáže rámu plochy přes 1 m2 pevných do zdiva, výšky do 1,5 m</t>
  </si>
  <si>
    <t>https://podminky.urs.cz/item/CS_URS_2026_01/766621011</t>
  </si>
  <si>
    <t>O1-2ks</t>
  </si>
  <si>
    <t>150</t>
  </si>
  <si>
    <t>61110007</t>
  </si>
  <si>
    <t>okno dřevěné s fixním zasklením , požární odolnost dle PD</t>
  </si>
  <si>
    <t>852484524</t>
  </si>
  <si>
    <t>151</t>
  </si>
  <si>
    <t>76662921R</t>
  </si>
  <si>
    <t>Příplatek k montáži oken za izolaci pro rovné ostění připojovací spára - parotěsná+paropropustná páska</t>
  </si>
  <si>
    <t>soubor</t>
  </si>
  <si>
    <t>-1602812257</t>
  </si>
  <si>
    <t>Montáž oken dřevěných Příplatek k cenám za izolaci mezi ostěním a rámem okna při rovném ostění, připojovací spára tl. do 15 mm, páska</t>
  </si>
  <si>
    <t>152</t>
  </si>
  <si>
    <t>766691811</t>
  </si>
  <si>
    <t>Demontáž parapetních desek dřevěných nebo plastových šířky do 300 mm</t>
  </si>
  <si>
    <t>1520747396</t>
  </si>
  <si>
    <t>Demontáž ostatních truhlářských konstrukcí parapetních desek šířky do 300 mm</t>
  </si>
  <si>
    <t>https://podminky.urs.cz/item/CS_URS_2026_01/766691811</t>
  </si>
  <si>
    <t>vnitřní parapet</t>
  </si>
  <si>
    <t>153</t>
  </si>
  <si>
    <t>766694116</t>
  </si>
  <si>
    <t>Montáž parapetních desek dřevěných nebo plastových š do 300 mm</t>
  </si>
  <si>
    <t>-440073076</t>
  </si>
  <si>
    <t>Montáž ostatních truhlářských konstrukcí parapetních desek dřevěných nebo plastových šířky do 300 mm</t>
  </si>
  <si>
    <t>https://podminky.urs.cz/item/CS_URS_2026_01/766694116</t>
  </si>
  <si>
    <t>154</t>
  </si>
  <si>
    <t>61140080</t>
  </si>
  <si>
    <t>parapet plastový vnitřní š 300mm</t>
  </si>
  <si>
    <t>-1014659952</t>
  </si>
  <si>
    <t>155</t>
  </si>
  <si>
    <t>61144019</t>
  </si>
  <si>
    <t>koncovka k parapetu plastovému vnitřnímu 1 pár</t>
  </si>
  <si>
    <t>sada</t>
  </si>
  <si>
    <t>-482928024</t>
  </si>
  <si>
    <t>156</t>
  </si>
  <si>
    <t>998766121</t>
  </si>
  <si>
    <t>Přesun hmot tonážní pro kce truhlářské ruční v objektech v do 6 m</t>
  </si>
  <si>
    <t>1552667565</t>
  </si>
  <si>
    <t>Přesun hmot pro konstrukce truhlářské stanovený z hmotnosti přesunovaného materiálu vodorovná dopravní vzdálenost do 50 m ruční (bez užití mechanizace) v objektech výšky do 6 m</t>
  </si>
  <si>
    <t>https://podminky.urs.cz/item/CS_URS_2025_01/998766121</t>
  </si>
  <si>
    <t>157</t>
  </si>
  <si>
    <t>998766129</t>
  </si>
  <si>
    <t>Příplatek k ručnímu přesunu hmot tonážnímu pro kce truhlářské za zvětšený přesun ZKD 50 m</t>
  </si>
  <si>
    <t>982024457</t>
  </si>
  <si>
    <t>Přesun hmot pro konstrukce truhlářské stanovený z hmotnosti přesunovaného materiálu vodorovná dopravní vzdálenost do 50 m Příplatek k cenám za ruční zvětšený přesun přes vymezenou vodorovnou dopravní vzdálenost za každých dalších započatých 50 m</t>
  </si>
  <si>
    <t>https://podminky.urs.cz/item/CS_URS_2025_01/998766129</t>
  </si>
  <si>
    <t>783</t>
  </si>
  <si>
    <t>Dokončovací práce - nátěry</t>
  </si>
  <si>
    <t>158</t>
  </si>
  <si>
    <t>783118211</t>
  </si>
  <si>
    <t>Lakovací dvojnásobný syntetický nátěr truhlářských konstrukcí s mezibroušením</t>
  </si>
  <si>
    <t>640752727</t>
  </si>
  <si>
    <t>Lakovací nátěr truhlářských konstrukcí dvojnásobný s mezibroušením syntetický</t>
  </si>
  <si>
    <t>https://podminky.urs.cz/item/CS_URS_2025_01/783118211</t>
  </si>
  <si>
    <t>krov</t>
  </si>
  <si>
    <t>221,35</t>
  </si>
  <si>
    <t>podhled</t>
  </si>
  <si>
    <t>125,702</t>
  </si>
  <si>
    <t>stěny</t>
  </si>
  <si>
    <t>79,169*2</t>
  </si>
  <si>
    <t>784</t>
  </si>
  <si>
    <t>Dokončovací práce - malby a tapety</t>
  </si>
  <si>
    <t>159</t>
  </si>
  <si>
    <t>784181001</t>
  </si>
  <si>
    <t>Jednonásobné pačokování v místnostech v do 3,80 m</t>
  </si>
  <si>
    <t>-357518545</t>
  </si>
  <si>
    <t>Pačokování jednonásobné v místnostech výšky do 3,80 m</t>
  </si>
  <si>
    <t>https://podminky.urs.cz/item/CS_URS_2025_01/784181001</t>
  </si>
  <si>
    <t>784211101</t>
  </si>
  <si>
    <t>Dvojnásobné bílé malby ze směsí za mokra výborně oděruvzdorných v místnostech v do 3,80 m</t>
  </si>
  <si>
    <t>-982472432</t>
  </si>
  <si>
    <t>Malby z malířských směsí oděruvzdorných za mokra dvojnásobné, bílé za mokra oděruvzdorné výborně v místnostech výšky do 3,80 m</t>
  </si>
  <si>
    <t>VRN</t>
  </si>
  <si>
    <t>Vedlejší rozpočtové náklady</t>
  </si>
  <si>
    <t>VRN1</t>
  </si>
  <si>
    <t>Průzkumné, zeměměřičské a projektové práce</t>
  </si>
  <si>
    <t>161</t>
  </si>
  <si>
    <t>012144000</t>
  </si>
  <si>
    <t>Geodetické zaměření a zhotovení dokumentace skutečného stavu objektů a památek</t>
  </si>
  <si>
    <t>1024</t>
  </si>
  <si>
    <t>-111261092</t>
  </si>
  <si>
    <t>https://podminky.urs.cz/item/CS_URS_2026_01/012144000</t>
  </si>
  <si>
    <t>162</t>
  </si>
  <si>
    <t>013244000</t>
  </si>
  <si>
    <t>Dokumentace pro provádění stavby</t>
  </si>
  <si>
    <t>954632184</t>
  </si>
  <si>
    <t>https://podminky.urs.cz/item/CS_URS_2026_01/013244000</t>
  </si>
  <si>
    <t>163</t>
  </si>
  <si>
    <t>013254000</t>
  </si>
  <si>
    <t>Dokumentace skutečného provedení stavby</t>
  </si>
  <si>
    <t>-1597201546</t>
  </si>
  <si>
    <t>https://podminky.urs.cz/item/CS_URS_2026_01/013254000</t>
  </si>
  <si>
    <t>VRN2</t>
  </si>
  <si>
    <t>Příprava staveniště</t>
  </si>
  <si>
    <t>164</t>
  </si>
  <si>
    <t>020001000</t>
  </si>
  <si>
    <t>1671329996</t>
  </si>
  <si>
    <t>https://podminky.urs.cz/item/CS_URS_2025_01/020001000</t>
  </si>
  <si>
    <t>VRN3</t>
  </si>
  <si>
    <t>Zařízení staveniště</t>
  </si>
  <si>
    <t>165</t>
  </si>
  <si>
    <t>030001000</t>
  </si>
  <si>
    <t>-354448841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</si>
  <si>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</si>
  <si>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</si>
  <si>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</si>
  <si>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</si>
  <si>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</si>
  <si>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</si>
  <si>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</si>
  <si>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</si>
  <si>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</si>
  <si>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</si>
  <si>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</si>
  <si>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</si>
  <si>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</si>
  <si>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</si>
  <si>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</si>
  <si>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</si>
  <si>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</si>
  <si>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</si>
  <si>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</si>
  <si>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</si>
  <si>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</si>
  <si>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</si>
  <si>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</si>
  <si>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</si>
  <si>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</si>
  <si>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</si>
  <si>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</si>
  <si>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</si>
  <si>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</si>
  <si>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</si>
  <si>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</si>
  <si>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</si>
  <si>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</si>
  <si>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</si>
  <si>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</si>
  <si>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</si>
  <si>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</si>
  <si>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</si>
  <si>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</si>
  <si>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</si>
  <si>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</si>
  <si>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</si>
  <si>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</si>
  <si>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</si>
  <si>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</si>
  <si>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</si>
  <si>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</si>
  <si>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</si>
  <si>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</si>
  <si>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</si>
  <si>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</si>
  <si>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</si>
  <si>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</si>
  <si>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</si>
  <si>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</si>
  <si>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</si>
  <si>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</si>
  <si>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</si>
  <si>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</si>
  <si>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</si>
  <si>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</si>
  <si>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</si>
  <si>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</si>
  <si>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</si>
  <si>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</si>
  <si>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</si>
  <si>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</si>
  <si>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</si>
  <si>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</si>
  <si>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</si>
  <si>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</si>
  <si>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</si>
  <si>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</si>
  <si>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</si>
  <si>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</si>
  <si>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</si>
  <si>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</si>
  <si>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</si>
  <si>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</si>
  <si>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</si>
  <si>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</si>
  <si>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</si>
  <si>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</si>
  <si>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</si>
  <si>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</si>
  <si>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</si>
  <si>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</si>
  <si>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</si>
  <si>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</si>
  <si>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</si>
  <si>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</si>
  <si>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</si>
  <si>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</si>
  <si>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</si>
  <si>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</si>
  <si>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</si>
  <si>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</si>
  <si>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</si>
  <si>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</si>
  <si>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</si>
  <si>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</si>
  <si>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</si>
  <si>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</si>
  <si>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</si>
  <si>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</si>
  <si>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</si>
  <si>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</si>
  <si>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</si>
  <si>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</si>
  <si>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</si>
  <si>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</si>
  <si>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</si>
  <si>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</si>
  <si>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</si>
  <si>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</si>
  <si>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</si>
  <si>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</si>
  <si>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</si>
  <si>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</si>
  <si>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</si>
  <si>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</si>
  <si>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</si>
  <si>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</si>
  <si>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</si>
  <si>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</si>
  <si>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</si>
  <si>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</si>
  <si>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</si>
  <si>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</si>
  <si>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</si>
  <si>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</si>
  <si>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</si>
  <si>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</si>
  <si>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</si>
  <si>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</si>
  <si>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</si>
  <si>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</si>
  <si>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</si>
  <si>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</si>
  <si>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</si>
  <si>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</si>
  <si>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</si>
  <si>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</si>
  <si>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</si>
  <si>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</si>
  <si>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</si>
  <si>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</si>
  <si>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</si>
  <si>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</si>
  <si>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</si>
  <si>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</si>
  <si>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</si>
  <si>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</si>
  <si>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</si>
  <si>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</si>
  <si>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</si>
  <si>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</si>
  <si>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</si>
  <si>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</si>
  <si>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</si>
  <si>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</si>
  <si>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</si>
  <si>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</si>
  <si>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</si>
  <si>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</si>
  <si>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</si>
  <si>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</si>
  <si>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</si>
  <si>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</si>
  <si>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</si>
  <si>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</si>
  <si>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</si>
  <si>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</si>
  <si>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</si>
  <si>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</si>
  <si>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</si>
  <si>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</si>
  <si>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</si>
  <si>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</si>
  <si>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</si>
  <si>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</si>
  <si>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</si>
  <si>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</si>
  <si>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</si>
  <si>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</si>
  <si>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</si>
  <si>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</si>
  <si>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</si>
  <si>
    <t>Přístavba přístřešku pro sněhovou rolbu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</si>
</sst>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charset val="238"/>
    </font>
    <font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0" fillId="0" borderId="0" applyNumberFormat="0" applyFill="0" applyBorder="0" applyAlignment="0" applyProtection="0"/>
  </cellStyleXfs>
  <cellXfs count="333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0" xfId="0" applyFont="1" applyAlignment="1">
      <alignment vertical="center"/>
    </xf>
    <xf numFmtId="0" fontId="0" fillId="0" borderId="4" xfId="0" applyFont="1" applyBorder="1" applyAlignment="1">
      <alignment vertical="center"/>
    </xf>
    <xf numFmtId="0" fontId="17" fillId="0" borderId="6" xfId="0" applyFont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21" fillId="5" borderId="9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5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166" fontId="28" fillId="0" borderId="21" xfId="0" applyNumberFormat="1" applyFont="1" applyBorder="1" applyAlignment="1">
      <alignment vertical="center"/>
    </xf>
    <xf numFmtId="4" fontId="28" fillId="0" borderId="22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7" xfId="0" applyFont="1" applyFill="1" applyBorder="1" applyAlignment="1">
      <alignment horizontal="left" vertical="center"/>
    </xf>
    <xf numFmtId="0" fontId="4" fillId="5" borderId="8" xfId="0" applyFont="1" applyFill="1" applyBorder="1" applyAlignment="1">
      <alignment horizontal="right" vertical="center"/>
    </xf>
    <xf numFmtId="0" fontId="4" fillId="5" borderId="8" xfId="0" applyFont="1" applyFill="1" applyBorder="1" applyAlignment="1">
      <alignment horizontal="center" vertical="center"/>
    </xf>
    <xf numFmtId="4" fontId="4" fillId="5" borderId="8" xfId="0" applyNumberFormat="1" applyFont="1" applyFill="1" applyBorder="1" applyAlignment="1">
      <alignment vertical="center"/>
    </xf>
    <xf numFmtId="0" fontId="0" fillId="5" borderId="9" xfId="0" applyFont="1" applyFill="1" applyBorder="1" applyAlignment="1">
      <alignment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19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3" fillId="0" borderId="0" xfId="0" applyNumberFormat="1" applyFont="1" applyAlignment="1"/>
    <xf numFmtId="166" fontId="31" fillId="0" borderId="13" xfId="0" applyNumberFormat="1" applyFont="1" applyBorder="1" applyAlignment="1"/>
    <xf numFmtId="166" fontId="31" fillId="0" borderId="14" xfId="0" applyNumberFormat="1" applyFont="1" applyBorder="1" applyAlignment="1"/>
    <xf numFmtId="4" fontId="32" fillId="0" borderId="0" xfId="0" applyNumberFormat="1" applyFont="1" applyAlignment="1">
      <alignment vertical="center"/>
    </xf>
    <xf numFmtId="0" fontId="8" fillId="0" borderId="4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5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6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4" xfId="0" applyFont="1" applyBorder="1" applyAlignment="1" applyProtection="1">
      <alignment vertical="center"/>
      <protection locked="0"/>
    </xf>
    <xf numFmtId="0" fontId="21" fillId="0" borderId="23" xfId="0" applyFont="1" applyBorder="1" applyAlignment="1" applyProtection="1">
      <alignment horizontal="center" vertical="center"/>
      <protection locked="0"/>
    </xf>
    <xf numFmtId="49" fontId="21" fillId="0" borderId="23" xfId="0" applyNumberFormat="1" applyFont="1" applyBorder="1" applyAlignment="1" applyProtection="1">
      <alignment horizontal="left" vertical="center" wrapText="1"/>
      <protection locked="0"/>
    </xf>
    <xf numFmtId="0" fontId="21" fillId="0" borderId="23" xfId="0" applyFont="1" applyBorder="1" applyAlignment="1" applyProtection="1">
      <alignment horizontal="left" vertical="center" wrapText="1"/>
      <protection locked="0"/>
    </xf>
    <xf numFmtId="0" fontId="21" fillId="0" borderId="23" xfId="0" applyFont="1" applyBorder="1" applyAlignment="1" applyProtection="1">
      <alignment horizontal="center" vertical="center" wrapText="1"/>
      <protection locked="0"/>
    </xf>
    <xf numFmtId="167" fontId="21" fillId="0" borderId="23" xfId="0" applyNumberFormat="1" applyFont="1" applyBorder="1" applyAlignment="1" applyProtection="1">
      <alignment vertical="center"/>
      <protection locked="0"/>
    </xf>
    <xf numFmtId="4" fontId="21" fillId="3" borderId="23" xfId="0" applyNumberFormat="1" applyFont="1" applyFill="1" applyBorder="1" applyAlignment="1" applyProtection="1">
      <alignment vertical="center"/>
      <protection locked="0"/>
    </xf>
    <xf numFmtId="4" fontId="21" fillId="0" borderId="23" xfId="0" applyNumberFormat="1" applyFont="1" applyBorder="1" applyAlignment="1" applyProtection="1">
      <alignment vertical="center"/>
      <protection locked="0"/>
    </xf>
    <xf numFmtId="0" fontId="0" fillId="0" borderId="23" xfId="0" applyFont="1" applyBorder="1" applyAlignment="1" applyProtection="1">
      <alignment vertical="center"/>
      <protection locked="0"/>
    </xf>
    <xf numFmtId="0" fontId="22" fillId="3" borderId="15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166" fontId="22" fillId="0" borderId="16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5" fillId="0" borderId="0" xfId="0" applyFont="1" applyAlignment="1">
      <alignment horizontal="left" vertical="center"/>
    </xf>
    <xf numFmtId="0" fontId="36" fillId="0" borderId="0" xfId="1" applyFont="1" applyAlignment="1">
      <alignment vertical="center" wrapText="1"/>
    </xf>
    <xf numFmtId="0" fontId="9" fillId="0" borderId="4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5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5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15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37" fillId="0" borderId="23" xfId="0" applyFont="1" applyBorder="1" applyAlignment="1" applyProtection="1">
      <alignment horizontal="center" vertical="center"/>
      <protection locked="0"/>
    </xf>
    <xf numFmtId="49" fontId="37" fillId="0" borderId="23" xfId="0" applyNumberFormat="1" applyFont="1" applyBorder="1" applyAlignment="1" applyProtection="1">
      <alignment horizontal="left" vertical="center" wrapText="1"/>
      <protection locked="0"/>
    </xf>
    <xf numFmtId="0" fontId="37" fillId="0" borderId="23" xfId="0" applyFont="1" applyBorder="1" applyAlignment="1" applyProtection="1">
      <alignment horizontal="left" vertical="center" wrapText="1"/>
      <protection locked="0"/>
    </xf>
    <xf numFmtId="0" fontId="37" fillId="0" borderId="23" xfId="0" applyFont="1" applyBorder="1" applyAlignment="1" applyProtection="1">
      <alignment horizontal="center" vertical="center" wrapText="1"/>
      <protection locked="0"/>
    </xf>
    <xf numFmtId="167" fontId="37" fillId="0" borderId="23" xfId="0" applyNumberFormat="1" applyFont="1" applyBorder="1" applyAlignment="1" applyProtection="1">
      <alignment vertical="center"/>
      <protection locked="0"/>
    </xf>
    <xf numFmtId="4" fontId="37" fillId="3" borderId="23" xfId="0" applyNumberFormat="1" applyFont="1" applyFill="1" applyBorder="1" applyAlignment="1" applyProtection="1">
      <alignment vertical="center"/>
      <protection locked="0"/>
    </xf>
    <xf numFmtId="4" fontId="37" fillId="0" borderId="23" xfId="0" applyNumberFormat="1" applyFont="1" applyBorder="1" applyAlignment="1" applyProtection="1">
      <alignment vertical="center"/>
      <protection locked="0"/>
    </xf>
    <xf numFmtId="0" fontId="38" fillId="0" borderId="23" xfId="0" applyFont="1" applyBorder="1" applyAlignment="1" applyProtection="1">
      <alignment vertical="center"/>
      <protection locked="0"/>
    </xf>
    <xf numFmtId="0" fontId="38" fillId="0" borderId="4" xfId="0" applyFont="1" applyBorder="1" applyAlignment="1">
      <alignment vertical="center"/>
    </xf>
    <xf numFmtId="0" fontId="37" fillId="3" borderId="15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0" fillId="0" borderId="0" xfId="0" applyAlignment="1">
      <alignment vertical="top"/>
    </xf>
    <xf numFmtId="0" fontId="39" fillId="0" borderId="24" xfId="0" applyFont="1" applyBorder="1" applyAlignment="1">
      <alignment vertical="center" wrapText="1"/>
    </xf>
    <xf numFmtId="0" fontId="39" fillId="0" borderId="25" xfId="0" applyFont="1" applyBorder="1" applyAlignment="1">
      <alignment vertical="center" wrapText="1"/>
    </xf>
    <xf numFmtId="0" fontId="39" fillId="0" borderId="26" xfId="0" applyFont="1" applyBorder="1" applyAlignment="1">
      <alignment vertical="center" wrapText="1"/>
    </xf>
    <xf numFmtId="0" fontId="39" fillId="0" borderId="27" xfId="0" applyFont="1" applyBorder="1" applyAlignment="1">
      <alignment horizontal="center" vertical="center" wrapText="1"/>
    </xf>
    <xf numFmtId="0" fontId="39" fillId="0" borderId="28" xfId="0" applyFont="1" applyBorder="1" applyAlignment="1">
      <alignment horizontal="center" vertical="center" wrapText="1"/>
    </xf>
    <xf numFmtId="0" fontId="39" fillId="0" borderId="27" xfId="0" applyFont="1" applyBorder="1" applyAlignment="1">
      <alignment vertical="center" wrapText="1"/>
    </xf>
    <xf numFmtId="0" fontId="39" fillId="0" borderId="28" xfId="0" applyFont="1" applyBorder="1" applyAlignment="1">
      <alignment vertical="center" wrapText="1"/>
    </xf>
    <xf numFmtId="0" fontId="41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27" xfId="0" applyFont="1" applyBorder="1" applyAlignment="1">
      <alignment vertical="center" wrapText="1"/>
    </xf>
    <xf numFmtId="0" fontId="42" fillId="0" borderId="1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vertical="center"/>
    </xf>
    <xf numFmtId="49" fontId="42" fillId="0" borderId="1" xfId="0" applyNumberFormat="1" applyFont="1" applyBorder="1" applyAlignment="1">
      <alignment vertical="center" wrapText="1"/>
    </xf>
    <xf numFmtId="0" fontId="39" fillId="0" borderId="30" xfId="0" applyFont="1" applyBorder="1" applyAlignment="1">
      <alignment vertical="center" wrapText="1"/>
    </xf>
    <xf numFmtId="0" fontId="44" fillId="0" borderId="29" xfId="0" applyFont="1" applyBorder="1" applyAlignment="1">
      <alignment vertical="center" wrapText="1"/>
    </xf>
    <xf numFmtId="0" fontId="39" fillId="0" borderId="31" xfId="0" applyFont="1" applyBorder="1" applyAlignment="1">
      <alignment vertical="center" wrapText="1"/>
    </xf>
    <xf numFmtId="0" fontId="39" fillId="0" borderId="1" xfId="0" applyFont="1" applyBorder="1" applyAlignment="1">
      <alignment vertical="top"/>
    </xf>
    <xf numFmtId="0" fontId="39" fillId="0" borderId="0" xfId="0" applyFont="1" applyAlignment="1">
      <alignment vertical="top"/>
    </xf>
    <xf numFmtId="0" fontId="39" fillId="0" borderId="24" xfId="0" applyFont="1" applyBorder="1" applyAlignment="1">
      <alignment horizontal="left" vertical="center"/>
    </xf>
    <xf numFmtId="0" fontId="39" fillId="0" borderId="25" xfId="0" applyFont="1" applyBorder="1" applyAlignment="1">
      <alignment horizontal="left" vertical="center"/>
    </xf>
    <xf numFmtId="0" fontId="39" fillId="0" borderId="26" xfId="0" applyFont="1" applyBorder="1" applyAlignment="1">
      <alignment horizontal="left" vertical="center"/>
    </xf>
    <xf numFmtId="0" fontId="39" fillId="0" borderId="27" xfId="0" applyFont="1" applyBorder="1" applyAlignment="1">
      <alignment horizontal="left" vertical="center"/>
    </xf>
    <xf numFmtId="0" fontId="39" fillId="0" borderId="28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41" fillId="0" borderId="29" xfId="0" applyFont="1" applyBorder="1" applyAlignment="1">
      <alignment horizontal="center" vertical="center"/>
    </xf>
    <xf numFmtId="0" fontId="45" fillId="0" borderId="29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43" fillId="0" borderId="27" xfId="0" applyFont="1" applyBorder="1" applyAlignment="1">
      <alignment horizontal="left" vertical="center"/>
    </xf>
    <xf numFmtId="0" fontId="42" fillId="0" borderId="1" xfId="0" applyFont="1" applyFill="1" applyBorder="1" applyAlignment="1">
      <alignment horizontal="left" vertical="center"/>
    </xf>
    <xf numFmtId="0" fontId="42" fillId="0" borderId="1" xfId="0" applyFont="1" applyFill="1" applyBorder="1" applyAlignment="1">
      <alignment horizontal="center" vertical="center"/>
    </xf>
    <xf numFmtId="0" fontId="39" fillId="0" borderId="30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39" fillId="0" borderId="31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left" vertical="center" wrapText="1"/>
    </xf>
    <xf numFmtId="0" fontId="39" fillId="0" borderId="25" xfId="0" applyFont="1" applyBorder="1" applyAlignment="1">
      <alignment horizontal="left" vertical="center" wrapText="1"/>
    </xf>
    <xf numFmtId="0" fontId="39" fillId="0" borderId="26" xfId="0" applyFont="1" applyBorder="1" applyAlignment="1">
      <alignment horizontal="left" vertical="center" wrapText="1"/>
    </xf>
    <xf numFmtId="0" fontId="39" fillId="0" borderId="27" xfId="0" applyFont="1" applyBorder="1" applyAlignment="1">
      <alignment horizontal="left" vertical="center" wrapText="1"/>
    </xf>
    <xf numFmtId="0" fontId="39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/>
    </xf>
    <xf numFmtId="0" fontId="43" fillId="0" borderId="28" xfId="0" applyFont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/>
    </xf>
    <xf numFmtId="0" fontId="43" fillId="0" borderId="30" xfId="0" applyFont="1" applyBorder="1" applyAlignment="1">
      <alignment horizontal="left" vertical="center" wrapText="1"/>
    </xf>
    <xf numFmtId="0" fontId="43" fillId="0" borderId="29" xfId="0" applyFont="1" applyBorder="1" applyAlignment="1">
      <alignment horizontal="left" vertical="center" wrapText="1"/>
    </xf>
    <xf numFmtId="0" fontId="43" fillId="0" borderId="3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top"/>
    </xf>
    <xf numFmtId="0" fontId="42" fillId="0" borderId="1" xfId="0" applyFont="1" applyBorder="1" applyAlignment="1">
      <alignment horizontal="center" vertical="top"/>
    </xf>
    <xf numFmtId="0" fontId="43" fillId="0" borderId="30" xfId="0" applyFont="1" applyBorder="1" applyAlignment="1">
      <alignment horizontal="left" vertical="center"/>
    </xf>
    <xf numFmtId="0" fontId="43" fillId="0" borderId="3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41" fillId="0" borderId="1" xfId="0" applyFont="1" applyBorder="1" applyAlignment="1">
      <alignment vertical="center"/>
    </xf>
    <xf numFmtId="0" fontId="45" fillId="0" borderId="29" xfId="0" applyFont="1" applyBorder="1" applyAlignment="1">
      <alignment vertical="center"/>
    </xf>
    <xf numFmtId="0" fontId="41" fillId="0" borderId="29" xfId="0" applyFont="1" applyBorder="1" applyAlignment="1">
      <alignment vertical="center"/>
    </xf>
    <xf numFmtId="0" fontId="42" fillId="0" borderId="1" xfId="0" applyFont="1" applyBorder="1" applyAlignment="1">
      <alignment vertical="top"/>
    </xf>
    <xf numFmtId="49" fontId="42" fillId="0" borderId="1" xfId="0" applyNumberFormat="1" applyFont="1" applyBorder="1" applyAlignment="1">
      <alignment horizontal="left" vertical="center"/>
    </xf>
    <xf numFmtId="0" fontId="48" fillId="0" borderId="27" xfId="0" applyFont="1" applyBorder="1" applyAlignment="1" applyProtection="1">
      <alignment horizontal="left" vertical="center"/>
    </xf>
    <xf numFmtId="0" fontId="49" fillId="0" borderId="1" xfId="0" applyFont="1" applyBorder="1" applyAlignment="1" applyProtection="1">
      <alignment vertical="top"/>
    </xf>
    <xf numFmtId="0" fontId="49" fillId="0" borderId="1" xfId="0" applyFont="1" applyBorder="1" applyAlignment="1" applyProtection="1">
      <alignment horizontal="left" vertical="center"/>
    </xf>
    <xf numFmtId="0" fontId="49" fillId="0" borderId="1" xfId="0" applyFont="1" applyBorder="1" applyAlignment="1" applyProtection="1">
      <alignment horizontal="center" vertical="center"/>
    </xf>
    <xf numFmtId="49" fontId="49" fillId="0" borderId="1" xfId="0" applyNumberFormat="1" applyFont="1" applyBorder="1" applyAlignment="1" applyProtection="1">
      <alignment horizontal="left" vertical="center"/>
    </xf>
    <xf numFmtId="0" fontId="48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1" fillId="0" borderId="29" xfId="0" applyFont="1" applyBorder="1" applyAlignment="1">
      <alignment horizontal="left"/>
    </xf>
    <xf numFmtId="0" fontId="45" fillId="0" borderId="29" xfId="0" applyFont="1" applyBorder="1" applyAlignment="1"/>
    <xf numFmtId="0" fontId="39" fillId="0" borderId="27" xfId="0" applyFont="1" applyBorder="1" applyAlignment="1">
      <alignment vertical="top"/>
    </xf>
    <xf numFmtId="0" fontId="39" fillId="0" borderId="28" xfId="0" applyFont="1" applyBorder="1" applyAlignment="1">
      <alignment vertical="top"/>
    </xf>
    <xf numFmtId="0" fontId="39" fillId="0" borderId="30" xfId="0" applyFont="1" applyBorder="1" applyAlignment="1">
      <alignment vertical="top"/>
    </xf>
    <xf numFmtId="0" fontId="39" fillId="0" borderId="29" xfId="0" applyFont="1" applyBorder="1" applyAlignment="1">
      <alignment vertical="top"/>
    </xf>
    <xf numFmtId="0" fontId="39" fillId="0" borderId="31" xfId="0" applyFont="1" applyBorder="1" applyAlignment="1">
      <alignment vertical="top"/>
    </xf>
    <xf numFmtId="0" fontId="13" fillId="2" borderId="0" xfId="0" applyFont="1" applyFill="1" applyAlignment="1">
      <alignment horizontal="center" vertical="center"/>
    </xf>
    <xf numFmtId="0" fontId="0" fillId="0" borderId="0" xfId="0"/>
    <xf numFmtId="0" fontId="21" fillId="5" borderId="7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left" vertical="center"/>
    </xf>
    <xf numFmtId="0" fontId="21" fillId="5" borderId="8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right"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6" xfId="0" applyNumberFormat="1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42" fillId="0" borderId="1" xfId="0" applyFont="1" applyBorder="1" applyAlignment="1">
      <alignment horizontal="left" vertical="top"/>
    </xf>
    <xf numFmtId="0" fontId="42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/>
    </xf>
    <xf numFmtId="0" fontId="40" fillId="0" borderId="1" xfId="0" applyFont="1" applyBorder="1" applyAlignment="1">
      <alignment horizontal="center" vertical="center"/>
    </xf>
    <xf numFmtId="49" fontId="42" fillId="0" borderId="1" xfId="0" applyNumberFormat="1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left" wrapText="1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6_01/181411121" TargetMode="External"/><Relationship Id="rId18" Type="http://schemas.openxmlformats.org/officeDocument/2006/relationships/hyperlink" Target="https://podminky.urs.cz/item/CS_URS_2025_01/279351122" TargetMode="External"/><Relationship Id="rId26" Type="http://schemas.openxmlformats.org/officeDocument/2006/relationships/hyperlink" Target="https://podminky.urs.cz/item/CS_URS_2026_01/612325302" TargetMode="External"/><Relationship Id="rId39" Type="http://schemas.openxmlformats.org/officeDocument/2006/relationships/hyperlink" Target="https://podminky.urs.cz/item/CS_URS_2026_01/968082016" TargetMode="External"/><Relationship Id="rId21" Type="http://schemas.openxmlformats.org/officeDocument/2006/relationships/hyperlink" Target="https://podminky.urs.cz/item/CS_URS_2026_01/311213922" TargetMode="External"/><Relationship Id="rId34" Type="http://schemas.openxmlformats.org/officeDocument/2006/relationships/hyperlink" Target="https://podminky.urs.cz/item/CS_URS_2025_01/637121114" TargetMode="External"/><Relationship Id="rId42" Type="http://schemas.openxmlformats.org/officeDocument/2006/relationships/hyperlink" Target="https://podminky.urs.cz/item/CS_URS_2026_01/998011001" TargetMode="External"/><Relationship Id="rId47" Type="http://schemas.openxmlformats.org/officeDocument/2006/relationships/hyperlink" Target="https://podminky.urs.cz/item/CS_URS_2025_01/762085103" TargetMode="External"/><Relationship Id="rId50" Type="http://schemas.openxmlformats.org/officeDocument/2006/relationships/hyperlink" Target="https://podminky.urs.cz/item/CS_URS_2026_01/762332543" TargetMode="External"/><Relationship Id="rId55" Type="http://schemas.openxmlformats.org/officeDocument/2006/relationships/hyperlink" Target="https://podminky.urs.cz/item/CS_URS_2025_01/998762122" TargetMode="External"/><Relationship Id="rId63" Type="http://schemas.openxmlformats.org/officeDocument/2006/relationships/hyperlink" Target="https://podminky.urs.cz/item/CS_URS_2026_01/764111641" TargetMode="External"/><Relationship Id="rId68" Type="http://schemas.openxmlformats.org/officeDocument/2006/relationships/hyperlink" Target="https://podminky.urs.cz/item/CS_URS_2026_01/764311615" TargetMode="External"/><Relationship Id="rId76" Type="http://schemas.openxmlformats.org/officeDocument/2006/relationships/hyperlink" Target="https://podminky.urs.cz/item/CS_URS_2023_01/765191031" TargetMode="External"/><Relationship Id="rId84" Type="http://schemas.openxmlformats.org/officeDocument/2006/relationships/hyperlink" Target="https://podminky.urs.cz/item/CS_URS_2026_01/766694116" TargetMode="External"/><Relationship Id="rId89" Type="http://schemas.openxmlformats.org/officeDocument/2006/relationships/hyperlink" Target="https://podminky.urs.cz/item/CS_URS_2026_01/012144000" TargetMode="External"/><Relationship Id="rId7" Type="http://schemas.openxmlformats.org/officeDocument/2006/relationships/hyperlink" Target="https://podminky.urs.cz/item/CS_URS_2026_01/167151122" TargetMode="External"/><Relationship Id="rId71" Type="http://schemas.openxmlformats.org/officeDocument/2006/relationships/hyperlink" Target="https://podminky.urs.cz/item/CS_URS_2026_01/764508135" TargetMode="External"/><Relationship Id="rId92" Type="http://schemas.openxmlformats.org/officeDocument/2006/relationships/hyperlink" Target="https://podminky.urs.cz/item/CS_URS_2025_01/020001000" TargetMode="External"/><Relationship Id="rId2" Type="http://schemas.openxmlformats.org/officeDocument/2006/relationships/hyperlink" Target="https://podminky.urs.cz/item/CS_URS_2026_01/131351100" TargetMode="External"/><Relationship Id="rId16" Type="http://schemas.openxmlformats.org/officeDocument/2006/relationships/hyperlink" Target="https://podminky.urs.cz/item/CS_URS_2026_01/279113144" TargetMode="External"/><Relationship Id="rId29" Type="http://schemas.openxmlformats.org/officeDocument/2006/relationships/hyperlink" Target="https://podminky.urs.cz/item/CS_URS_2026_01/622131121" TargetMode="External"/><Relationship Id="rId11" Type="http://schemas.openxmlformats.org/officeDocument/2006/relationships/hyperlink" Target="https://podminky.urs.cz/item/CS_URS_2026_01/175151209" TargetMode="External"/><Relationship Id="rId24" Type="http://schemas.openxmlformats.org/officeDocument/2006/relationships/hyperlink" Target="https://podminky.urs.cz/item/CS_URS_2026_01/564281011" TargetMode="External"/><Relationship Id="rId32" Type="http://schemas.openxmlformats.org/officeDocument/2006/relationships/hyperlink" Target="https://podminky.urs.cz/item/CS_URS_2026_01/622525103" TargetMode="External"/><Relationship Id="rId37" Type="http://schemas.openxmlformats.org/officeDocument/2006/relationships/hyperlink" Target="https://podminky.urs.cz/item/CS_URS_2025_01/953945144" TargetMode="External"/><Relationship Id="rId40" Type="http://schemas.openxmlformats.org/officeDocument/2006/relationships/hyperlink" Target="https://podminky.urs.cz/item/CS_URS_2026_01/997013151" TargetMode="External"/><Relationship Id="rId45" Type="http://schemas.openxmlformats.org/officeDocument/2006/relationships/hyperlink" Target="https://podminky.urs.cz/item/CS_URS_2025_01/998711129" TargetMode="External"/><Relationship Id="rId53" Type="http://schemas.openxmlformats.org/officeDocument/2006/relationships/hyperlink" Target="https://podminky.urs.cz/item/CS_URS_2026_01/762430014" TargetMode="External"/><Relationship Id="rId58" Type="http://schemas.openxmlformats.org/officeDocument/2006/relationships/hyperlink" Target="https://podminky.urs.cz/item/CS_URS_2026_01/764004863" TargetMode="External"/><Relationship Id="rId66" Type="http://schemas.openxmlformats.org/officeDocument/2006/relationships/hyperlink" Target="https://podminky.urs.cz/item/CS_URS_2026_01/764214608" TargetMode="External"/><Relationship Id="rId74" Type="http://schemas.openxmlformats.org/officeDocument/2006/relationships/hyperlink" Target="https://podminky.urs.cz/item/CS_URS_2025_01/765111201" TargetMode="External"/><Relationship Id="rId79" Type="http://schemas.openxmlformats.org/officeDocument/2006/relationships/hyperlink" Target="https://podminky.urs.cz/item/CS_URS_2025_01/998765121" TargetMode="External"/><Relationship Id="rId87" Type="http://schemas.openxmlformats.org/officeDocument/2006/relationships/hyperlink" Target="https://podminky.urs.cz/item/CS_URS_2025_01/783118211" TargetMode="External"/><Relationship Id="rId5" Type="http://schemas.openxmlformats.org/officeDocument/2006/relationships/hyperlink" Target="https://podminky.urs.cz/item/CS_URS_2026_01/162751137" TargetMode="External"/><Relationship Id="rId61" Type="http://schemas.openxmlformats.org/officeDocument/2006/relationships/hyperlink" Target="https://podminky.urs.cz/item/CS_URS_2026_01/764011615" TargetMode="External"/><Relationship Id="rId82" Type="http://schemas.openxmlformats.org/officeDocument/2006/relationships/hyperlink" Target="https://podminky.urs.cz/item/CS_URS_2026_01/766621011" TargetMode="External"/><Relationship Id="rId90" Type="http://schemas.openxmlformats.org/officeDocument/2006/relationships/hyperlink" Target="https://podminky.urs.cz/item/CS_URS_2026_01/013244000" TargetMode="External"/><Relationship Id="rId19" Type="http://schemas.openxmlformats.org/officeDocument/2006/relationships/hyperlink" Target="https://podminky.urs.cz/item/CS_URS_2026_01/311213114" TargetMode="External"/><Relationship Id="rId14" Type="http://schemas.openxmlformats.org/officeDocument/2006/relationships/hyperlink" Target="https://podminky.urs.cz/item/CS_URS_2026_01/181913112" TargetMode="External"/><Relationship Id="rId22" Type="http://schemas.openxmlformats.org/officeDocument/2006/relationships/hyperlink" Target="https://podminky.urs.cz/item/CS_URS_2026_01/417321414" TargetMode="External"/><Relationship Id="rId27" Type="http://schemas.openxmlformats.org/officeDocument/2006/relationships/hyperlink" Target="https://podminky.urs.cz/item/CS_URS_2025_01/619995001" TargetMode="External"/><Relationship Id="rId30" Type="http://schemas.openxmlformats.org/officeDocument/2006/relationships/hyperlink" Target="https://podminky.urs.cz/item/CS_URS_2026_01/622325109" TargetMode="External"/><Relationship Id="rId35" Type="http://schemas.openxmlformats.org/officeDocument/2006/relationships/hyperlink" Target="https://podminky.urs.cz/item/CS_URS_2026_01/916231213" TargetMode="External"/><Relationship Id="rId43" Type="http://schemas.openxmlformats.org/officeDocument/2006/relationships/hyperlink" Target="https://podminky.urs.cz/item/CS_URS_2025_01/711161274" TargetMode="External"/><Relationship Id="rId48" Type="http://schemas.openxmlformats.org/officeDocument/2006/relationships/hyperlink" Target="https://podminky.urs.cz/item/CS_URS_2026_01/762332541" TargetMode="External"/><Relationship Id="rId56" Type="http://schemas.openxmlformats.org/officeDocument/2006/relationships/hyperlink" Target="https://podminky.urs.cz/item/CS_URS_2025_01/998762129" TargetMode="External"/><Relationship Id="rId64" Type="http://schemas.openxmlformats.org/officeDocument/2006/relationships/hyperlink" Target="https://podminky.urs.cz/item/CS_URS_2026_01/764111691" TargetMode="External"/><Relationship Id="rId69" Type="http://schemas.openxmlformats.org/officeDocument/2006/relationships/hyperlink" Target="https://podminky.urs.cz/item/CS_URS_2026_01/764315621" TargetMode="External"/><Relationship Id="rId77" Type="http://schemas.openxmlformats.org/officeDocument/2006/relationships/hyperlink" Target="https://podminky.urs.cz/item/CS_URS_2025_01/765191053" TargetMode="External"/><Relationship Id="rId8" Type="http://schemas.openxmlformats.org/officeDocument/2006/relationships/hyperlink" Target="https://podminky.urs.cz/item/CS_URS_2026_01/171251201" TargetMode="External"/><Relationship Id="rId51" Type="http://schemas.openxmlformats.org/officeDocument/2006/relationships/hyperlink" Target="https://podminky.urs.cz/item/CS_URS_2026_01/762332544" TargetMode="External"/><Relationship Id="rId72" Type="http://schemas.openxmlformats.org/officeDocument/2006/relationships/hyperlink" Target="https://podminky.urs.cz/item/CS_URS_2025_01/998764121" TargetMode="External"/><Relationship Id="rId80" Type="http://schemas.openxmlformats.org/officeDocument/2006/relationships/hyperlink" Target="https://podminky.urs.cz/item/CS_URS_2025_01/998765129" TargetMode="External"/><Relationship Id="rId85" Type="http://schemas.openxmlformats.org/officeDocument/2006/relationships/hyperlink" Target="https://podminky.urs.cz/item/CS_URS_2025_01/998766121" TargetMode="External"/><Relationship Id="rId93" Type="http://schemas.openxmlformats.org/officeDocument/2006/relationships/printerSettings" Target="../printerSettings/printerSettings2.bin"/><Relationship Id="rId3" Type="http://schemas.openxmlformats.org/officeDocument/2006/relationships/hyperlink" Target="https://podminky.urs.cz/item/CS_URS_2026_01/132351102" TargetMode="External"/><Relationship Id="rId12" Type="http://schemas.openxmlformats.org/officeDocument/2006/relationships/hyperlink" Target="https://podminky.urs.cz/item/CS_URS_2025_01/181311103" TargetMode="External"/><Relationship Id="rId17" Type="http://schemas.openxmlformats.org/officeDocument/2006/relationships/hyperlink" Target="https://podminky.urs.cz/item/CS_URS_2025_01/279351121" TargetMode="External"/><Relationship Id="rId25" Type="http://schemas.openxmlformats.org/officeDocument/2006/relationships/hyperlink" Target="https://podminky.urs.cz/item/CS_URS_2025_01/591211111" TargetMode="External"/><Relationship Id="rId33" Type="http://schemas.openxmlformats.org/officeDocument/2006/relationships/hyperlink" Target="https://podminky.urs.cz/item/CS_URS_2025_01/629999030" TargetMode="External"/><Relationship Id="rId38" Type="http://schemas.openxmlformats.org/officeDocument/2006/relationships/hyperlink" Target="https://podminky.urs.cz/item/CS_URS_2026_01/967021112" TargetMode="External"/><Relationship Id="rId46" Type="http://schemas.openxmlformats.org/officeDocument/2006/relationships/hyperlink" Target="https://podminky.urs.cz/item/CS_URS_2025_01/762081150" TargetMode="External"/><Relationship Id="rId59" Type="http://schemas.openxmlformats.org/officeDocument/2006/relationships/hyperlink" Target="https://podminky.urs.cz/item/CS_URS_2026_01/764004871" TargetMode="External"/><Relationship Id="rId67" Type="http://schemas.openxmlformats.org/officeDocument/2006/relationships/hyperlink" Target="https://podminky.urs.cz/item/CS_URS_2026_01/764216604" TargetMode="External"/><Relationship Id="rId20" Type="http://schemas.openxmlformats.org/officeDocument/2006/relationships/hyperlink" Target="https://podminky.urs.cz/item/CS_URS_2026_01/311213911" TargetMode="External"/><Relationship Id="rId41" Type="http://schemas.openxmlformats.org/officeDocument/2006/relationships/hyperlink" Target="https://podminky.urs.cz/item/CS_URS_2025_01/997013219" TargetMode="External"/><Relationship Id="rId54" Type="http://schemas.openxmlformats.org/officeDocument/2006/relationships/hyperlink" Target="https://podminky.urs.cz/item/CS_URS_2026_01/762439001" TargetMode="External"/><Relationship Id="rId62" Type="http://schemas.openxmlformats.org/officeDocument/2006/relationships/hyperlink" Target="https://podminky.urs.cz/item/CS_URS_2026_01/764011617" TargetMode="External"/><Relationship Id="rId70" Type="http://schemas.openxmlformats.org/officeDocument/2006/relationships/hyperlink" Target="https://podminky.urs.cz/item/CS_URS_2026_01/764503903" TargetMode="External"/><Relationship Id="rId75" Type="http://schemas.openxmlformats.org/officeDocument/2006/relationships/hyperlink" Target="https://podminky.urs.cz/item/CS_URS_2026_01/765191023" TargetMode="External"/><Relationship Id="rId83" Type="http://schemas.openxmlformats.org/officeDocument/2006/relationships/hyperlink" Target="https://podminky.urs.cz/item/CS_URS_2026_01/766691811" TargetMode="External"/><Relationship Id="rId88" Type="http://schemas.openxmlformats.org/officeDocument/2006/relationships/hyperlink" Target="https://podminky.urs.cz/item/CS_URS_2025_01/784181001" TargetMode="External"/><Relationship Id="rId91" Type="http://schemas.openxmlformats.org/officeDocument/2006/relationships/hyperlink" Target="https://podminky.urs.cz/item/CS_URS_2026_01/013254000" TargetMode="External"/><Relationship Id="rId1" Type="http://schemas.openxmlformats.org/officeDocument/2006/relationships/hyperlink" Target="https://podminky.urs.cz/item/CS_URS_2025_01/121151105" TargetMode="External"/><Relationship Id="rId6" Type="http://schemas.openxmlformats.org/officeDocument/2006/relationships/hyperlink" Target="https://podminky.urs.cz/item/CS_URS_2026_01/162751139" TargetMode="External"/><Relationship Id="rId15" Type="http://schemas.openxmlformats.org/officeDocument/2006/relationships/hyperlink" Target="https://podminky.urs.cz/item/CS_URS_2026_01/270001142" TargetMode="External"/><Relationship Id="rId23" Type="http://schemas.openxmlformats.org/officeDocument/2006/relationships/hyperlink" Target="https://podminky.urs.cz/item/CS_URS_2026_01/564261011" TargetMode="External"/><Relationship Id="rId28" Type="http://schemas.openxmlformats.org/officeDocument/2006/relationships/hyperlink" Target="https://podminky.urs.cz/item/CS_URS_2026_01/621525103" TargetMode="External"/><Relationship Id="rId36" Type="http://schemas.openxmlformats.org/officeDocument/2006/relationships/hyperlink" Target="https://podminky.urs.cz/item/CS_URS_2025_01/916991121" TargetMode="External"/><Relationship Id="rId49" Type="http://schemas.openxmlformats.org/officeDocument/2006/relationships/hyperlink" Target="https://podminky.urs.cz/item/CS_URS_2026_01/762332542" TargetMode="External"/><Relationship Id="rId57" Type="http://schemas.openxmlformats.org/officeDocument/2006/relationships/hyperlink" Target="https://podminky.urs.cz/item/CS_URS_2026_01/764002851" TargetMode="External"/><Relationship Id="rId10" Type="http://schemas.openxmlformats.org/officeDocument/2006/relationships/hyperlink" Target="https://podminky.urs.cz/item/CS_URS_2026_01/175151201" TargetMode="External"/><Relationship Id="rId31" Type="http://schemas.openxmlformats.org/officeDocument/2006/relationships/hyperlink" Target="https://podminky.urs.cz/item/CS_URS_2026_01/622331141" TargetMode="External"/><Relationship Id="rId44" Type="http://schemas.openxmlformats.org/officeDocument/2006/relationships/hyperlink" Target="https://podminky.urs.cz/item/CS_URS_2026_01/998711121" TargetMode="External"/><Relationship Id="rId52" Type="http://schemas.openxmlformats.org/officeDocument/2006/relationships/hyperlink" Target="https://podminky.urs.cz/item/CS_URS_2025_01/762341260" TargetMode="External"/><Relationship Id="rId60" Type="http://schemas.openxmlformats.org/officeDocument/2006/relationships/hyperlink" Target="https://podminky.urs.cz/item/CS_URS_2026_01/764011613" TargetMode="External"/><Relationship Id="rId65" Type="http://schemas.openxmlformats.org/officeDocument/2006/relationships/hyperlink" Target="https://podminky.urs.cz/item/CS_URS_2025_01/764212663" TargetMode="External"/><Relationship Id="rId73" Type="http://schemas.openxmlformats.org/officeDocument/2006/relationships/hyperlink" Target="https://podminky.urs.cz/item/CS_URS_2025_01/998764129" TargetMode="External"/><Relationship Id="rId78" Type="http://schemas.openxmlformats.org/officeDocument/2006/relationships/hyperlink" Target="https://podminky.urs.cz/item/CS_URS_2025_01/765191071" TargetMode="External"/><Relationship Id="rId81" Type="http://schemas.openxmlformats.org/officeDocument/2006/relationships/hyperlink" Target="https://podminky.urs.cz/item/CS_URS_2026_01/766411223" TargetMode="External"/><Relationship Id="rId86" Type="http://schemas.openxmlformats.org/officeDocument/2006/relationships/hyperlink" Target="https://podminky.urs.cz/item/CS_URS_2025_01/998766129" TargetMode="External"/><Relationship Id="rId94" Type="http://schemas.openxmlformats.org/officeDocument/2006/relationships/drawing" Target="../drawings/drawing2.xml"/><Relationship Id="rId4" Type="http://schemas.openxmlformats.org/officeDocument/2006/relationships/hyperlink" Target="https://podminky.urs.cz/item/CS_URS_2026_01/139001101" TargetMode="External"/><Relationship Id="rId9" Type="http://schemas.openxmlformats.org/officeDocument/2006/relationships/hyperlink" Target="https://podminky.urs.cz/item/CS_URS_2026_01/17120123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57"/>
  <sheetViews>
    <sheetView showGridLines="0" tabSelected="1" workbookViewId="0">
      <selection activeCell="AL17" sqref="AL17"/>
    </sheetView>
  </sheetViews>
  <sheetFormatPr defaultRowHeight="10"/>
  <cols>
    <col min="1" max="1" width="8.33203125" style="1" customWidth="1"/>
    <col min="2" max="2" width="1.6640625" style="1" customWidth="1"/>
    <col min="3" max="3" width="4.10937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4414062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44140625" style="1" customWidth="1"/>
    <col min="42" max="42" width="4.109375" style="1" customWidth="1"/>
    <col min="43" max="43" width="15.6640625" style="1" customWidth="1"/>
    <col min="44" max="44" width="13.6640625" style="1" customWidth="1"/>
    <col min="45" max="47" width="25.7773437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09375" style="1" hidden="1" customWidth="1"/>
    <col min="54" max="54" width="25" style="1" hidden="1" customWidth="1"/>
    <col min="55" max="55" width="21.6640625" style="1" hidden="1" customWidth="1"/>
    <col min="56" max="56" width="19.109375" style="1" hidden="1" customWidth="1"/>
    <col min="57" max="57" width="66.44140625" style="1" customWidth="1"/>
    <col min="71" max="91" width="9.33203125" style="1" hidden="1"/>
  </cols>
  <sheetData>
    <row r="1" spans="1:74">
      <c r="A1" s="18" t="s">
        <v>0</v>
      </c>
      <c r="AZ1" s="18" t="s">
        <v>1</v>
      </c>
      <c r="BA1" s="18" t="s">
        <v>2</v>
      </c>
      <c r="BB1" s="18" t="s">
        <v>3</v>
      </c>
      <c r="BT1" s="18" t="s">
        <v>4</v>
      </c>
      <c r="BU1" s="18" t="s">
        <v>4</v>
      </c>
      <c r="BV1" s="18" t="s">
        <v>5</v>
      </c>
    </row>
    <row r="2" spans="1:74" s="1" customFormat="1" ht="37" customHeight="1">
      <c r="AR2" s="283" t="s">
        <v>6</v>
      </c>
      <c r="AS2" s="284"/>
      <c r="AT2" s="284"/>
      <c r="AU2" s="284"/>
      <c r="AV2" s="284"/>
      <c r="AW2" s="284"/>
      <c r="AX2" s="284"/>
      <c r="AY2" s="284"/>
      <c r="AZ2" s="284"/>
      <c r="BA2" s="284"/>
      <c r="BB2" s="284"/>
      <c r="BC2" s="284"/>
      <c r="BD2" s="284"/>
      <c r="BE2" s="284"/>
      <c r="BS2" s="19" t="s">
        <v>7</v>
      </c>
      <c r="BT2" s="19" t="s">
        <v>8</v>
      </c>
    </row>
    <row r="3" spans="1:74" s="1" customFormat="1" ht="7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7</v>
      </c>
      <c r="BT3" s="19" t="s">
        <v>9</v>
      </c>
    </row>
    <row r="4" spans="1:74" s="1" customFormat="1" ht="25" customHeight="1">
      <c r="B4" s="22"/>
      <c r="D4" s="23" t="s">
        <v>10</v>
      </c>
      <c r="AR4" s="22"/>
      <c r="AS4" s="24" t="s">
        <v>11</v>
      </c>
      <c r="BE4" s="25" t="s">
        <v>12</v>
      </c>
      <c r="BS4" s="19" t="s">
        <v>13</v>
      </c>
    </row>
    <row r="5" spans="1:74" s="1" customFormat="1" ht="12" customHeight="1">
      <c r="B5" s="22"/>
      <c r="D5" s="26" t="s">
        <v>14</v>
      </c>
      <c r="K5" s="313"/>
      <c r="L5" s="284"/>
      <c r="M5" s="284"/>
      <c r="N5" s="284"/>
      <c r="O5" s="284"/>
      <c r="P5" s="284"/>
      <c r="Q5" s="284"/>
      <c r="R5" s="284"/>
      <c r="S5" s="284"/>
      <c r="T5" s="284"/>
      <c r="U5" s="284"/>
      <c r="V5" s="284"/>
      <c r="W5" s="284"/>
      <c r="X5" s="284"/>
      <c r="Y5" s="284"/>
      <c r="Z5" s="284"/>
      <c r="AA5" s="284"/>
      <c r="AB5" s="284"/>
      <c r="AC5" s="284"/>
      <c r="AD5" s="284"/>
      <c r="AE5" s="284"/>
      <c r="AF5" s="284"/>
      <c r="AG5" s="284"/>
      <c r="AH5" s="284"/>
      <c r="AI5" s="284"/>
      <c r="AJ5" s="284"/>
      <c r="AK5" s="284"/>
      <c r="AL5" s="284"/>
      <c r="AM5" s="284"/>
      <c r="AN5" s="284"/>
      <c r="AO5" s="284"/>
      <c r="AR5" s="22"/>
      <c r="BE5" s="310" t="s">
        <v>15</v>
      </c>
      <c r="BS5" s="19" t="s">
        <v>7</v>
      </c>
    </row>
    <row r="6" spans="1:74" s="1" customFormat="1" ht="37" customHeight="1">
      <c r="B6" s="22"/>
      <c r="D6" s="28" t="s">
        <v>16</v>
      </c>
      <c r="K6" s="314" t="s">
        <v>1412</v>
      </c>
      <c r="L6" s="284"/>
      <c r="M6" s="284"/>
      <c r="N6" s="284"/>
      <c r="O6" s="284"/>
      <c r="P6" s="284"/>
      <c r="Q6" s="284"/>
      <c r="R6" s="284"/>
      <c r="S6" s="284"/>
      <c r="T6" s="284"/>
      <c r="U6" s="284"/>
      <c r="V6" s="284"/>
      <c r="W6" s="284"/>
      <c r="X6" s="284"/>
      <c r="Y6" s="284"/>
      <c r="Z6" s="284"/>
      <c r="AA6" s="284"/>
      <c r="AB6" s="284"/>
      <c r="AC6" s="284"/>
      <c r="AD6" s="284"/>
      <c r="AE6" s="284"/>
      <c r="AF6" s="284"/>
      <c r="AG6" s="284"/>
      <c r="AH6" s="284"/>
      <c r="AI6" s="284"/>
      <c r="AJ6" s="284"/>
      <c r="AK6" s="284"/>
      <c r="AL6" s="284"/>
      <c r="AM6" s="284"/>
      <c r="AN6" s="284"/>
      <c r="AO6" s="284"/>
      <c r="AR6" s="22"/>
      <c r="BE6" s="311"/>
      <c r="BS6" s="19" t="s">
        <v>7</v>
      </c>
    </row>
    <row r="7" spans="1:74" s="1" customFormat="1" ht="12" customHeight="1">
      <c r="B7" s="22"/>
      <c r="D7" s="29" t="s">
        <v>17</v>
      </c>
      <c r="K7" s="27" t="s">
        <v>3</v>
      </c>
      <c r="AK7" s="29" t="s">
        <v>18</v>
      </c>
      <c r="AN7" s="27" t="s">
        <v>3</v>
      </c>
      <c r="AR7" s="22"/>
      <c r="BE7" s="311"/>
      <c r="BS7" s="19" t="s">
        <v>7</v>
      </c>
    </row>
    <row r="8" spans="1:74" s="1" customFormat="1" ht="12" customHeight="1">
      <c r="B8" s="22"/>
      <c r="D8" s="29" t="s">
        <v>19</v>
      </c>
      <c r="K8" s="27" t="s">
        <v>20</v>
      </c>
      <c r="AK8" s="29" t="s">
        <v>21</v>
      </c>
      <c r="AN8" s="30"/>
      <c r="AR8" s="22"/>
      <c r="BE8" s="311"/>
      <c r="BS8" s="19" t="s">
        <v>7</v>
      </c>
    </row>
    <row r="9" spans="1:74" s="1" customFormat="1" ht="14.5" customHeight="1">
      <c r="B9" s="22"/>
      <c r="AR9" s="22"/>
      <c r="BE9" s="311"/>
      <c r="BS9" s="19" t="s">
        <v>7</v>
      </c>
    </row>
    <row r="10" spans="1:74" s="1" customFormat="1" ht="12" customHeight="1">
      <c r="B10" s="22"/>
      <c r="D10" s="29" t="s">
        <v>22</v>
      </c>
      <c r="AK10" s="29" t="s">
        <v>23</v>
      </c>
      <c r="AN10" s="27" t="s">
        <v>24</v>
      </c>
      <c r="AR10" s="22"/>
      <c r="BE10" s="311"/>
      <c r="BS10" s="19" t="s">
        <v>7</v>
      </c>
    </row>
    <row r="11" spans="1:74" s="1" customFormat="1" ht="18.399999999999999" customHeight="1">
      <c r="B11" s="22"/>
      <c r="E11" s="27" t="s">
        <v>25</v>
      </c>
      <c r="AK11" s="29" t="s">
        <v>26</v>
      </c>
      <c r="AN11" s="27" t="s">
        <v>27</v>
      </c>
      <c r="AR11" s="22"/>
      <c r="BE11" s="311"/>
      <c r="BS11" s="19" t="s">
        <v>7</v>
      </c>
    </row>
    <row r="12" spans="1:74" s="1" customFormat="1" ht="7" customHeight="1">
      <c r="B12" s="22"/>
      <c r="AR12" s="22"/>
      <c r="BE12" s="311"/>
      <c r="BS12" s="19" t="s">
        <v>7</v>
      </c>
    </row>
    <row r="13" spans="1:74" s="1" customFormat="1" ht="12" customHeight="1">
      <c r="B13" s="22"/>
      <c r="D13" s="29" t="s">
        <v>28</v>
      </c>
      <c r="AK13" s="29" t="s">
        <v>23</v>
      </c>
      <c r="AN13" s="31" t="s">
        <v>29</v>
      </c>
      <c r="AR13" s="22"/>
      <c r="BE13" s="311"/>
      <c r="BS13" s="19" t="s">
        <v>7</v>
      </c>
    </row>
    <row r="14" spans="1:74" ht="12.5">
      <c r="B14" s="22"/>
      <c r="E14" s="315" t="s">
        <v>29</v>
      </c>
      <c r="F14" s="316"/>
      <c r="G14" s="316"/>
      <c r="H14" s="316"/>
      <c r="I14" s="316"/>
      <c r="J14" s="316"/>
      <c r="K14" s="316"/>
      <c r="L14" s="316"/>
      <c r="M14" s="316"/>
      <c r="N14" s="316"/>
      <c r="O14" s="316"/>
      <c r="P14" s="316"/>
      <c r="Q14" s="316"/>
      <c r="R14" s="316"/>
      <c r="S14" s="316"/>
      <c r="T14" s="316"/>
      <c r="U14" s="316"/>
      <c r="V14" s="316"/>
      <c r="W14" s="316"/>
      <c r="X14" s="316"/>
      <c r="Y14" s="316"/>
      <c r="Z14" s="316"/>
      <c r="AA14" s="316"/>
      <c r="AB14" s="316"/>
      <c r="AC14" s="316"/>
      <c r="AD14" s="316"/>
      <c r="AE14" s="316"/>
      <c r="AF14" s="316"/>
      <c r="AG14" s="316"/>
      <c r="AH14" s="316"/>
      <c r="AI14" s="316"/>
      <c r="AJ14" s="316"/>
      <c r="AK14" s="29" t="s">
        <v>26</v>
      </c>
      <c r="AN14" s="31" t="s">
        <v>29</v>
      </c>
      <c r="AR14" s="22"/>
      <c r="BE14" s="311"/>
      <c r="BS14" s="19" t="s">
        <v>7</v>
      </c>
    </row>
    <row r="15" spans="1:74" s="1" customFormat="1" ht="7" customHeight="1">
      <c r="B15" s="22"/>
      <c r="AR15" s="22"/>
      <c r="BE15" s="311"/>
      <c r="BS15" s="19" t="s">
        <v>4</v>
      </c>
    </row>
    <row r="16" spans="1:74" s="1" customFormat="1" ht="12" customHeight="1">
      <c r="B16" s="22"/>
      <c r="D16" s="29" t="s">
        <v>30</v>
      </c>
      <c r="AK16" s="29" t="s">
        <v>23</v>
      </c>
      <c r="AN16" s="27" t="s">
        <v>31</v>
      </c>
      <c r="AR16" s="22"/>
      <c r="BE16" s="311"/>
      <c r="BS16" s="19" t="s">
        <v>4</v>
      </c>
    </row>
    <row r="17" spans="1:71" s="1" customFormat="1" ht="18.399999999999999" customHeight="1">
      <c r="B17" s="22"/>
      <c r="E17" s="27" t="s">
        <v>32</v>
      </c>
      <c r="AK17" s="29" t="s">
        <v>26</v>
      </c>
      <c r="AN17" s="27" t="s">
        <v>33</v>
      </c>
      <c r="AR17" s="22"/>
      <c r="BE17" s="311"/>
      <c r="BS17" s="19" t="s">
        <v>34</v>
      </c>
    </row>
    <row r="18" spans="1:71" s="1" customFormat="1" ht="7" customHeight="1">
      <c r="B18" s="22"/>
      <c r="AR18" s="22"/>
      <c r="BE18" s="311"/>
      <c r="BS18" s="19" t="s">
        <v>7</v>
      </c>
    </row>
    <row r="19" spans="1:71" s="1" customFormat="1" ht="12" customHeight="1">
      <c r="B19" s="22"/>
      <c r="D19" s="29" t="s">
        <v>35</v>
      </c>
      <c r="AK19" s="29" t="s">
        <v>23</v>
      </c>
      <c r="AN19" s="27" t="s">
        <v>3</v>
      </c>
      <c r="AR19" s="22"/>
      <c r="BE19" s="311"/>
      <c r="BS19" s="19" t="s">
        <v>7</v>
      </c>
    </row>
    <row r="20" spans="1:71" s="1" customFormat="1" ht="18.399999999999999" customHeight="1">
      <c r="B20" s="22"/>
      <c r="E20" s="27" t="s">
        <v>36</v>
      </c>
      <c r="AK20" s="29" t="s">
        <v>26</v>
      </c>
      <c r="AN20" s="27" t="s">
        <v>3</v>
      </c>
      <c r="AR20" s="22"/>
      <c r="BE20" s="311"/>
      <c r="BS20" s="19" t="s">
        <v>34</v>
      </c>
    </row>
    <row r="21" spans="1:71" s="1" customFormat="1" ht="7" customHeight="1">
      <c r="B21" s="22"/>
      <c r="AR21" s="22"/>
      <c r="BE21" s="311"/>
    </row>
    <row r="22" spans="1:71" s="1" customFormat="1" ht="12" customHeight="1">
      <c r="B22" s="22"/>
      <c r="D22" s="29" t="s">
        <v>37</v>
      </c>
      <c r="AR22" s="22"/>
      <c r="BE22" s="311"/>
    </row>
    <row r="23" spans="1:71" s="1" customFormat="1" ht="51" customHeight="1">
      <c r="B23" s="22"/>
      <c r="E23" s="317" t="s">
        <v>38</v>
      </c>
      <c r="F23" s="317"/>
      <c r="G23" s="317"/>
      <c r="H23" s="317"/>
      <c r="I23" s="317"/>
      <c r="J23" s="317"/>
      <c r="K23" s="317"/>
      <c r="L23" s="317"/>
      <c r="M23" s="317"/>
      <c r="N23" s="317"/>
      <c r="O23" s="317"/>
      <c r="P23" s="317"/>
      <c r="Q23" s="317"/>
      <c r="R23" s="317"/>
      <c r="S23" s="317"/>
      <c r="T23" s="317"/>
      <c r="U23" s="317"/>
      <c r="V23" s="317"/>
      <c r="W23" s="317"/>
      <c r="X23" s="317"/>
      <c r="Y23" s="317"/>
      <c r="Z23" s="317"/>
      <c r="AA23" s="317"/>
      <c r="AB23" s="317"/>
      <c r="AC23" s="317"/>
      <c r="AD23" s="317"/>
      <c r="AE23" s="317"/>
      <c r="AF23" s="317"/>
      <c r="AG23" s="317"/>
      <c r="AH23" s="317"/>
      <c r="AI23" s="317"/>
      <c r="AJ23" s="317"/>
      <c r="AK23" s="317"/>
      <c r="AL23" s="317"/>
      <c r="AM23" s="317"/>
      <c r="AN23" s="317"/>
      <c r="AR23" s="22"/>
      <c r="BE23" s="311"/>
    </row>
    <row r="24" spans="1:71" s="1" customFormat="1" ht="7" customHeight="1">
      <c r="B24" s="22"/>
      <c r="AR24" s="22"/>
      <c r="BE24" s="311"/>
    </row>
    <row r="25" spans="1:71" s="1" customFormat="1" ht="7" customHeight="1">
      <c r="B25" s="22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R25" s="22"/>
      <c r="BE25" s="311"/>
    </row>
    <row r="26" spans="1:71" s="2" customFormat="1" ht="25.9" customHeight="1">
      <c r="A26" s="34"/>
      <c r="B26" s="35"/>
      <c r="C26" s="34"/>
      <c r="D26" s="36" t="s">
        <v>39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18">
        <f>ROUND(AG54,2)</f>
        <v>0</v>
      </c>
      <c r="AL26" s="319"/>
      <c r="AM26" s="319"/>
      <c r="AN26" s="319"/>
      <c r="AO26" s="319"/>
      <c r="AP26" s="34"/>
      <c r="AQ26" s="34"/>
      <c r="AR26" s="35"/>
      <c r="BE26" s="311"/>
    </row>
    <row r="27" spans="1:71" s="2" customFormat="1" ht="7" customHeight="1">
      <c r="A27" s="34"/>
      <c r="B27" s="35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5"/>
      <c r="BE27" s="311"/>
    </row>
    <row r="28" spans="1:71" s="2" customFormat="1" ht="12.5">
      <c r="A28" s="34"/>
      <c r="B28" s="35"/>
      <c r="C28" s="34"/>
      <c r="D28" s="34"/>
      <c r="E28" s="34"/>
      <c r="F28" s="34"/>
      <c r="G28" s="34"/>
      <c r="H28" s="34"/>
      <c r="I28" s="34"/>
      <c r="J28" s="34"/>
      <c r="K28" s="34"/>
      <c r="L28" s="320" t="s">
        <v>40</v>
      </c>
      <c r="M28" s="320"/>
      <c r="N28" s="320"/>
      <c r="O28" s="320"/>
      <c r="P28" s="320"/>
      <c r="Q28" s="34"/>
      <c r="R28" s="34"/>
      <c r="S28" s="34"/>
      <c r="T28" s="34"/>
      <c r="U28" s="34"/>
      <c r="V28" s="34"/>
      <c r="W28" s="320" t="s">
        <v>41</v>
      </c>
      <c r="X28" s="320"/>
      <c r="Y28" s="320"/>
      <c r="Z28" s="320"/>
      <c r="AA28" s="320"/>
      <c r="AB28" s="320"/>
      <c r="AC28" s="320"/>
      <c r="AD28" s="320"/>
      <c r="AE28" s="320"/>
      <c r="AF28" s="34"/>
      <c r="AG28" s="34"/>
      <c r="AH28" s="34"/>
      <c r="AI28" s="34"/>
      <c r="AJ28" s="34"/>
      <c r="AK28" s="320" t="s">
        <v>42</v>
      </c>
      <c r="AL28" s="320"/>
      <c r="AM28" s="320"/>
      <c r="AN28" s="320"/>
      <c r="AO28" s="320"/>
      <c r="AP28" s="34"/>
      <c r="AQ28" s="34"/>
      <c r="AR28" s="35"/>
      <c r="BE28" s="311"/>
    </row>
    <row r="29" spans="1:71" s="3" customFormat="1" ht="14.5" customHeight="1">
      <c r="B29" s="39"/>
      <c r="D29" s="29" t="s">
        <v>43</v>
      </c>
      <c r="F29" s="29" t="s">
        <v>44</v>
      </c>
      <c r="L29" s="305">
        <v>0.21</v>
      </c>
      <c r="M29" s="304"/>
      <c r="N29" s="304"/>
      <c r="O29" s="304"/>
      <c r="P29" s="304"/>
      <c r="W29" s="303">
        <f>ROUND(AZ54, 2)</f>
        <v>0</v>
      </c>
      <c r="X29" s="304"/>
      <c r="Y29" s="304"/>
      <c r="Z29" s="304"/>
      <c r="AA29" s="304"/>
      <c r="AB29" s="304"/>
      <c r="AC29" s="304"/>
      <c r="AD29" s="304"/>
      <c r="AE29" s="304"/>
      <c r="AK29" s="303">
        <f>ROUND(AV54, 2)</f>
        <v>0</v>
      </c>
      <c r="AL29" s="304"/>
      <c r="AM29" s="304"/>
      <c r="AN29" s="304"/>
      <c r="AO29" s="304"/>
      <c r="AR29" s="39"/>
      <c r="BE29" s="312"/>
    </row>
    <row r="30" spans="1:71" s="3" customFormat="1" ht="14.5" customHeight="1">
      <c r="B30" s="39"/>
      <c r="F30" s="29" t="s">
        <v>45</v>
      </c>
      <c r="L30" s="305">
        <v>0.12</v>
      </c>
      <c r="M30" s="304"/>
      <c r="N30" s="304"/>
      <c r="O30" s="304"/>
      <c r="P30" s="304"/>
      <c r="W30" s="303">
        <f>ROUND(BA54, 2)</f>
        <v>0</v>
      </c>
      <c r="X30" s="304"/>
      <c r="Y30" s="304"/>
      <c r="Z30" s="304"/>
      <c r="AA30" s="304"/>
      <c r="AB30" s="304"/>
      <c r="AC30" s="304"/>
      <c r="AD30" s="304"/>
      <c r="AE30" s="304"/>
      <c r="AK30" s="303">
        <f>ROUND(AW54, 2)</f>
        <v>0</v>
      </c>
      <c r="AL30" s="304"/>
      <c r="AM30" s="304"/>
      <c r="AN30" s="304"/>
      <c r="AO30" s="304"/>
      <c r="AR30" s="39"/>
      <c r="BE30" s="312"/>
    </row>
    <row r="31" spans="1:71" s="3" customFormat="1" ht="14.5" hidden="1" customHeight="1">
      <c r="B31" s="39"/>
      <c r="F31" s="29" t="s">
        <v>46</v>
      </c>
      <c r="L31" s="305">
        <v>0.21</v>
      </c>
      <c r="M31" s="304"/>
      <c r="N31" s="304"/>
      <c r="O31" s="304"/>
      <c r="P31" s="304"/>
      <c r="W31" s="303">
        <f>ROUND(BB54, 2)</f>
        <v>0</v>
      </c>
      <c r="X31" s="304"/>
      <c r="Y31" s="304"/>
      <c r="Z31" s="304"/>
      <c r="AA31" s="304"/>
      <c r="AB31" s="304"/>
      <c r="AC31" s="304"/>
      <c r="AD31" s="304"/>
      <c r="AE31" s="304"/>
      <c r="AK31" s="303">
        <v>0</v>
      </c>
      <c r="AL31" s="304"/>
      <c r="AM31" s="304"/>
      <c r="AN31" s="304"/>
      <c r="AO31" s="304"/>
      <c r="AR31" s="39"/>
      <c r="BE31" s="312"/>
    </row>
    <row r="32" spans="1:71" s="3" customFormat="1" ht="14.5" hidden="1" customHeight="1">
      <c r="B32" s="39"/>
      <c r="F32" s="29" t="s">
        <v>47</v>
      </c>
      <c r="L32" s="305">
        <v>0.12</v>
      </c>
      <c r="M32" s="304"/>
      <c r="N32" s="304"/>
      <c r="O32" s="304"/>
      <c r="P32" s="304"/>
      <c r="W32" s="303">
        <f>ROUND(BC54, 2)</f>
        <v>0</v>
      </c>
      <c r="X32" s="304"/>
      <c r="Y32" s="304"/>
      <c r="Z32" s="304"/>
      <c r="AA32" s="304"/>
      <c r="AB32" s="304"/>
      <c r="AC32" s="304"/>
      <c r="AD32" s="304"/>
      <c r="AE32" s="304"/>
      <c r="AK32" s="303">
        <v>0</v>
      </c>
      <c r="AL32" s="304"/>
      <c r="AM32" s="304"/>
      <c r="AN32" s="304"/>
      <c r="AO32" s="304"/>
      <c r="AR32" s="39"/>
      <c r="BE32" s="312"/>
    </row>
    <row r="33" spans="1:57" s="3" customFormat="1" ht="14.5" hidden="1" customHeight="1">
      <c r="B33" s="39"/>
      <c r="F33" s="29" t="s">
        <v>48</v>
      </c>
      <c r="L33" s="305">
        <v>0</v>
      </c>
      <c r="M33" s="304"/>
      <c r="N33" s="304"/>
      <c r="O33" s="304"/>
      <c r="P33" s="304"/>
      <c r="W33" s="303">
        <f>ROUND(BD54, 2)</f>
        <v>0</v>
      </c>
      <c r="X33" s="304"/>
      <c r="Y33" s="304"/>
      <c r="Z33" s="304"/>
      <c r="AA33" s="304"/>
      <c r="AB33" s="304"/>
      <c r="AC33" s="304"/>
      <c r="AD33" s="304"/>
      <c r="AE33" s="304"/>
      <c r="AK33" s="303">
        <v>0</v>
      </c>
      <c r="AL33" s="304"/>
      <c r="AM33" s="304"/>
      <c r="AN33" s="304"/>
      <c r="AO33" s="304"/>
      <c r="AR33" s="39"/>
    </row>
    <row r="34" spans="1:57" s="2" customFormat="1" ht="7" customHeight="1">
      <c r="A34" s="34"/>
      <c r="B34" s="35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5"/>
      <c r="BE34" s="34"/>
    </row>
    <row r="35" spans="1:57" s="2" customFormat="1" ht="25.9" customHeight="1">
      <c r="A35" s="34"/>
      <c r="B35" s="35"/>
      <c r="C35" s="40"/>
      <c r="D35" s="41" t="s">
        <v>49</v>
      </c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3" t="s">
        <v>50</v>
      </c>
      <c r="U35" s="42"/>
      <c r="V35" s="42"/>
      <c r="W35" s="42"/>
      <c r="X35" s="306" t="s">
        <v>51</v>
      </c>
      <c r="Y35" s="307"/>
      <c r="Z35" s="307"/>
      <c r="AA35" s="307"/>
      <c r="AB35" s="307"/>
      <c r="AC35" s="42"/>
      <c r="AD35" s="42"/>
      <c r="AE35" s="42"/>
      <c r="AF35" s="42"/>
      <c r="AG35" s="42"/>
      <c r="AH35" s="42"/>
      <c r="AI35" s="42"/>
      <c r="AJ35" s="42"/>
      <c r="AK35" s="308">
        <f>SUM(AK26:AK33)</f>
        <v>0</v>
      </c>
      <c r="AL35" s="307"/>
      <c r="AM35" s="307"/>
      <c r="AN35" s="307"/>
      <c r="AO35" s="309"/>
      <c r="AP35" s="40"/>
      <c r="AQ35" s="40"/>
      <c r="AR35" s="35"/>
      <c r="BE35" s="34"/>
    </row>
    <row r="36" spans="1:57" s="2" customFormat="1" ht="7" customHeight="1">
      <c r="A36" s="34"/>
      <c r="B36" s="35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5"/>
      <c r="BE36" s="34"/>
    </row>
    <row r="37" spans="1:57" s="2" customFormat="1" ht="7" customHeight="1">
      <c r="A37" s="34"/>
      <c r="B37" s="4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35"/>
      <c r="BE37" s="34"/>
    </row>
    <row r="41" spans="1:57" s="2" customFormat="1" ht="7" customHeight="1">
      <c r="A41" s="34"/>
      <c r="B41" s="46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35"/>
      <c r="BE41" s="34"/>
    </row>
    <row r="42" spans="1:57" s="2" customFormat="1" ht="25" customHeight="1">
      <c r="A42" s="34"/>
      <c r="B42" s="35"/>
      <c r="C42" s="23" t="s">
        <v>52</v>
      </c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5"/>
      <c r="BE42" s="34"/>
    </row>
    <row r="43" spans="1:57" s="2" customFormat="1" ht="7" customHeight="1">
      <c r="A43" s="34"/>
      <c r="B43" s="35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5"/>
      <c r="BE43" s="34"/>
    </row>
    <row r="44" spans="1:57" s="4" customFormat="1" ht="12" customHeight="1">
      <c r="B44" s="48"/>
      <c r="C44" s="29" t="s">
        <v>14</v>
      </c>
      <c r="L44" s="4">
        <f>K5</f>
        <v>0</v>
      </c>
      <c r="AR44" s="48"/>
    </row>
    <row r="45" spans="1:57" s="5" customFormat="1" ht="37" customHeight="1">
      <c r="B45" s="49"/>
      <c r="C45" s="50" t="s">
        <v>16</v>
      </c>
      <c r="L45" s="294" t="str">
        <f>K6</f>
        <v>Přístavba přístřešku pro sněhovou rolbu</v>
      </c>
      <c r="M45" s="295"/>
      <c r="N45" s="295"/>
      <c r="O45" s="295"/>
      <c r="P45" s="295"/>
      <c r="Q45" s="295"/>
      <c r="R45" s="295"/>
      <c r="S45" s="295"/>
      <c r="T45" s="295"/>
      <c r="U45" s="295"/>
      <c r="V45" s="295"/>
      <c r="W45" s="295"/>
      <c r="X45" s="295"/>
      <c r="Y45" s="295"/>
      <c r="Z45" s="295"/>
      <c r="AA45" s="295"/>
      <c r="AB45" s="295"/>
      <c r="AC45" s="295"/>
      <c r="AD45" s="295"/>
      <c r="AE45" s="295"/>
      <c r="AF45" s="295"/>
      <c r="AG45" s="295"/>
      <c r="AH45" s="295"/>
      <c r="AI45" s="295"/>
      <c r="AJ45" s="295"/>
      <c r="AK45" s="295"/>
      <c r="AL45" s="295"/>
      <c r="AM45" s="295"/>
      <c r="AN45" s="295"/>
      <c r="AO45" s="295"/>
      <c r="AR45" s="49"/>
    </row>
    <row r="46" spans="1:57" s="2" customFormat="1" ht="7" customHeight="1">
      <c r="A46" s="34"/>
      <c r="B46" s="35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5"/>
      <c r="BE46" s="34"/>
    </row>
    <row r="47" spans="1:57" s="2" customFormat="1" ht="12" customHeight="1">
      <c r="A47" s="34"/>
      <c r="B47" s="35"/>
      <c r="C47" s="29" t="s">
        <v>19</v>
      </c>
      <c r="D47" s="34"/>
      <c r="E47" s="34"/>
      <c r="F47" s="34"/>
      <c r="G47" s="34"/>
      <c r="H47" s="34"/>
      <c r="I47" s="34"/>
      <c r="J47" s="34"/>
      <c r="K47" s="34"/>
      <c r="L47" s="51" t="str">
        <f>IF(K8="","",K8)</f>
        <v>par.č. 1572/1, st. 357, k.ú. Filipova Huť</v>
      </c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29" t="s">
        <v>21</v>
      </c>
      <c r="AJ47" s="34"/>
      <c r="AK47" s="34"/>
      <c r="AL47" s="34"/>
      <c r="AM47" s="296" t="str">
        <f>IF(AN8= "","",AN8)</f>
        <v/>
      </c>
      <c r="AN47" s="296"/>
      <c r="AO47" s="34"/>
      <c r="AP47" s="34"/>
      <c r="AQ47" s="34"/>
      <c r="AR47" s="35"/>
      <c r="BE47" s="34"/>
    </row>
    <row r="48" spans="1:57" s="2" customFormat="1" ht="7" customHeight="1">
      <c r="A48" s="34"/>
      <c r="B48" s="35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5"/>
      <c r="BE48" s="34"/>
    </row>
    <row r="49" spans="1:91" s="2" customFormat="1" ht="25.75" customHeight="1">
      <c r="A49" s="34"/>
      <c r="B49" s="35"/>
      <c r="C49" s="29" t="s">
        <v>22</v>
      </c>
      <c r="D49" s="34"/>
      <c r="E49" s="34"/>
      <c r="F49" s="34"/>
      <c r="G49" s="34"/>
      <c r="H49" s="34"/>
      <c r="I49" s="34"/>
      <c r="J49" s="34"/>
      <c r="K49" s="34"/>
      <c r="L49" s="4" t="str">
        <f>IF(E11= "","",E11)</f>
        <v>Obec Modrava</v>
      </c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29" t="s">
        <v>30</v>
      </c>
      <c r="AJ49" s="34"/>
      <c r="AK49" s="34"/>
      <c r="AL49" s="34"/>
      <c r="AM49" s="297" t="str">
        <f>IF(E17="","",E17)</f>
        <v>Agin s.r.o., Ing. Dušan Říha, aut. ing.</v>
      </c>
      <c r="AN49" s="298"/>
      <c r="AO49" s="298"/>
      <c r="AP49" s="298"/>
      <c r="AQ49" s="34"/>
      <c r="AR49" s="35"/>
      <c r="AS49" s="299" t="s">
        <v>53</v>
      </c>
      <c r="AT49" s="300"/>
      <c r="AU49" s="53"/>
      <c r="AV49" s="53"/>
      <c r="AW49" s="53"/>
      <c r="AX49" s="53"/>
      <c r="AY49" s="53"/>
      <c r="AZ49" s="53"/>
      <c r="BA49" s="53"/>
      <c r="BB49" s="53"/>
      <c r="BC49" s="53"/>
      <c r="BD49" s="54"/>
      <c r="BE49" s="34"/>
    </row>
    <row r="50" spans="1:91" s="2" customFormat="1" ht="15.25" customHeight="1">
      <c r="A50" s="34"/>
      <c r="B50" s="35"/>
      <c r="C50" s="29" t="s">
        <v>28</v>
      </c>
      <c r="D50" s="34"/>
      <c r="E50" s="34"/>
      <c r="F50" s="34"/>
      <c r="G50" s="34"/>
      <c r="H50" s="34"/>
      <c r="I50" s="34"/>
      <c r="J50" s="34"/>
      <c r="K50" s="34"/>
      <c r="L50" s="4" t="str">
        <f>IF(E14= "Vyplň údaj","",E14)</f>
        <v/>
      </c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29" t="s">
        <v>35</v>
      </c>
      <c r="AJ50" s="34"/>
      <c r="AK50" s="34"/>
      <c r="AL50" s="34"/>
      <c r="AM50" s="297" t="str">
        <f>IF(E20="","",E20)</f>
        <v>Petr Lojík</v>
      </c>
      <c r="AN50" s="298"/>
      <c r="AO50" s="298"/>
      <c r="AP50" s="298"/>
      <c r="AQ50" s="34"/>
      <c r="AR50" s="35"/>
      <c r="AS50" s="301"/>
      <c r="AT50" s="302"/>
      <c r="AU50" s="55"/>
      <c r="AV50" s="55"/>
      <c r="AW50" s="55"/>
      <c r="AX50" s="55"/>
      <c r="AY50" s="55"/>
      <c r="AZ50" s="55"/>
      <c r="BA50" s="55"/>
      <c r="BB50" s="55"/>
      <c r="BC50" s="55"/>
      <c r="BD50" s="56"/>
      <c r="BE50" s="34"/>
    </row>
    <row r="51" spans="1:91" s="2" customFormat="1" ht="10.9" customHeight="1">
      <c r="A51" s="34"/>
      <c r="B51" s="35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5"/>
      <c r="AS51" s="301"/>
      <c r="AT51" s="302"/>
      <c r="AU51" s="55"/>
      <c r="AV51" s="55"/>
      <c r="AW51" s="55"/>
      <c r="AX51" s="55"/>
      <c r="AY51" s="55"/>
      <c r="AZ51" s="55"/>
      <c r="BA51" s="55"/>
      <c r="BB51" s="55"/>
      <c r="BC51" s="55"/>
      <c r="BD51" s="56"/>
      <c r="BE51" s="34"/>
    </row>
    <row r="52" spans="1:91" s="2" customFormat="1" ht="29.25" customHeight="1">
      <c r="A52" s="34"/>
      <c r="B52" s="35"/>
      <c r="C52" s="285" t="s">
        <v>54</v>
      </c>
      <c r="D52" s="286"/>
      <c r="E52" s="286"/>
      <c r="F52" s="286"/>
      <c r="G52" s="286"/>
      <c r="H52" s="57"/>
      <c r="I52" s="287" t="s">
        <v>55</v>
      </c>
      <c r="J52" s="286"/>
      <c r="K52" s="286"/>
      <c r="L52" s="286"/>
      <c r="M52" s="286"/>
      <c r="N52" s="286"/>
      <c r="O52" s="286"/>
      <c r="P52" s="286"/>
      <c r="Q52" s="286"/>
      <c r="R52" s="286"/>
      <c r="S52" s="286"/>
      <c r="T52" s="286"/>
      <c r="U52" s="286"/>
      <c r="V52" s="286"/>
      <c r="W52" s="286"/>
      <c r="X52" s="286"/>
      <c r="Y52" s="286"/>
      <c r="Z52" s="286"/>
      <c r="AA52" s="286"/>
      <c r="AB52" s="286"/>
      <c r="AC52" s="286"/>
      <c r="AD52" s="286"/>
      <c r="AE52" s="286"/>
      <c r="AF52" s="286"/>
      <c r="AG52" s="288" t="s">
        <v>56</v>
      </c>
      <c r="AH52" s="286"/>
      <c r="AI52" s="286"/>
      <c r="AJ52" s="286"/>
      <c r="AK52" s="286"/>
      <c r="AL52" s="286"/>
      <c r="AM52" s="286"/>
      <c r="AN52" s="287" t="s">
        <v>57</v>
      </c>
      <c r="AO52" s="286"/>
      <c r="AP52" s="286"/>
      <c r="AQ52" s="58" t="s">
        <v>58</v>
      </c>
      <c r="AR52" s="35"/>
      <c r="AS52" s="59" t="s">
        <v>59</v>
      </c>
      <c r="AT52" s="60" t="s">
        <v>60</v>
      </c>
      <c r="AU52" s="60" t="s">
        <v>61</v>
      </c>
      <c r="AV52" s="60" t="s">
        <v>62</v>
      </c>
      <c r="AW52" s="60" t="s">
        <v>63</v>
      </c>
      <c r="AX52" s="60" t="s">
        <v>64</v>
      </c>
      <c r="AY52" s="60" t="s">
        <v>65</v>
      </c>
      <c r="AZ52" s="60" t="s">
        <v>66</v>
      </c>
      <c r="BA52" s="60" t="s">
        <v>67</v>
      </c>
      <c r="BB52" s="60" t="s">
        <v>68</v>
      </c>
      <c r="BC52" s="60" t="s">
        <v>69</v>
      </c>
      <c r="BD52" s="61" t="s">
        <v>70</v>
      </c>
      <c r="BE52" s="34"/>
    </row>
    <row r="53" spans="1:91" s="2" customFormat="1" ht="10.9" customHeight="1">
      <c r="A53" s="34"/>
      <c r="B53" s="35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5"/>
      <c r="AS53" s="62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4"/>
      <c r="BE53" s="34"/>
    </row>
    <row r="54" spans="1:91" s="6" customFormat="1" ht="32.5" customHeight="1">
      <c r="B54" s="65"/>
      <c r="C54" s="66" t="s">
        <v>71</v>
      </c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292">
        <f>ROUND(AG55,2)</f>
        <v>0</v>
      </c>
      <c r="AH54" s="292"/>
      <c r="AI54" s="292"/>
      <c r="AJ54" s="292"/>
      <c r="AK54" s="292"/>
      <c r="AL54" s="292"/>
      <c r="AM54" s="292"/>
      <c r="AN54" s="293">
        <f>SUM(AG54,AT54)</f>
        <v>0</v>
      </c>
      <c r="AO54" s="293"/>
      <c r="AP54" s="293"/>
      <c r="AQ54" s="69" t="s">
        <v>3</v>
      </c>
      <c r="AR54" s="65"/>
      <c r="AS54" s="70">
        <f>ROUND(AS55,2)</f>
        <v>0</v>
      </c>
      <c r="AT54" s="71">
        <f>ROUND(SUM(AV54:AW54),2)</f>
        <v>0</v>
      </c>
      <c r="AU54" s="72">
        <f>ROUND(AU55,5)</f>
        <v>0</v>
      </c>
      <c r="AV54" s="71">
        <f>ROUND(AZ54*L29,2)</f>
        <v>0</v>
      </c>
      <c r="AW54" s="71">
        <f>ROUND(BA54*L30,2)</f>
        <v>0</v>
      </c>
      <c r="AX54" s="71">
        <f>ROUND(BB54*L29,2)</f>
        <v>0</v>
      </c>
      <c r="AY54" s="71">
        <f>ROUND(BC54*L30,2)</f>
        <v>0</v>
      </c>
      <c r="AZ54" s="71">
        <f>ROUND(AZ55,2)</f>
        <v>0</v>
      </c>
      <c r="BA54" s="71">
        <f>ROUND(BA55,2)</f>
        <v>0</v>
      </c>
      <c r="BB54" s="71">
        <f>ROUND(BB55,2)</f>
        <v>0</v>
      </c>
      <c r="BC54" s="71">
        <f>ROUND(BC55,2)</f>
        <v>0</v>
      </c>
      <c r="BD54" s="73">
        <f>ROUND(BD55,2)</f>
        <v>0</v>
      </c>
      <c r="BS54" s="74" t="s">
        <v>72</v>
      </c>
      <c r="BT54" s="74" t="s">
        <v>73</v>
      </c>
      <c r="BU54" s="75" t="s">
        <v>74</v>
      </c>
      <c r="BV54" s="74" t="s">
        <v>75</v>
      </c>
      <c r="BW54" s="74" t="s">
        <v>5</v>
      </c>
      <c r="BX54" s="74" t="s">
        <v>76</v>
      </c>
      <c r="CL54" s="74" t="s">
        <v>3</v>
      </c>
    </row>
    <row r="55" spans="1:91" s="7" customFormat="1" ht="16.5" customHeight="1">
      <c r="A55" s="76" t="s">
        <v>77</v>
      </c>
      <c r="B55" s="77"/>
      <c r="C55" s="78"/>
      <c r="D55" s="291" t="s">
        <v>78</v>
      </c>
      <c r="E55" s="291"/>
      <c r="F55" s="291"/>
      <c r="G55" s="291"/>
      <c r="H55" s="291"/>
      <c r="I55" s="79"/>
      <c r="J55" s="291" t="s">
        <v>79</v>
      </c>
      <c r="K55" s="291"/>
      <c r="L55" s="291"/>
      <c r="M55" s="291"/>
      <c r="N55" s="291"/>
      <c r="O55" s="291"/>
      <c r="P55" s="291"/>
      <c r="Q55" s="291"/>
      <c r="R55" s="291"/>
      <c r="S55" s="291"/>
      <c r="T55" s="291"/>
      <c r="U55" s="291"/>
      <c r="V55" s="291"/>
      <c r="W55" s="291"/>
      <c r="X55" s="291"/>
      <c r="Y55" s="291"/>
      <c r="Z55" s="291"/>
      <c r="AA55" s="291"/>
      <c r="AB55" s="291"/>
      <c r="AC55" s="291"/>
      <c r="AD55" s="291"/>
      <c r="AE55" s="291"/>
      <c r="AF55" s="291"/>
      <c r="AG55" s="289">
        <f>'01 - Objekt přístavby'!J30</f>
        <v>0</v>
      </c>
      <c r="AH55" s="290"/>
      <c r="AI55" s="290"/>
      <c r="AJ55" s="290"/>
      <c r="AK55" s="290"/>
      <c r="AL55" s="290"/>
      <c r="AM55" s="290"/>
      <c r="AN55" s="289">
        <f>SUM(AG55,AT55)</f>
        <v>0</v>
      </c>
      <c r="AO55" s="290"/>
      <c r="AP55" s="290"/>
      <c r="AQ55" s="80" t="s">
        <v>80</v>
      </c>
      <c r="AR55" s="77"/>
      <c r="AS55" s="81">
        <v>0</v>
      </c>
      <c r="AT55" s="82">
        <f>ROUND(SUM(AV55:AW55),2)</f>
        <v>0</v>
      </c>
      <c r="AU55" s="83">
        <f>'01 - Objekt přístavby'!P103</f>
        <v>0</v>
      </c>
      <c r="AV55" s="82">
        <f>'01 - Objekt přístavby'!J33</f>
        <v>0</v>
      </c>
      <c r="AW55" s="82">
        <f>'01 - Objekt přístavby'!J34</f>
        <v>0</v>
      </c>
      <c r="AX55" s="82">
        <f>'01 - Objekt přístavby'!J35</f>
        <v>0</v>
      </c>
      <c r="AY55" s="82">
        <f>'01 - Objekt přístavby'!J36</f>
        <v>0</v>
      </c>
      <c r="AZ55" s="82">
        <f>'01 - Objekt přístavby'!F33</f>
        <v>0</v>
      </c>
      <c r="BA55" s="82">
        <f>'01 - Objekt přístavby'!F34</f>
        <v>0</v>
      </c>
      <c r="BB55" s="82">
        <f>'01 - Objekt přístavby'!F35</f>
        <v>0</v>
      </c>
      <c r="BC55" s="82">
        <f>'01 - Objekt přístavby'!F36</f>
        <v>0</v>
      </c>
      <c r="BD55" s="84">
        <f>'01 - Objekt přístavby'!F37</f>
        <v>0</v>
      </c>
      <c r="BT55" s="85" t="s">
        <v>81</v>
      </c>
      <c r="BV55" s="85" t="s">
        <v>75</v>
      </c>
      <c r="BW55" s="85" t="s">
        <v>82</v>
      </c>
      <c r="BX55" s="85" t="s">
        <v>5</v>
      </c>
      <c r="CL55" s="85" t="s">
        <v>3</v>
      </c>
      <c r="CM55" s="85" t="s">
        <v>83</v>
      </c>
    </row>
    <row r="56" spans="1:91" s="2" customFormat="1" ht="30" customHeight="1">
      <c r="A56" s="34"/>
      <c r="B56" s="35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5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91" s="2" customFormat="1" ht="7" customHeight="1">
      <c r="A57" s="34"/>
      <c r="B57" s="44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35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</sheetData>
  <mergeCells count="42">
    <mergeCell ref="W30:AE30"/>
    <mergeCell ref="AK30:AO30"/>
    <mergeCell ref="L30:P30"/>
    <mergeCell ref="W31:AE31"/>
    <mergeCell ref="L31:P31"/>
    <mergeCell ref="W32:AE32"/>
    <mergeCell ref="AK32:AO32"/>
    <mergeCell ref="L32:P32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AN55:AP55"/>
    <mergeCell ref="AG55:AM55"/>
    <mergeCell ref="D55:H55"/>
    <mergeCell ref="J55:AF55"/>
    <mergeCell ref="AG54:AM54"/>
    <mergeCell ref="AN54:AP54"/>
    <mergeCell ref="AR2:BE2"/>
    <mergeCell ref="C52:G52"/>
    <mergeCell ref="I52:AF52"/>
    <mergeCell ref="AG52:AM52"/>
    <mergeCell ref="AN52:AP52"/>
    <mergeCell ref="L45:AO45"/>
    <mergeCell ref="AM47:AN47"/>
    <mergeCell ref="AM49:AP49"/>
    <mergeCell ref="AS49:AT51"/>
    <mergeCell ref="AM50:AP50"/>
    <mergeCell ref="W33:AE33"/>
    <mergeCell ref="AK33:AO33"/>
    <mergeCell ref="L33:P33"/>
    <mergeCell ref="X35:AB35"/>
    <mergeCell ref="AK35:AO35"/>
    <mergeCell ref="AK31:AO31"/>
  </mergeCells>
  <hyperlinks>
    <hyperlink ref="A55" location="'01 - Objekt přístavby'!C2" display="/"/>
  </hyperlinks>
  <pageMargins left="0.39370078740157483" right="0.39370078740157483" top="0.39370078740157483" bottom="0.39370078740157483" header="0" footer="0"/>
  <pageSetup paperSize="9" scale="68" fitToHeight="100" orientation="portrait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907"/>
  <sheetViews>
    <sheetView showGridLines="0" workbookViewId="0">
      <selection activeCell="F138" sqref="F138"/>
    </sheetView>
  </sheetViews>
  <sheetFormatPr defaultRowHeight="10"/>
  <cols>
    <col min="1" max="1" width="8.33203125" style="1" customWidth="1"/>
    <col min="2" max="2" width="1.109375" style="1" customWidth="1"/>
    <col min="3" max="3" width="4.109375" style="1" customWidth="1"/>
    <col min="4" max="4" width="4.33203125" style="1" customWidth="1"/>
    <col min="5" max="5" width="17.109375" style="1" customWidth="1"/>
    <col min="6" max="6" width="50.77734375" style="1" customWidth="1"/>
    <col min="7" max="7" width="7.44140625" style="1" customWidth="1"/>
    <col min="8" max="8" width="14" style="1" customWidth="1"/>
    <col min="9" max="9" width="15.7773437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77734375" style="1" hidden="1" customWidth="1"/>
    <col min="14" max="14" width="9.33203125" style="1" hidden="1"/>
    <col min="15" max="20" width="14.10937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7" customHeight="1">
      <c r="L2" s="283" t="s">
        <v>6</v>
      </c>
      <c r="M2" s="284"/>
      <c r="N2" s="284"/>
      <c r="O2" s="284"/>
      <c r="P2" s="284"/>
      <c r="Q2" s="284"/>
      <c r="R2" s="284"/>
      <c r="S2" s="284"/>
      <c r="T2" s="284"/>
      <c r="U2" s="284"/>
      <c r="V2" s="284"/>
      <c r="AT2" s="19" t="s">
        <v>82</v>
      </c>
    </row>
    <row r="3" spans="1:46" s="1" customFormat="1" ht="7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83</v>
      </c>
    </row>
    <row r="4" spans="1:46" s="1" customFormat="1" ht="25" customHeight="1">
      <c r="B4" s="22"/>
      <c r="D4" s="23" t="s">
        <v>84</v>
      </c>
      <c r="L4" s="22"/>
      <c r="M4" s="86" t="s">
        <v>11</v>
      </c>
      <c r="AT4" s="19" t="s">
        <v>4</v>
      </c>
    </row>
    <row r="5" spans="1:46" s="1" customFormat="1" ht="7" customHeight="1">
      <c r="B5" s="22"/>
      <c r="L5" s="22"/>
    </row>
    <row r="6" spans="1:46" s="1" customFormat="1" ht="12" customHeight="1">
      <c r="B6" s="22"/>
      <c r="D6" s="29" t="s">
        <v>16</v>
      </c>
      <c r="L6" s="22"/>
    </row>
    <row r="7" spans="1:46" s="1" customFormat="1" ht="26.25" customHeight="1">
      <c r="B7" s="22"/>
      <c r="E7" s="322" t="str">
        <f>'Rekapitulace stavby'!K6</f>
        <v>Přístavba přístřešku pro sněhovou rolbu</v>
      </c>
      <c r="F7" s="323"/>
      <c r="G7" s="323"/>
      <c r="H7" s="323"/>
      <c r="L7" s="22"/>
    </row>
    <row r="8" spans="1:46" s="2" customFormat="1" ht="12" customHeight="1">
      <c r="A8" s="34"/>
      <c r="B8" s="35"/>
      <c r="C8" s="34"/>
      <c r="D8" s="29" t="s">
        <v>85</v>
      </c>
      <c r="E8" s="34"/>
      <c r="F8" s="34"/>
      <c r="G8" s="34"/>
      <c r="H8" s="34"/>
      <c r="I8" s="34"/>
      <c r="J8" s="34"/>
      <c r="K8" s="34"/>
      <c r="L8" s="87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</row>
    <row r="9" spans="1:46" s="2" customFormat="1" ht="16.5" customHeight="1">
      <c r="A9" s="34"/>
      <c r="B9" s="35"/>
      <c r="C9" s="34"/>
      <c r="D9" s="34"/>
      <c r="E9" s="294" t="s">
        <v>86</v>
      </c>
      <c r="F9" s="321"/>
      <c r="G9" s="321"/>
      <c r="H9" s="321"/>
      <c r="I9" s="34"/>
      <c r="J9" s="34"/>
      <c r="K9" s="34"/>
      <c r="L9" s="87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spans="1:46" s="2" customFormat="1">
      <c r="A10" s="34"/>
      <c r="B10" s="35"/>
      <c r="C10" s="34"/>
      <c r="D10" s="34"/>
      <c r="E10" s="34"/>
      <c r="F10" s="34"/>
      <c r="G10" s="34"/>
      <c r="H10" s="34"/>
      <c r="I10" s="34"/>
      <c r="J10" s="34"/>
      <c r="K10" s="34"/>
      <c r="L10" s="87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spans="1:46" s="2" customFormat="1" ht="12" customHeight="1">
      <c r="A11" s="34"/>
      <c r="B11" s="35"/>
      <c r="C11" s="34"/>
      <c r="D11" s="29" t="s">
        <v>17</v>
      </c>
      <c r="E11" s="34"/>
      <c r="F11" s="27" t="s">
        <v>3</v>
      </c>
      <c r="G11" s="34"/>
      <c r="H11" s="34"/>
      <c r="I11" s="29" t="s">
        <v>18</v>
      </c>
      <c r="J11" s="27" t="s">
        <v>3</v>
      </c>
      <c r="K11" s="34"/>
      <c r="L11" s="87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2" spans="1:46" s="2" customFormat="1" ht="12" customHeight="1">
      <c r="A12" s="34"/>
      <c r="B12" s="35"/>
      <c r="C12" s="34"/>
      <c r="D12" s="29" t="s">
        <v>19</v>
      </c>
      <c r="E12" s="34"/>
      <c r="F12" s="27" t="s">
        <v>20</v>
      </c>
      <c r="G12" s="34"/>
      <c r="H12" s="34"/>
      <c r="I12" s="29" t="s">
        <v>21</v>
      </c>
      <c r="J12" s="52">
        <f>'Rekapitulace stavby'!AN8</f>
        <v>0</v>
      </c>
      <c r="K12" s="34"/>
      <c r="L12" s="87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spans="1:46" s="2" customFormat="1" ht="10.9" customHeight="1">
      <c r="A13" s="34"/>
      <c r="B13" s="35"/>
      <c r="C13" s="34"/>
      <c r="D13" s="34"/>
      <c r="E13" s="34"/>
      <c r="F13" s="34"/>
      <c r="G13" s="34"/>
      <c r="H13" s="34"/>
      <c r="I13" s="34"/>
      <c r="J13" s="34"/>
      <c r="K13" s="34"/>
      <c r="L13" s="87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spans="1:46" s="2" customFormat="1" ht="12" customHeight="1">
      <c r="A14" s="34"/>
      <c r="B14" s="35"/>
      <c r="C14" s="34"/>
      <c r="D14" s="29" t="s">
        <v>22</v>
      </c>
      <c r="E14" s="34"/>
      <c r="F14" s="34"/>
      <c r="G14" s="34"/>
      <c r="H14" s="34"/>
      <c r="I14" s="29" t="s">
        <v>23</v>
      </c>
      <c r="J14" s="27" t="s">
        <v>24</v>
      </c>
      <c r="K14" s="34"/>
      <c r="L14" s="87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46" s="2" customFormat="1" ht="18" customHeight="1">
      <c r="A15" s="34"/>
      <c r="B15" s="35"/>
      <c r="C15" s="34"/>
      <c r="D15" s="34"/>
      <c r="E15" s="27" t="s">
        <v>25</v>
      </c>
      <c r="F15" s="34"/>
      <c r="G15" s="34"/>
      <c r="H15" s="34"/>
      <c r="I15" s="29" t="s">
        <v>26</v>
      </c>
      <c r="J15" s="27" t="s">
        <v>27</v>
      </c>
      <c r="K15" s="34"/>
      <c r="L15" s="87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46" s="2" customFormat="1" ht="7" customHeight="1">
      <c r="A16" s="34"/>
      <c r="B16" s="35"/>
      <c r="C16" s="34"/>
      <c r="D16" s="34"/>
      <c r="E16" s="34"/>
      <c r="F16" s="34"/>
      <c r="G16" s="34"/>
      <c r="H16" s="34"/>
      <c r="I16" s="34"/>
      <c r="J16" s="34"/>
      <c r="K16" s="34"/>
      <c r="L16" s="87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12" customHeight="1">
      <c r="A17" s="34"/>
      <c r="B17" s="35"/>
      <c r="C17" s="34"/>
      <c r="D17" s="29" t="s">
        <v>28</v>
      </c>
      <c r="E17" s="34"/>
      <c r="F17" s="34"/>
      <c r="G17" s="34"/>
      <c r="H17" s="34"/>
      <c r="I17" s="29" t="s">
        <v>23</v>
      </c>
      <c r="J17" s="30" t="str">
        <f>'Rekapitulace stavby'!AN13</f>
        <v>Vyplň údaj</v>
      </c>
      <c r="K17" s="34"/>
      <c r="L17" s="87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18" customHeight="1">
      <c r="A18" s="34"/>
      <c r="B18" s="35"/>
      <c r="C18" s="34"/>
      <c r="D18" s="34"/>
      <c r="E18" s="324" t="str">
        <f>'Rekapitulace stavby'!E14</f>
        <v>Vyplň údaj</v>
      </c>
      <c r="F18" s="313"/>
      <c r="G18" s="313"/>
      <c r="H18" s="313"/>
      <c r="I18" s="29" t="s">
        <v>26</v>
      </c>
      <c r="J18" s="30" t="str">
        <f>'Rekapitulace stavby'!AN14</f>
        <v>Vyplň údaj</v>
      </c>
      <c r="K18" s="34"/>
      <c r="L18" s="87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7" customHeight="1">
      <c r="A19" s="34"/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87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12" customHeight="1">
      <c r="A20" s="34"/>
      <c r="B20" s="35"/>
      <c r="C20" s="34"/>
      <c r="D20" s="29" t="s">
        <v>30</v>
      </c>
      <c r="E20" s="34"/>
      <c r="F20" s="34"/>
      <c r="G20" s="34"/>
      <c r="H20" s="34"/>
      <c r="I20" s="29" t="s">
        <v>23</v>
      </c>
      <c r="J20" s="27" t="s">
        <v>31</v>
      </c>
      <c r="K20" s="34"/>
      <c r="L20" s="87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18" customHeight="1">
      <c r="A21" s="34"/>
      <c r="B21" s="35"/>
      <c r="C21" s="34"/>
      <c r="D21" s="34"/>
      <c r="E21" s="27" t="s">
        <v>32</v>
      </c>
      <c r="F21" s="34"/>
      <c r="G21" s="34"/>
      <c r="H21" s="34"/>
      <c r="I21" s="29" t="s">
        <v>26</v>
      </c>
      <c r="J21" s="27" t="s">
        <v>33</v>
      </c>
      <c r="K21" s="34"/>
      <c r="L21" s="87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7" customHeight="1">
      <c r="A22" s="34"/>
      <c r="B22" s="35"/>
      <c r="C22" s="34"/>
      <c r="D22" s="34"/>
      <c r="E22" s="34"/>
      <c r="F22" s="34"/>
      <c r="G22" s="34"/>
      <c r="H22" s="34"/>
      <c r="I22" s="34"/>
      <c r="J22" s="34"/>
      <c r="K22" s="34"/>
      <c r="L22" s="87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12" customHeight="1">
      <c r="A23" s="34"/>
      <c r="B23" s="35"/>
      <c r="C23" s="34"/>
      <c r="D23" s="29" t="s">
        <v>35</v>
      </c>
      <c r="E23" s="34"/>
      <c r="F23" s="34"/>
      <c r="G23" s="34"/>
      <c r="H23" s="34"/>
      <c r="I23" s="29" t="s">
        <v>23</v>
      </c>
      <c r="J23" s="27" t="s">
        <v>3</v>
      </c>
      <c r="K23" s="34"/>
      <c r="L23" s="87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18" customHeight="1">
      <c r="A24" s="34"/>
      <c r="B24" s="35"/>
      <c r="C24" s="34"/>
      <c r="D24" s="34"/>
      <c r="E24" s="27" t="s">
        <v>36</v>
      </c>
      <c r="F24" s="34"/>
      <c r="G24" s="34"/>
      <c r="H24" s="34"/>
      <c r="I24" s="29" t="s">
        <v>26</v>
      </c>
      <c r="J24" s="27" t="s">
        <v>3</v>
      </c>
      <c r="K24" s="34"/>
      <c r="L24" s="87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2" customFormat="1" ht="7" customHeight="1">
      <c r="A25" s="34"/>
      <c r="B25" s="35"/>
      <c r="C25" s="34"/>
      <c r="D25" s="34"/>
      <c r="E25" s="34"/>
      <c r="F25" s="34"/>
      <c r="G25" s="34"/>
      <c r="H25" s="34"/>
      <c r="I25" s="34"/>
      <c r="J25" s="34"/>
      <c r="K25" s="34"/>
      <c r="L25" s="87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 s="2" customFormat="1" ht="12" customHeight="1">
      <c r="A26" s="34"/>
      <c r="B26" s="35"/>
      <c r="C26" s="34"/>
      <c r="D26" s="29" t="s">
        <v>37</v>
      </c>
      <c r="E26" s="34"/>
      <c r="F26" s="34"/>
      <c r="G26" s="34"/>
      <c r="H26" s="34"/>
      <c r="I26" s="34"/>
      <c r="J26" s="34"/>
      <c r="K26" s="34"/>
      <c r="L26" s="87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8" customFormat="1" ht="71.25" customHeight="1">
      <c r="A27" s="88"/>
      <c r="B27" s="89"/>
      <c r="C27" s="88"/>
      <c r="D27" s="88"/>
      <c r="E27" s="317" t="s">
        <v>38</v>
      </c>
      <c r="F27" s="317"/>
      <c r="G27" s="317"/>
      <c r="H27" s="317"/>
      <c r="I27" s="88"/>
      <c r="J27" s="88"/>
      <c r="K27" s="88"/>
      <c r="L27" s="90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</row>
    <row r="28" spans="1:31" s="2" customFormat="1" ht="7" customHeight="1">
      <c r="A28" s="34"/>
      <c r="B28" s="35"/>
      <c r="C28" s="34"/>
      <c r="D28" s="34"/>
      <c r="E28" s="34"/>
      <c r="F28" s="34"/>
      <c r="G28" s="34"/>
      <c r="H28" s="34"/>
      <c r="I28" s="34"/>
      <c r="J28" s="34"/>
      <c r="K28" s="34"/>
      <c r="L28" s="87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2" customFormat="1" ht="7" customHeight="1">
      <c r="A29" s="34"/>
      <c r="B29" s="35"/>
      <c r="C29" s="34"/>
      <c r="D29" s="63"/>
      <c r="E29" s="63"/>
      <c r="F29" s="63"/>
      <c r="G29" s="63"/>
      <c r="H29" s="63"/>
      <c r="I29" s="63"/>
      <c r="J29" s="63"/>
      <c r="K29" s="63"/>
      <c r="L29" s="87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</row>
    <row r="30" spans="1:31" s="2" customFormat="1" ht="25.4" customHeight="1">
      <c r="A30" s="34"/>
      <c r="B30" s="35"/>
      <c r="C30" s="34"/>
      <c r="D30" s="91" t="s">
        <v>39</v>
      </c>
      <c r="E30" s="34"/>
      <c r="F30" s="34"/>
      <c r="G30" s="34"/>
      <c r="H30" s="34"/>
      <c r="I30" s="34"/>
      <c r="J30" s="68">
        <f>ROUND(J103, 2)</f>
        <v>0</v>
      </c>
      <c r="K30" s="34"/>
      <c r="L30" s="87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7" customHeight="1">
      <c r="A31" s="34"/>
      <c r="B31" s="35"/>
      <c r="C31" s="34"/>
      <c r="D31" s="63"/>
      <c r="E31" s="63"/>
      <c r="F31" s="63"/>
      <c r="G31" s="63"/>
      <c r="H31" s="63"/>
      <c r="I31" s="63"/>
      <c r="J31" s="63"/>
      <c r="K31" s="63"/>
      <c r="L31" s="87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14.5" customHeight="1">
      <c r="A32" s="34"/>
      <c r="B32" s="35"/>
      <c r="C32" s="34"/>
      <c r="D32" s="34"/>
      <c r="E32" s="34"/>
      <c r="F32" s="38" t="s">
        <v>41</v>
      </c>
      <c r="G32" s="34"/>
      <c r="H32" s="34"/>
      <c r="I32" s="38" t="s">
        <v>40</v>
      </c>
      <c r="J32" s="38" t="s">
        <v>42</v>
      </c>
      <c r="K32" s="34"/>
      <c r="L32" s="87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14.5" customHeight="1">
      <c r="A33" s="34"/>
      <c r="B33" s="35"/>
      <c r="C33" s="34"/>
      <c r="D33" s="92" t="s">
        <v>43</v>
      </c>
      <c r="E33" s="29" t="s">
        <v>44</v>
      </c>
      <c r="F33" s="93">
        <f>ROUND((SUM(BE103:BE906)),  2)</f>
        <v>0</v>
      </c>
      <c r="G33" s="34"/>
      <c r="H33" s="34"/>
      <c r="I33" s="94">
        <v>0.21</v>
      </c>
      <c r="J33" s="93">
        <f>ROUND(((SUM(BE103:BE906))*I33),  2)</f>
        <v>0</v>
      </c>
      <c r="K33" s="34"/>
      <c r="L33" s="87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5" customHeight="1">
      <c r="A34" s="34"/>
      <c r="B34" s="35"/>
      <c r="C34" s="34"/>
      <c r="D34" s="34"/>
      <c r="E34" s="29" t="s">
        <v>45</v>
      </c>
      <c r="F34" s="93">
        <f>ROUND((SUM(BF103:BF906)),  2)</f>
        <v>0</v>
      </c>
      <c r="G34" s="34"/>
      <c r="H34" s="34"/>
      <c r="I34" s="94">
        <v>0.12</v>
      </c>
      <c r="J34" s="93">
        <f>ROUND(((SUM(BF103:BF906))*I34),  2)</f>
        <v>0</v>
      </c>
      <c r="K34" s="34"/>
      <c r="L34" s="87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5" hidden="1" customHeight="1">
      <c r="A35" s="34"/>
      <c r="B35" s="35"/>
      <c r="C35" s="34"/>
      <c r="D35" s="34"/>
      <c r="E35" s="29" t="s">
        <v>46</v>
      </c>
      <c r="F35" s="93">
        <f>ROUND((SUM(BG103:BG906)),  2)</f>
        <v>0</v>
      </c>
      <c r="G35" s="34"/>
      <c r="H35" s="34"/>
      <c r="I35" s="94">
        <v>0.21</v>
      </c>
      <c r="J35" s="93">
        <f>0</f>
        <v>0</v>
      </c>
      <c r="K35" s="34"/>
      <c r="L35" s="87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5" hidden="1" customHeight="1">
      <c r="A36" s="34"/>
      <c r="B36" s="35"/>
      <c r="C36" s="34"/>
      <c r="D36" s="34"/>
      <c r="E36" s="29" t="s">
        <v>47</v>
      </c>
      <c r="F36" s="93">
        <f>ROUND((SUM(BH103:BH906)),  2)</f>
        <v>0</v>
      </c>
      <c r="G36" s="34"/>
      <c r="H36" s="34"/>
      <c r="I36" s="94">
        <v>0.12</v>
      </c>
      <c r="J36" s="93">
        <f>0</f>
        <v>0</v>
      </c>
      <c r="K36" s="34"/>
      <c r="L36" s="87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5" hidden="1" customHeight="1">
      <c r="A37" s="34"/>
      <c r="B37" s="35"/>
      <c r="C37" s="34"/>
      <c r="D37" s="34"/>
      <c r="E37" s="29" t="s">
        <v>48</v>
      </c>
      <c r="F37" s="93">
        <f>ROUND((SUM(BI103:BI906)),  2)</f>
        <v>0</v>
      </c>
      <c r="G37" s="34"/>
      <c r="H37" s="34"/>
      <c r="I37" s="94">
        <v>0</v>
      </c>
      <c r="J37" s="93">
        <f>0</f>
        <v>0</v>
      </c>
      <c r="K37" s="34"/>
      <c r="L37" s="87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7" customHeight="1">
      <c r="A38" s="34"/>
      <c r="B38" s="35"/>
      <c r="C38" s="34"/>
      <c r="D38" s="34"/>
      <c r="E38" s="34"/>
      <c r="F38" s="34"/>
      <c r="G38" s="34"/>
      <c r="H38" s="34"/>
      <c r="I38" s="34"/>
      <c r="J38" s="34"/>
      <c r="K38" s="34"/>
      <c r="L38" s="87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25.4" customHeight="1">
      <c r="A39" s="34"/>
      <c r="B39" s="35"/>
      <c r="C39" s="95"/>
      <c r="D39" s="96" t="s">
        <v>49</v>
      </c>
      <c r="E39" s="57"/>
      <c r="F39" s="57"/>
      <c r="G39" s="97" t="s">
        <v>50</v>
      </c>
      <c r="H39" s="98" t="s">
        <v>51</v>
      </c>
      <c r="I39" s="57"/>
      <c r="J39" s="99">
        <f>SUM(J30:J37)</f>
        <v>0</v>
      </c>
      <c r="K39" s="100"/>
      <c r="L39" s="87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14.5" customHeight="1">
      <c r="A40" s="34"/>
      <c r="B40" s="44"/>
      <c r="C40" s="45"/>
      <c r="D40" s="45"/>
      <c r="E40" s="45"/>
      <c r="F40" s="45"/>
      <c r="G40" s="45"/>
      <c r="H40" s="45"/>
      <c r="I40" s="45"/>
      <c r="J40" s="45"/>
      <c r="K40" s="45"/>
      <c r="L40" s="87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4" spans="1:31" s="2" customFormat="1" ht="7" customHeight="1">
      <c r="A44" s="34"/>
      <c r="B44" s="46"/>
      <c r="C44" s="47"/>
      <c r="D44" s="47"/>
      <c r="E44" s="47"/>
      <c r="F44" s="47"/>
      <c r="G44" s="47"/>
      <c r="H44" s="47"/>
      <c r="I44" s="47"/>
      <c r="J44" s="47"/>
      <c r="K44" s="47"/>
      <c r="L44" s="87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</row>
    <row r="45" spans="1:31" s="2" customFormat="1" ht="25" customHeight="1">
      <c r="A45" s="34"/>
      <c r="B45" s="35"/>
      <c r="C45" s="23" t="s">
        <v>87</v>
      </c>
      <c r="D45" s="34"/>
      <c r="E45" s="34"/>
      <c r="F45" s="34"/>
      <c r="G45" s="34"/>
      <c r="H45" s="34"/>
      <c r="I45" s="34"/>
      <c r="J45" s="34"/>
      <c r="K45" s="34"/>
      <c r="L45" s="87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</row>
    <row r="46" spans="1:31" s="2" customFormat="1" ht="7" customHeight="1">
      <c r="A46" s="34"/>
      <c r="B46" s="35"/>
      <c r="C46" s="34"/>
      <c r="D46" s="34"/>
      <c r="E46" s="34"/>
      <c r="F46" s="34"/>
      <c r="G46" s="34"/>
      <c r="H46" s="34"/>
      <c r="I46" s="34"/>
      <c r="J46" s="34"/>
      <c r="K46" s="34"/>
      <c r="L46" s="87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</row>
    <row r="47" spans="1:31" s="2" customFormat="1" ht="12" customHeight="1">
      <c r="A47" s="34"/>
      <c r="B47" s="35"/>
      <c r="C47" s="29" t="s">
        <v>16</v>
      </c>
      <c r="D47" s="34"/>
      <c r="E47" s="34"/>
      <c r="F47" s="34"/>
      <c r="G47" s="34"/>
      <c r="H47" s="34"/>
      <c r="I47" s="34"/>
      <c r="J47" s="34"/>
      <c r="K47" s="34"/>
      <c r="L47" s="87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</row>
    <row r="48" spans="1:31" s="2" customFormat="1" ht="26.25" customHeight="1">
      <c r="A48" s="34"/>
      <c r="B48" s="35"/>
      <c r="C48" s="34"/>
      <c r="D48" s="34"/>
      <c r="E48" s="322" t="str">
        <f>E7</f>
        <v>Přístavba přístřešku pro sněhovou rolbu</v>
      </c>
      <c r="F48" s="323"/>
      <c r="G48" s="323"/>
      <c r="H48" s="323"/>
      <c r="I48" s="34"/>
      <c r="J48" s="34"/>
      <c r="K48" s="34"/>
      <c r="L48" s="87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47" s="2" customFormat="1" ht="12" customHeight="1">
      <c r="A49" s="34"/>
      <c r="B49" s="35"/>
      <c r="C49" s="29" t="s">
        <v>85</v>
      </c>
      <c r="D49" s="34"/>
      <c r="E49" s="34"/>
      <c r="F49" s="34"/>
      <c r="G49" s="34"/>
      <c r="H49" s="34"/>
      <c r="I49" s="34"/>
      <c r="J49" s="34"/>
      <c r="K49" s="34"/>
      <c r="L49" s="87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</row>
    <row r="50" spans="1:47" s="2" customFormat="1" ht="16.5" customHeight="1">
      <c r="A50" s="34"/>
      <c r="B50" s="35"/>
      <c r="C50" s="34"/>
      <c r="D50" s="34"/>
      <c r="E50" s="294" t="str">
        <f>E9</f>
        <v>01 - Objekt přístavby</v>
      </c>
      <c r="F50" s="321"/>
      <c r="G50" s="321"/>
      <c r="H50" s="321"/>
      <c r="I50" s="34"/>
      <c r="J50" s="34"/>
      <c r="K50" s="34"/>
      <c r="L50" s="87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</row>
    <row r="51" spans="1:47" s="2" customFormat="1" ht="7" customHeight="1">
      <c r="A51" s="34"/>
      <c r="B51" s="35"/>
      <c r="C51" s="34"/>
      <c r="D51" s="34"/>
      <c r="E51" s="34"/>
      <c r="F51" s="34"/>
      <c r="G51" s="34"/>
      <c r="H51" s="34"/>
      <c r="I51" s="34"/>
      <c r="J51" s="34"/>
      <c r="K51" s="34"/>
      <c r="L51" s="87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</row>
    <row r="52" spans="1:47" s="2" customFormat="1" ht="12" customHeight="1">
      <c r="A52" s="34"/>
      <c r="B52" s="35"/>
      <c r="C52" s="29" t="s">
        <v>19</v>
      </c>
      <c r="D52" s="34"/>
      <c r="E52" s="34"/>
      <c r="F52" s="27" t="str">
        <f>F12</f>
        <v>par.č. 1572/1, st. 357, k.ú. Filipova Huť</v>
      </c>
      <c r="G52" s="34"/>
      <c r="H52" s="34"/>
      <c r="I52" s="29" t="s">
        <v>21</v>
      </c>
      <c r="J52" s="52">
        <f>IF(J12="","",J12)</f>
        <v>0</v>
      </c>
      <c r="K52" s="34"/>
      <c r="L52" s="87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</row>
    <row r="53" spans="1:47" s="2" customFormat="1" ht="7" customHeight="1">
      <c r="A53" s="34"/>
      <c r="B53" s="35"/>
      <c r="C53" s="34"/>
      <c r="D53" s="34"/>
      <c r="E53" s="34"/>
      <c r="F53" s="34"/>
      <c r="G53" s="34"/>
      <c r="H53" s="34"/>
      <c r="I53" s="34"/>
      <c r="J53" s="34"/>
      <c r="K53" s="34"/>
      <c r="L53" s="87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</row>
    <row r="54" spans="1:47" s="2" customFormat="1" ht="25.75" customHeight="1">
      <c r="A54" s="34"/>
      <c r="B54" s="35"/>
      <c r="C54" s="29" t="s">
        <v>22</v>
      </c>
      <c r="D54" s="34"/>
      <c r="E54" s="34"/>
      <c r="F54" s="27" t="str">
        <f>E15</f>
        <v>Obec Modrava</v>
      </c>
      <c r="G54" s="34"/>
      <c r="H54" s="34"/>
      <c r="I54" s="29" t="s">
        <v>30</v>
      </c>
      <c r="J54" s="32" t="str">
        <f>E21</f>
        <v>Agin s.r.o., Ing. Dušan Říha, aut. ing.</v>
      </c>
      <c r="K54" s="34"/>
      <c r="L54" s="87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</row>
    <row r="55" spans="1:47" s="2" customFormat="1" ht="15.25" customHeight="1">
      <c r="A55" s="34"/>
      <c r="B55" s="35"/>
      <c r="C55" s="29" t="s">
        <v>28</v>
      </c>
      <c r="D55" s="34"/>
      <c r="E55" s="34"/>
      <c r="F55" s="27" t="str">
        <f>IF(E18="","",E18)</f>
        <v>Vyplň údaj</v>
      </c>
      <c r="G55" s="34"/>
      <c r="H55" s="34"/>
      <c r="I55" s="29" t="s">
        <v>35</v>
      </c>
      <c r="J55" s="32" t="str">
        <f>E24</f>
        <v>Petr Lojík</v>
      </c>
      <c r="K55" s="34"/>
      <c r="L55" s="87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47" s="2" customFormat="1" ht="10.4" customHeight="1">
      <c r="A56" s="34"/>
      <c r="B56" s="35"/>
      <c r="C56" s="34"/>
      <c r="D56" s="34"/>
      <c r="E56" s="34"/>
      <c r="F56" s="34"/>
      <c r="G56" s="34"/>
      <c r="H56" s="34"/>
      <c r="I56" s="34"/>
      <c r="J56" s="34"/>
      <c r="K56" s="34"/>
      <c r="L56" s="87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</row>
    <row r="57" spans="1:47" s="2" customFormat="1" ht="29.25" customHeight="1">
      <c r="A57" s="34"/>
      <c r="B57" s="35"/>
      <c r="C57" s="101" t="s">
        <v>88</v>
      </c>
      <c r="D57" s="95"/>
      <c r="E57" s="95"/>
      <c r="F57" s="95"/>
      <c r="G57" s="95"/>
      <c r="H57" s="95"/>
      <c r="I57" s="95"/>
      <c r="J57" s="102" t="s">
        <v>89</v>
      </c>
      <c r="K57" s="95"/>
      <c r="L57" s="87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</row>
    <row r="58" spans="1:47" s="2" customFormat="1" ht="10.4" customHeight="1">
      <c r="A58" s="34"/>
      <c r="B58" s="35"/>
      <c r="C58" s="34"/>
      <c r="D58" s="34"/>
      <c r="E58" s="34"/>
      <c r="F58" s="34"/>
      <c r="G58" s="34"/>
      <c r="H58" s="34"/>
      <c r="I58" s="34"/>
      <c r="J58" s="34"/>
      <c r="K58" s="34"/>
      <c r="L58" s="87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</row>
    <row r="59" spans="1:47" s="2" customFormat="1" ht="22.9" customHeight="1">
      <c r="A59" s="34"/>
      <c r="B59" s="35"/>
      <c r="C59" s="103" t="s">
        <v>71</v>
      </c>
      <c r="D59" s="34"/>
      <c r="E59" s="34"/>
      <c r="F59" s="34"/>
      <c r="G59" s="34"/>
      <c r="H59" s="34"/>
      <c r="I59" s="34"/>
      <c r="J59" s="68">
        <f>J103</f>
        <v>0</v>
      </c>
      <c r="K59" s="34"/>
      <c r="L59" s="87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U59" s="19" t="s">
        <v>90</v>
      </c>
    </row>
    <row r="60" spans="1:47" s="9" customFormat="1" ht="25" customHeight="1">
      <c r="B60" s="104"/>
      <c r="D60" s="105" t="s">
        <v>91</v>
      </c>
      <c r="E60" s="106"/>
      <c r="F60" s="106"/>
      <c r="G60" s="106"/>
      <c r="H60" s="106"/>
      <c r="I60" s="106"/>
      <c r="J60" s="107">
        <f>J104</f>
        <v>0</v>
      </c>
      <c r="L60" s="104"/>
    </row>
    <row r="61" spans="1:47" s="10" customFormat="1" ht="19.899999999999999" customHeight="1">
      <c r="B61" s="108"/>
      <c r="D61" s="109" t="s">
        <v>92</v>
      </c>
      <c r="E61" s="110"/>
      <c r="F61" s="110"/>
      <c r="G61" s="110"/>
      <c r="H61" s="110"/>
      <c r="I61" s="110"/>
      <c r="J61" s="111">
        <f>J105</f>
        <v>0</v>
      </c>
      <c r="L61" s="108"/>
    </row>
    <row r="62" spans="1:47" s="10" customFormat="1" ht="19.899999999999999" customHeight="1">
      <c r="B62" s="108"/>
      <c r="D62" s="109" t="s">
        <v>93</v>
      </c>
      <c r="E62" s="110"/>
      <c r="F62" s="110"/>
      <c r="G62" s="110"/>
      <c r="H62" s="110"/>
      <c r="I62" s="110"/>
      <c r="J62" s="111">
        <f>J187</f>
        <v>0</v>
      </c>
      <c r="L62" s="108"/>
    </row>
    <row r="63" spans="1:47" s="10" customFormat="1" ht="19.899999999999999" customHeight="1">
      <c r="B63" s="108"/>
      <c r="D63" s="109" t="s">
        <v>94</v>
      </c>
      <c r="E63" s="110"/>
      <c r="F63" s="110"/>
      <c r="G63" s="110"/>
      <c r="H63" s="110"/>
      <c r="I63" s="110"/>
      <c r="J63" s="111">
        <f>J223</f>
        <v>0</v>
      </c>
      <c r="L63" s="108"/>
    </row>
    <row r="64" spans="1:47" s="10" customFormat="1" ht="19.899999999999999" customHeight="1">
      <c r="B64" s="108"/>
      <c r="D64" s="109" t="s">
        <v>95</v>
      </c>
      <c r="E64" s="110"/>
      <c r="F64" s="110"/>
      <c r="G64" s="110"/>
      <c r="H64" s="110"/>
      <c r="I64" s="110"/>
      <c r="J64" s="111">
        <f>J239</f>
        <v>0</v>
      </c>
      <c r="L64" s="108"/>
    </row>
    <row r="65" spans="2:12" s="10" customFormat="1" ht="19.899999999999999" customHeight="1">
      <c r="B65" s="108"/>
      <c r="D65" s="109" t="s">
        <v>96</v>
      </c>
      <c r="E65" s="110"/>
      <c r="F65" s="110"/>
      <c r="G65" s="110"/>
      <c r="H65" s="110"/>
      <c r="I65" s="110"/>
      <c r="J65" s="111">
        <f>J255</f>
        <v>0</v>
      </c>
      <c r="L65" s="108"/>
    </row>
    <row r="66" spans="2:12" s="10" customFormat="1" ht="19.899999999999999" customHeight="1">
      <c r="B66" s="108"/>
      <c r="D66" s="109" t="s">
        <v>97</v>
      </c>
      <c r="E66" s="110"/>
      <c r="F66" s="110"/>
      <c r="G66" s="110"/>
      <c r="H66" s="110"/>
      <c r="I66" s="110"/>
      <c r="J66" s="111">
        <f>J272</f>
        <v>0</v>
      </c>
      <c r="L66" s="108"/>
    </row>
    <row r="67" spans="2:12" s="10" customFormat="1" ht="19.899999999999999" customHeight="1">
      <c r="B67" s="108"/>
      <c r="D67" s="109" t="s">
        <v>98</v>
      </c>
      <c r="E67" s="110"/>
      <c r="F67" s="110"/>
      <c r="G67" s="110"/>
      <c r="H67" s="110"/>
      <c r="I67" s="110"/>
      <c r="J67" s="111">
        <f>J331</f>
        <v>0</v>
      </c>
      <c r="L67" s="108"/>
    </row>
    <row r="68" spans="2:12" s="10" customFormat="1" ht="19.899999999999999" customHeight="1">
      <c r="B68" s="108"/>
      <c r="D68" s="109" t="s">
        <v>99</v>
      </c>
      <c r="E68" s="110"/>
      <c r="F68" s="110"/>
      <c r="G68" s="110"/>
      <c r="H68" s="110"/>
      <c r="I68" s="110"/>
      <c r="J68" s="111">
        <f>J361</f>
        <v>0</v>
      </c>
      <c r="L68" s="108"/>
    </row>
    <row r="69" spans="2:12" s="10" customFormat="1" ht="19.899999999999999" customHeight="1">
      <c r="B69" s="108"/>
      <c r="D69" s="109" t="s">
        <v>100</v>
      </c>
      <c r="E69" s="110"/>
      <c r="F69" s="110"/>
      <c r="G69" s="110"/>
      <c r="H69" s="110"/>
      <c r="I69" s="110"/>
      <c r="J69" s="111">
        <f>J369</f>
        <v>0</v>
      </c>
      <c r="L69" s="108"/>
    </row>
    <row r="70" spans="2:12" s="10" customFormat="1" ht="19.899999999999999" customHeight="1">
      <c r="B70" s="108"/>
      <c r="D70" s="109" t="s">
        <v>101</v>
      </c>
      <c r="E70" s="110"/>
      <c r="F70" s="110"/>
      <c r="G70" s="110"/>
      <c r="H70" s="110"/>
      <c r="I70" s="110"/>
      <c r="J70" s="111">
        <f>J387</f>
        <v>0</v>
      </c>
      <c r="L70" s="108"/>
    </row>
    <row r="71" spans="2:12" s="10" customFormat="1" ht="19.899999999999999" customHeight="1">
      <c r="B71" s="108"/>
      <c r="D71" s="109" t="s">
        <v>102</v>
      </c>
      <c r="E71" s="110"/>
      <c r="F71" s="110"/>
      <c r="G71" s="110"/>
      <c r="H71" s="110"/>
      <c r="I71" s="110"/>
      <c r="J71" s="111">
        <f>J402</f>
        <v>0</v>
      </c>
      <c r="L71" s="108"/>
    </row>
    <row r="72" spans="2:12" s="9" customFormat="1" ht="25" customHeight="1">
      <c r="B72" s="104"/>
      <c r="D72" s="105" t="s">
        <v>103</v>
      </c>
      <c r="E72" s="106"/>
      <c r="F72" s="106"/>
      <c r="G72" s="106"/>
      <c r="H72" s="106"/>
      <c r="I72" s="106"/>
      <c r="J72" s="107">
        <f>J406</f>
        <v>0</v>
      </c>
      <c r="L72" s="104"/>
    </row>
    <row r="73" spans="2:12" s="10" customFormat="1" ht="19.899999999999999" customHeight="1">
      <c r="B73" s="108"/>
      <c r="D73" s="109" t="s">
        <v>104</v>
      </c>
      <c r="E73" s="110"/>
      <c r="F73" s="110"/>
      <c r="G73" s="110"/>
      <c r="H73" s="110"/>
      <c r="I73" s="110"/>
      <c r="J73" s="111">
        <f>J407</f>
        <v>0</v>
      </c>
      <c r="L73" s="108"/>
    </row>
    <row r="74" spans="2:12" s="10" customFormat="1" ht="19.899999999999999" customHeight="1">
      <c r="B74" s="108"/>
      <c r="D74" s="109" t="s">
        <v>105</v>
      </c>
      <c r="E74" s="110"/>
      <c r="F74" s="110"/>
      <c r="G74" s="110"/>
      <c r="H74" s="110"/>
      <c r="I74" s="110"/>
      <c r="J74" s="111">
        <f>J449</f>
        <v>0</v>
      </c>
      <c r="L74" s="108"/>
    </row>
    <row r="75" spans="2:12" s="10" customFormat="1" ht="19.899999999999999" customHeight="1">
      <c r="B75" s="108"/>
      <c r="D75" s="109" t="s">
        <v>106</v>
      </c>
      <c r="E75" s="110"/>
      <c r="F75" s="110"/>
      <c r="G75" s="110"/>
      <c r="H75" s="110"/>
      <c r="I75" s="110"/>
      <c r="J75" s="111">
        <f>J641</f>
        <v>0</v>
      </c>
      <c r="L75" s="108"/>
    </row>
    <row r="76" spans="2:12" s="10" customFormat="1" ht="19.899999999999999" customHeight="1">
      <c r="B76" s="108"/>
      <c r="D76" s="109" t="s">
        <v>107</v>
      </c>
      <c r="E76" s="110"/>
      <c r="F76" s="110"/>
      <c r="G76" s="110"/>
      <c r="H76" s="110"/>
      <c r="I76" s="110"/>
      <c r="J76" s="111">
        <f>J785</f>
        <v>0</v>
      </c>
      <c r="L76" s="108"/>
    </row>
    <row r="77" spans="2:12" s="10" customFormat="1" ht="19.899999999999999" customHeight="1">
      <c r="B77" s="108"/>
      <c r="D77" s="109" t="s">
        <v>108</v>
      </c>
      <c r="E77" s="110"/>
      <c r="F77" s="110"/>
      <c r="G77" s="110"/>
      <c r="H77" s="110"/>
      <c r="I77" s="110"/>
      <c r="J77" s="111">
        <f>J826</f>
        <v>0</v>
      </c>
      <c r="L77" s="108"/>
    </row>
    <row r="78" spans="2:12" s="10" customFormat="1" ht="19.899999999999999" customHeight="1">
      <c r="B78" s="108"/>
      <c r="D78" s="109" t="s">
        <v>109</v>
      </c>
      <c r="E78" s="110"/>
      <c r="F78" s="110"/>
      <c r="G78" s="110"/>
      <c r="H78" s="110"/>
      <c r="I78" s="110"/>
      <c r="J78" s="111">
        <f>J868</f>
        <v>0</v>
      </c>
      <c r="L78" s="108"/>
    </row>
    <row r="79" spans="2:12" s="10" customFormat="1" ht="19.899999999999999" customHeight="1">
      <c r="B79" s="108"/>
      <c r="D79" s="109" t="s">
        <v>110</v>
      </c>
      <c r="E79" s="110"/>
      <c r="F79" s="110"/>
      <c r="G79" s="110"/>
      <c r="H79" s="110"/>
      <c r="I79" s="110"/>
      <c r="J79" s="111">
        <f>J879</f>
        <v>0</v>
      </c>
      <c r="L79" s="108"/>
    </row>
    <row r="80" spans="2:12" s="9" customFormat="1" ht="25" customHeight="1">
      <c r="B80" s="104"/>
      <c r="D80" s="105" t="s">
        <v>111</v>
      </c>
      <c r="E80" s="106"/>
      <c r="F80" s="106"/>
      <c r="G80" s="106"/>
      <c r="H80" s="106"/>
      <c r="I80" s="106"/>
      <c r="J80" s="107">
        <f>J889</f>
        <v>0</v>
      </c>
      <c r="L80" s="104"/>
    </row>
    <row r="81" spans="1:31" s="10" customFormat="1" ht="19.899999999999999" customHeight="1">
      <c r="B81" s="108"/>
      <c r="D81" s="109" t="s">
        <v>112</v>
      </c>
      <c r="E81" s="110"/>
      <c r="F81" s="110"/>
      <c r="G81" s="110"/>
      <c r="H81" s="110"/>
      <c r="I81" s="110"/>
      <c r="J81" s="111">
        <f>J890</f>
        <v>0</v>
      </c>
      <c r="L81" s="108"/>
    </row>
    <row r="82" spans="1:31" s="10" customFormat="1" ht="19.899999999999999" customHeight="1">
      <c r="B82" s="108"/>
      <c r="D82" s="109" t="s">
        <v>113</v>
      </c>
      <c r="E82" s="110"/>
      <c r="F82" s="110"/>
      <c r="G82" s="110"/>
      <c r="H82" s="110"/>
      <c r="I82" s="110"/>
      <c r="J82" s="111">
        <f>J900</f>
        <v>0</v>
      </c>
      <c r="L82" s="108"/>
    </row>
    <row r="83" spans="1:31" s="10" customFormat="1" ht="19.899999999999999" customHeight="1">
      <c r="B83" s="108"/>
      <c r="D83" s="109" t="s">
        <v>114</v>
      </c>
      <c r="E83" s="110"/>
      <c r="F83" s="110"/>
      <c r="G83" s="110"/>
      <c r="H83" s="110"/>
      <c r="I83" s="110"/>
      <c r="J83" s="111">
        <f>J904</f>
        <v>0</v>
      </c>
      <c r="L83" s="108"/>
    </row>
    <row r="84" spans="1:31" s="2" customFormat="1" ht="21.75" customHeight="1">
      <c r="A84" s="34"/>
      <c r="B84" s="35"/>
      <c r="C84" s="34"/>
      <c r="D84" s="34"/>
      <c r="E84" s="34"/>
      <c r="F84" s="34"/>
      <c r="G84" s="34"/>
      <c r="H84" s="34"/>
      <c r="I84" s="34"/>
      <c r="J84" s="34"/>
      <c r="K84" s="34"/>
      <c r="L84" s="87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pans="1:31" s="2" customFormat="1" ht="7" customHeight="1">
      <c r="A85" s="34"/>
      <c r="B85" s="44"/>
      <c r="C85" s="45"/>
      <c r="D85" s="45"/>
      <c r="E85" s="45"/>
      <c r="F85" s="45"/>
      <c r="G85" s="45"/>
      <c r="H85" s="45"/>
      <c r="I85" s="45"/>
      <c r="J85" s="45"/>
      <c r="K85" s="45"/>
      <c r="L85" s="87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9" spans="1:31" s="2" customFormat="1" ht="7" customHeight="1">
      <c r="A89" s="34"/>
      <c r="B89" s="46"/>
      <c r="C89" s="47"/>
      <c r="D89" s="47"/>
      <c r="E89" s="47"/>
      <c r="F89" s="47"/>
      <c r="G89" s="47"/>
      <c r="H89" s="47"/>
      <c r="I89" s="47"/>
      <c r="J89" s="47"/>
      <c r="K89" s="47"/>
      <c r="L89" s="87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pans="1:31" s="2" customFormat="1" ht="25" customHeight="1">
      <c r="A90" s="34"/>
      <c r="B90" s="35"/>
      <c r="C90" s="23" t="s">
        <v>115</v>
      </c>
      <c r="D90" s="34"/>
      <c r="E90" s="34"/>
      <c r="F90" s="34"/>
      <c r="G90" s="34"/>
      <c r="H90" s="34"/>
      <c r="I90" s="34"/>
      <c r="J90" s="34"/>
      <c r="K90" s="34"/>
      <c r="L90" s="87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pans="1:31" s="2" customFormat="1" ht="7" customHeight="1">
      <c r="A91" s="34"/>
      <c r="B91" s="35"/>
      <c r="C91" s="34"/>
      <c r="D91" s="34"/>
      <c r="E91" s="34"/>
      <c r="F91" s="34"/>
      <c r="G91" s="34"/>
      <c r="H91" s="34"/>
      <c r="I91" s="34"/>
      <c r="J91" s="34"/>
      <c r="K91" s="34"/>
      <c r="L91" s="87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</row>
    <row r="92" spans="1:31" s="2" customFormat="1" ht="12" customHeight="1">
      <c r="A92" s="34"/>
      <c r="B92" s="35"/>
      <c r="C92" s="29" t="s">
        <v>16</v>
      </c>
      <c r="D92" s="34"/>
      <c r="E92" s="34"/>
      <c r="F92" s="34"/>
      <c r="G92" s="34"/>
      <c r="H92" s="34"/>
      <c r="I92" s="34"/>
      <c r="J92" s="34"/>
      <c r="K92" s="34"/>
      <c r="L92" s="87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</row>
    <row r="93" spans="1:31" s="2" customFormat="1" ht="26.25" customHeight="1">
      <c r="A93" s="34"/>
      <c r="B93" s="35"/>
      <c r="C93" s="34"/>
      <c r="D93" s="34"/>
      <c r="E93" s="322" t="str">
        <f>E7</f>
        <v>Přístavba přístřešku pro sněhovou rolbu</v>
      </c>
      <c r="F93" s="323"/>
      <c r="G93" s="323"/>
      <c r="H93" s="323"/>
      <c r="I93" s="34"/>
      <c r="J93" s="34"/>
      <c r="K93" s="34"/>
      <c r="L93" s="87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</row>
    <row r="94" spans="1:31" s="2" customFormat="1" ht="12" customHeight="1">
      <c r="A94" s="34"/>
      <c r="B94" s="35"/>
      <c r="C94" s="29" t="s">
        <v>85</v>
      </c>
      <c r="D94" s="34"/>
      <c r="E94" s="34"/>
      <c r="F94" s="34"/>
      <c r="G94" s="34"/>
      <c r="H94" s="34"/>
      <c r="I94" s="34"/>
      <c r="J94" s="34"/>
      <c r="K94" s="34"/>
      <c r="L94" s="87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</row>
    <row r="95" spans="1:31" s="2" customFormat="1" ht="16.5" customHeight="1">
      <c r="A95" s="34"/>
      <c r="B95" s="35"/>
      <c r="C95" s="34"/>
      <c r="D95" s="34"/>
      <c r="E95" s="294" t="str">
        <f>E9</f>
        <v>01 - Objekt přístavby</v>
      </c>
      <c r="F95" s="321"/>
      <c r="G95" s="321"/>
      <c r="H95" s="321"/>
      <c r="I95" s="34"/>
      <c r="J95" s="34"/>
      <c r="K95" s="34"/>
      <c r="L95" s="87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</row>
    <row r="96" spans="1:31" s="2" customFormat="1" ht="7" customHeight="1">
      <c r="A96" s="34"/>
      <c r="B96" s="35"/>
      <c r="C96" s="34"/>
      <c r="D96" s="34"/>
      <c r="E96" s="34"/>
      <c r="F96" s="34"/>
      <c r="G96" s="34"/>
      <c r="H96" s="34"/>
      <c r="I96" s="34"/>
      <c r="J96" s="34"/>
      <c r="K96" s="34"/>
      <c r="L96" s="87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</row>
    <row r="97" spans="1:65" s="2" customFormat="1" ht="12" customHeight="1">
      <c r="A97" s="34"/>
      <c r="B97" s="35"/>
      <c r="C97" s="29" t="s">
        <v>19</v>
      </c>
      <c r="D97" s="34"/>
      <c r="E97" s="34"/>
      <c r="F97" s="27" t="str">
        <f>F12</f>
        <v>par.č. 1572/1, st. 357, k.ú. Filipova Huť</v>
      </c>
      <c r="G97" s="34"/>
      <c r="H97" s="34"/>
      <c r="I97" s="29" t="s">
        <v>21</v>
      </c>
      <c r="J97" s="52">
        <f>IF(J12="","",J12)</f>
        <v>0</v>
      </c>
      <c r="K97" s="34"/>
      <c r="L97" s="87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</row>
    <row r="98" spans="1:65" s="2" customFormat="1" ht="7" customHeight="1">
      <c r="A98" s="34"/>
      <c r="B98" s="35"/>
      <c r="C98" s="34"/>
      <c r="D98" s="34"/>
      <c r="E98" s="34"/>
      <c r="F98" s="34"/>
      <c r="G98" s="34"/>
      <c r="H98" s="34"/>
      <c r="I98" s="34"/>
      <c r="J98" s="34"/>
      <c r="K98" s="34"/>
      <c r="L98" s="87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</row>
    <row r="99" spans="1:65" s="2" customFormat="1" ht="25.75" customHeight="1">
      <c r="A99" s="34"/>
      <c r="B99" s="35"/>
      <c r="C99" s="29" t="s">
        <v>22</v>
      </c>
      <c r="D99" s="34"/>
      <c r="E99" s="34"/>
      <c r="F99" s="27" t="str">
        <f>E15</f>
        <v>Obec Modrava</v>
      </c>
      <c r="G99" s="34"/>
      <c r="H99" s="34"/>
      <c r="I99" s="29" t="s">
        <v>30</v>
      </c>
      <c r="J99" s="32" t="str">
        <f>E21</f>
        <v>Agin s.r.o., Ing. Dušan Říha, aut. ing.</v>
      </c>
      <c r="K99" s="34"/>
      <c r="L99" s="87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</row>
    <row r="100" spans="1:65" s="2" customFormat="1" ht="15.25" customHeight="1">
      <c r="A100" s="34"/>
      <c r="B100" s="35"/>
      <c r="C100" s="29" t="s">
        <v>28</v>
      </c>
      <c r="D100" s="34"/>
      <c r="E100" s="34"/>
      <c r="F100" s="27" t="str">
        <f>IF(E18="","",E18)</f>
        <v>Vyplň údaj</v>
      </c>
      <c r="G100" s="34"/>
      <c r="H100" s="34"/>
      <c r="I100" s="29" t="s">
        <v>35</v>
      </c>
      <c r="J100" s="32" t="str">
        <f>E24</f>
        <v>Petr Lojík</v>
      </c>
      <c r="K100" s="34"/>
      <c r="L100" s="87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</row>
    <row r="101" spans="1:65" s="2" customFormat="1" ht="10.4" customHeight="1">
      <c r="A101" s="34"/>
      <c r="B101" s="35"/>
      <c r="C101" s="34"/>
      <c r="D101" s="34"/>
      <c r="E101" s="34"/>
      <c r="F101" s="34"/>
      <c r="G101" s="34"/>
      <c r="H101" s="34"/>
      <c r="I101" s="34"/>
      <c r="J101" s="34"/>
      <c r="K101" s="34"/>
      <c r="L101" s="87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</row>
    <row r="102" spans="1:65" s="11" customFormat="1" ht="29.25" customHeight="1">
      <c r="A102" s="112"/>
      <c r="B102" s="113"/>
      <c r="C102" s="114" t="s">
        <v>116</v>
      </c>
      <c r="D102" s="115" t="s">
        <v>58</v>
      </c>
      <c r="E102" s="115" t="s">
        <v>54</v>
      </c>
      <c r="F102" s="115" t="s">
        <v>55</v>
      </c>
      <c r="G102" s="115" t="s">
        <v>117</v>
      </c>
      <c r="H102" s="115" t="s">
        <v>118</v>
      </c>
      <c r="I102" s="115" t="s">
        <v>119</v>
      </c>
      <c r="J102" s="116" t="s">
        <v>89</v>
      </c>
      <c r="K102" s="117" t="s">
        <v>120</v>
      </c>
      <c r="L102" s="118"/>
      <c r="M102" s="59" t="s">
        <v>3</v>
      </c>
      <c r="N102" s="60" t="s">
        <v>43</v>
      </c>
      <c r="O102" s="60" t="s">
        <v>121</v>
      </c>
      <c r="P102" s="60" t="s">
        <v>122</v>
      </c>
      <c r="Q102" s="60" t="s">
        <v>123</v>
      </c>
      <c r="R102" s="60" t="s">
        <v>124</v>
      </c>
      <c r="S102" s="60" t="s">
        <v>125</v>
      </c>
      <c r="T102" s="61" t="s">
        <v>126</v>
      </c>
      <c r="U102" s="112"/>
      <c r="V102" s="112"/>
      <c r="W102" s="112"/>
      <c r="X102" s="112"/>
      <c r="Y102" s="112"/>
      <c r="Z102" s="112"/>
      <c r="AA102" s="112"/>
      <c r="AB102" s="112"/>
      <c r="AC102" s="112"/>
      <c r="AD102" s="112"/>
      <c r="AE102" s="112"/>
    </row>
    <row r="103" spans="1:65" s="2" customFormat="1" ht="22.9" customHeight="1">
      <c r="A103" s="34"/>
      <c r="B103" s="35"/>
      <c r="C103" s="66" t="s">
        <v>127</v>
      </c>
      <c r="D103" s="34"/>
      <c r="E103" s="34"/>
      <c r="F103" s="34"/>
      <c r="G103" s="34"/>
      <c r="H103" s="34"/>
      <c r="I103" s="34"/>
      <c r="J103" s="119">
        <f>BK103</f>
        <v>0</v>
      </c>
      <c r="K103" s="34"/>
      <c r="L103" s="35"/>
      <c r="M103" s="62"/>
      <c r="N103" s="53"/>
      <c r="O103" s="63"/>
      <c r="P103" s="120">
        <f>P104+P406+P889</f>
        <v>0</v>
      </c>
      <c r="Q103" s="63"/>
      <c r="R103" s="120">
        <f>R104+R406+R889</f>
        <v>250.76527546811096</v>
      </c>
      <c r="S103" s="63"/>
      <c r="T103" s="121">
        <f>T104+T406+T889</f>
        <v>0.5798276</v>
      </c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T103" s="19" t="s">
        <v>72</v>
      </c>
      <c r="AU103" s="19" t="s">
        <v>90</v>
      </c>
      <c r="BK103" s="122">
        <f>BK104+BK406+BK889</f>
        <v>0</v>
      </c>
    </row>
    <row r="104" spans="1:65" s="12" customFormat="1" ht="25.9" customHeight="1">
      <c r="B104" s="123"/>
      <c r="D104" s="124" t="s">
        <v>72</v>
      </c>
      <c r="E104" s="125" t="s">
        <v>128</v>
      </c>
      <c r="F104" s="125" t="s">
        <v>129</v>
      </c>
      <c r="I104" s="126"/>
      <c r="J104" s="127">
        <f>BK104</f>
        <v>0</v>
      </c>
      <c r="L104" s="123"/>
      <c r="M104" s="128"/>
      <c r="N104" s="129"/>
      <c r="O104" s="129"/>
      <c r="P104" s="130">
        <f>P105+P187+P223+P239+P255+P272+P331+P361+P369+P387+P402</f>
        <v>0</v>
      </c>
      <c r="Q104" s="129"/>
      <c r="R104" s="130">
        <f>R105+R187+R223+R239+R255+R272+R331+R361+R369+R387+R402</f>
        <v>238.67480159292796</v>
      </c>
      <c r="S104" s="129"/>
      <c r="T104" s="131">
        <f>T105+T187+T223+T239+T255+T272+T331+T361+T369+T387+T402</f>
        <v>0.5458596</v>
      </c>
      <c r="AR104" s="124" t="s">
        <v>81</v>
      </c>
      <c r="AT104" s="132" t="s">
        <v>72</v>
      </c>
      <c r="AU104" s="132" t="s">
        <v>73</v>
      </c>
      <c r="AY104" s="124" t="s">
        <v>130</v>
      </c>
      <c r="BK104" s="133">
        <f>BK105+BK187+BK223+BK239+BK255+BK272+BK331+BK361+BK369+BK387+BK402</f>
        <v>0</v>
      </c>
    </row>
    <row r="105" spans="1:65" s="12" customFormat="1" ht="22.9" customHeight="1">
      <c r="B105" s="123"/>
      <c r="D105" s="124" t="s">
        <v>72</v>
      </c>
      <c r="E105" s="134" t="s">
        <v>81</v>
      </c>
      <c r="F105" s="134" t="s">
        <v>131</v>
      </c>
      <c r="I105" s="126"/>
      <c r="J105" s="135">
        <f>BK105</f>
        <v>0</v>
      </c>
      <c r="L105" s="123"/>
      <c r="M105" s="128"/>
      <c r="N105" s="129"/>
      <c r="O105" s="129"/>
      <c r="P105" s="130">
        <f>SUM(P106:P186)</f>
        <v>0</v>
      </c>
      <c r="Q105" s="129"/>
      <c r="R105" s="130">
        <f>SUM(R106:R186)</f>
        <v>1.4399999999999999E-3</v>
      </c>
      <c r="S105" s="129"/>
      <c r="T105" s="131">
        <f>SUM(T106:T186)</f>
        <v>0</v>
      </c>
      <c r="AR105" s="124" t="s">
        <v>81</v>
      </c>
      <c r="AT105" s="132" t="s">
        <v>72</v>
      </c>
      <c r="AU105" s="132" t="s">
        <v>81</v>
      </c>
      <c r="AY105" s="124" t="s">
        <v>130</v>
      </c>
      <c r="BK105" s="133">
        <f>SUM(BK106:BK186)</f>
        <v>0</v>
      </c>
    </row>
    <row r="106" spans="1:65" s="2" customFormat="1" ht="24.25" customHeight="1">
      <c r="A106" s="34"/>
      <c r="B106" s="136"/>
      <c r="C106" s="137" t="s">
        <v>81</v>
      </c>
      <c r="D106" s="137" t="s">
        <v>132</v>
      </c>
      <c r="E106" s="138" t="s">
        <v>133</v>
      </c>
      <c r="F106" s="139" t="s">
        <v>134</v>
      </c>
      <c r="G106" s="140" t="s">
        <v>135</v>
      </c>
      <c r="H106" s="141">
        <v>160</v>
      </c>
      <c r="I106" s="142"/>
      <c r="J106" s="143">
        <f>ROUND(I106*H106,2)</f>
        <v>0</v>
      </c>
      <c r="K106" s="144"/>
      <c r="L106" s="35"/>
      <c r="M106" s="145" t="s">
        <v>3</v>
      </c>
      <c r="N106" s="146" t="s">
        <v>44</v>
      </c>
      <c r="O106" s="55"/>
      <c r="P106" s="147">
        <f>O106*H106</f>
        <v>0</v>
      </c>
      <c r="Q106" s="147">
        <v>0</v>
      </c>
      <c r="R106" s="147">
        <f>Q106*H106</f>
        <v>0</v>
      </c>
      <c r="S106" s="147">
        <v>0</v>
      </c>
      <c r="T106" s="148">
        <f>S106*H106</f>
        <v>0</v>
      </c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R106" s="149" t="s">
        <v>136</v>
      </c>
      <c r="AT106" s="149" t="s">
        <v>132</v>
      </c>
      <c r="AU106" s="149" t="s">
        <v>83</v>
      </c>
      <c r="AY106" s="19" t="s">
        <v>130</v>
      </c>
      <c r="BE106" s="150">
        <f>IF(N106="základní",J106,0)</f>
        <v>0</v>
      </c>
      <c r="BF106" s="150">
        <f>IF(N106="snížená",J106,0)</f>
        <v>0</v>
      </c>
      <c r="BG106" s="150">
        <f>IF(N106="zákl. přenesená",J106,0)</f>
        <v>0</v>
      </c>
      <c r="BH106" s="150">
        <f>IF(N106="sníž. přenesená",J106,0)</f>
        <v>0</v>
      </c>
      <c r="BI106" s="150">
        <f>IF(N106="nulová",J106,0)</f>
        <v>0</v>
      </c>
      <c r="BJ106" s="19" t="s">
        <v>81</v>
      </c>
      <c r="BK106" s="150">
        <f>ROUND(I106*H106,2)</f>
        <v>0</v>
      </c>
      <c r="BL106" s="19" t="s">
        <v>136</v>
      </c>
      <c r="BM106" s="149" t="s">
        <v>137</v>
      </c>
    </row>
    <row r="107" spans="1:65" s="2" customFormat="1" ht="18">
      <c r="A107" s="34"/>
      <c r="B107" s="35"/>
      <c r="C107" s="34"/>
      <c r="D107" s="151" t="s">
        <v>138</v>
      </c>
      <c r="E107" s="34"/>
      <c r="F107" s="152" t="s">
        <v>139</v>
      </c>
      <c r="G107" s="34"/>
      <c r="H107" s="34"/>
      <c r="I107" s="153"/>
      <c r="J107" s="34"/>
      <c r="K107" s="34"/>
      <c r="L107" s="35"/>
      <c r="M107" s="154"/>
      <c r="N107" s="155"/>
      <c r="O107" s="55"/>
      <c r="P107" s="55"/>
      <c r="Q107" s="55"/>
      <c r="R107" s="55"/>
      <c r="S107" s="55"/>
      <c r="T107" s="56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T107" s="19" t="s">
        <v>138</v>
      </c>
      <c r="AU107" s="19" t="s">
        <v>83</v>
      </c>
    </row>
    <row r="108" spans="1:65" s="2" customFormat="1">
      <c r="A108" s="34"/>
      <c r="B108" s="35"/>
      <c r="C108" s="34"/>
      <c r="D108" s="156" t="s">
        <v>140</v>
      </c>
      <c r="E108" s="34"/>
      <c r="F108" s="157" t="s">
        <v>141</v>
      </c>
      <c r="G108" s="34"/>
      <c r="H108" s="34"/>
      <c r="I108" s="153"/>
      <c r="J108" s="34"/>
      <c r="K108" s="34"/>
      <c r="L108" s="35"/>
      <c r="M108" s="154"/>
      <c r="N108" s="155"/>
      <c r="O108" s="55"/>
      <c r="P108" s="55"/>
      <c r="Q108" s="55"/>
      <c r="R108" s="55"/>
      <c r="S108" s="55"/>
      <c r="T108" s="56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T108" s="19" t="s">
        <v>140</v>
      </c>
      <c r="AU108" s="19" t="s">
        <v>83</v>
      </c>
    </row>
    <row r="109" spans="1:65" s="13" customFormat="1">
      <c r="B109" s="158"/>
      <c r="D109" s="151" t="s">
        <v>142</v>
      </c>
      <c r="E109" s="159" t="s">
        <v>3</v>
      </c>
      <c r="F109" s="160" t="s">
        <v>143</v>
      </c>
      <c r="H109" s="161">
        <v>160</v>
      </c>
      <c r="I109" s="162"/>
      <c r="L109" s="158"/>
      <c r="M109" s="163"/>
      <c r="N109" s="164"/>
      <c r="O109" s="164"/>
      <c r="P109" s="164"/>
      <c r="Q109" s="164"/>
      <c r="R109" s="164"/>
      <c r="S109" s="164"/>
      <c r="T109" s="165"/>
      <c r="AT109" s="159" t="s">
        <v>142</v>
      </c>
      <c r="AU109" s="159" t="s">
        <v>83</v>
      </c>
      <c r="AV109" s="13" t="s">
        <v>83</v>
      </c>
      <c r="AW109" s="13" t="s">
        <v>34</v>
      </c>
      <c r="AX109" s="13" t="s">
        <v>73</v>
      </c>
      <c r="AY109" s="159" t="s">
        <v>130</v>
      </c>
    </row>
    <row r="110" spans="1:65" s="14" customFormat="1">
      <c r="B110" s="166"/>
      <c r="D110" s="151" t="s">
        <v>142</v>
      </c>
      <c r="E110" s="167" t="s">
        <v>3</v>
      </c>
      <c r="F110" s="168" t="s">
        <v>144</v>
      </c>
      <c r="H110" s="169">
        <v>160</v>
      </c>
      <c r="I110" s="170"/>
      <c r="L110" s="166"/>
      <c r="M110" s="171"/>
      <c r="N110" s="172"/>
      <c r="O110" s="172"/>
      <c r="P110" s="172"/>
      <c r="Q110" s="172"/>
      <c r="R110" s="172"/>
      <c r="S110" s="172"/>
      <c r="T110" s="173"/>
      <c r="AT110" s="167" t="s">
        <v>142</v>
      </c>
      <c r="AU110" s="167" t="s">
        <v>83</v>
      </c>
      <c r="AV110" s="14" t="s">
        <v>136</v>
      </c>
      <c r="AW110" s="14" t="s">
        <v>34</v>
      </c>
      <c r="AX110" s="14" t="s">
        <v>81</v>
      </c>
      <c r="AY110" s="167" t="s">
        <v>130</v>
      </c>
    </row>
    <row r="111" spans="1:65" s="2" customFormat="1" ht="33" customHeight="1">
      <c r="A111" s="34"/>
      <c r="B111" s="136"/>
      <c r="C111" s="137" t="s">
        <v>83</v>
      </c>
      <c r="D111" s="137" t="s">
        <v>132</v>
      </c>
      <c r="E111" s="138" t="s">
        <v>145</v>
      </c>
      <c r="F111" s="139" t="s">
        <v>146</v>
      </c>
      <c r="G111" s="140" t="s">
        <v>147</v>
      </c>
      <c r="H111" s="141">
        <v>26.611999999999998</v>
      </c>
      <c r="I111" s="142"/>
      <c r="J111" s="143">
        <f>ROUND(I111*H111,2)</f>
        <v>0</v>
      </c>
      <c r="K111" s="144"/>
      <c r="L111" s="35"/>
      <c r="M111" s="145" t="s">
        <v>3</v>
      </c>
      <c r="N111" s="146" t="s">
        <v>44</v>
      </c>
      <c r="O111" s="55"/>
      <c r="P111" s="147">
        <f>O111*H111</f>
        <v>0</v>
      </c>
      <c r="Q111" s="147">
        <v>0</v>
      </c>
      <c r="R111" s="147">
        <f>Q111*H111</f>
        <v>0</v>
      </c>
      <c r="S111" s="147">
        <v>0</v>
      </c>
      <c r="T111" s="148">
        <f>S111*H111</f>
        <v>0</v>
      </c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R111" s="149" t="s">
        <v>136</v>
      </c>
      <c r="AT111" s="149" t="s">
        <v>132</v>
      </c>
      <c r="AU111" s="149" t="s">
        <v>83</v>
      </c>
      <c r="AY111" s="19" t="s">
        <v>130</v>
      </c>
      <c r="BE111" s="150">
        <f>IF(N111="základní",J111,0)</f>
        <v>0</v>
      </c>
      <c r="BF111" s="150">
        <f>IF(N111="snížená",J111,0)</f>
        <v>0</v>
      </c>
      <c r="BG111" s="150">
        <f>IF(N111="zákl. přenesená",J111,0)</f>
        <v>0</v>
      </c>
      <c r="BH111" s="150">
        <f>IF(N111="sníž. přenesená",J111,0)</f>
        <v>0</v>
      </c>
      <c r="BI111" s="150">
        <f>IF(N111="nulová",J111,0)</f>
        <v>0</v>
      </c>
      <c r="BJ111" s="19" t="s">
        <v>81</v>
      </c>
      <c r="BK111" s="150">
        <f>ROUND(I111*H111,2)</f>
        <v>0</v>
      </c>
      <c r="BL111" s="19" t="s">
        <v>136</v>
      </c>
      <c r="BM111" s="149" t="s">
        <v>148</v>
      </c>
    </row>
    <row r="112" spans="1:65" s="2" customFormat="1" ht="27">
      <c r="A112" s="34"/>
      <c r="B112" s="35"/>
      <c r="C112" s="34"/>
      <c r="D112" s="151" t="s">
        <v>138</v>
      </c>
      <c r="E112" s="34"/>
      <c r="F112" s="152" t="s">
        <v>149</v>
      </c>
      <c r="G112" s="34"/>
      <c r="H112" s="34"/>
      <c r="I112" s="153"/>
      <c r="J112" s="34"/>
      <c r="K112" s="34"/>
      <c r="L112" s="35"/>
      <c r="M112" s="154"/>
      <c r="N112" s="155"/>
      <c r="O112" s="55"/>
      <c r="P112" s="55"/>
      <c r="Q112" s="55"/>
      <c r="R112" s="55"/>
      <c r="S112" s="55"/>
      <c r="T112" s="56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T112" s="19" t="s">
        <v>138</v>
      </c>
      <c r="AU112" s="19" t="s">
        <v>83</v>
      </c>
    </row>
    <row r="113" spans="1:65" s="2" customFormat="1">
      <c r="A113" s="34"/>
      <c r="B113" s="35"/>
      <c r="C113" s="34"/>
      <c r="D113" s="156" t="s">
        <v>140</v>
      </c>
      <c r="E113" s="34"/>
      <c r="F113" s="157" t="s">
        <v>150</v>
      </c>
      <c r="G113" s="34"/>
      <c r="H113" s="34"/>
      <c r="I113" s="153"/>
      <c r="J113" s="34"/>
      <c r="K113" s="34"/>
      <c r="L113" s="35"/>
      <c r="M113" s="154"/>
      <c r="N113" s="155"/>
      <c r="O113" s="55"/>
      <c r="P113" s="55"/>
      <c r="Q113" s="55"/>
      <c r="R113" s="55"/>
      <c r="S113" s="55"/>
      <c r="T113" s="56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T113" s="19" t="s">
        <v>140</v>
      </c>
      <c r="AU113" s="19" t="s">
        <v>83</v>
      </c>
    </row>
    <row r="114" spans="1:65" s="13" customFormat="1">
      <c r="B114" s="158"/>
      <c r="D114" s="151" t="s">
        <v>142</v>
      </c>
      <c r="E114" s="159" t="s">
        <v>3</v>
      </c>
      <c r="F114" s="160" t="s">
        <v>151</v>
      </c>
      <c r="H114" s="161">
        <v>26.611999999999998</v>
      </c>
      <c r="I114" s="162"/>
      <c r="L114" s="158"/>
      <c r="M114" s="163"/>
      <c r="N114" s="164"/>
      <c r="O114" s="164"/>
      <c r="P114" s="164"/>
      <c r="Q114" s="164"/>
      <c r="R114" s="164"/>
      <c r="S114" s="164"/>
      <c r="T114" s="165"/>
      <c r="AT114" s="159" t="s">
        <v>142</v>
      </c>
      <c r="AU114" s="159" t="s">
        <v>83</v>
      </c>
      <c r="AV114" s="13" t="s">
        <v>83</v>
      </c>
      <c r="AW114" s="13" t="s">
        <v>34</v>
      </c>
      <c r="AX114" s="13" t="s">
        <v>73</v>
      </c>
      <c r="AY114" s="159" t="s">
        <v>130</v>
      </c>
    </row>
    <row r="115" spans="1:65" s="14" customFormat="1">
      <c r="B115" s="166"/>
      <c r="D115" s="151" t="s">
        <v>142</v>
      </c>
      <c r="E115" s="167" t="s">
        <v>3</v>
      </c>
      <c r="F115" s="168" t="s">
        <v>144</v>
      </c>
      <c r="H115" s="169">
        <v>26.611999999999998</v>
      </c>
      <c r="I115" s="170"/>
      <c r="L115" s="166"/>
      <c r="M115" s="171"/>
      <c r="N115" s="172"/>
      <c r="O115" s="172"/>
      <c r="P115" s="172"/>
      <c r="Q115" s="172"/>
      <c r="R115" s="172"/>
      <c r="S115" s="172"/>
      <c r="T115" s="173"/>
      <c r="AT115" s="167" t="s">
        <v>142</v>
      </c>
      <c r="AU115" s="167" t="s">
        <v>83</v>
      </c>
      <c r="AV115" s="14" t="s">
        <v>136</v>
      </c>
      <c r="AW115" s="14" t="s">
        <v>34</v>
      </c>
      <c r="AX115" s="14" t="s">
        <v>81</v>
      </c>
      <c r="AY115" s="167" t="s">
        <v>130</v>
      </c>
    </row>
    <row r="116" spans="1:65" s="2" customFormat="1" ht="33" customHeight="1">
      <c r="A116" s="34"/>
      <c r="B116" s="136"/>
      <c r="C116" s="137" t="s">
        <v>152</v>
      </c>
      <c r="D116" s="137" t="s">
        <v>132</v>
      </c>
      <c r="E116" s="138" t="s">
        <v>153</v>
      </c>
      <c r="F116" s="139" t="s">
        <v>154</v>
      </c>
      <c r="G116" s="140" t="s">
        <v>147</v>
      </c>
      <c r="H116" s="141">
        <v>20.364000000000001</v>
      </c>
      <c r="I116" s="142"/>
      <c r="J116" s="143">
        <f>ROUND(I116*H116,2)</f>
        <v>0</v>
      </c>
      <c r="K116" s="144"/>
      <c r="L116" s="35"/>
      <c r="M116" s="145" t="s">
        <v>3</v>
      </c>
      <c r="N116" s="146" t="s">
        <v>44</v>
      </c>
      <c r="O116" s="55"/>
      <c r="P116" s="147">
        <f>O116*H116</f>
        <v>0</v>
      </c>
      <c r="Q116" s="147">
        <v>0</v>
      </c>
      <c r="R116" s="147">
        <f>Q116*H116</f>
        <v>0</v>
      </c>
      <c r="S116" s="147">
        <v>0</v>
      </c>
      <c r="T116" s="148">
        <f>S116*H116</f>
        <v>0</v>
      </c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R116" s="149" t="s">
        <v>136</v>
      </c>
      <c r="AT116" s="149" t="s">
        <v>132</v>
      </c>
      <c r="AU116" s="149" t="s">
        <v>83</v>
      </c>
      <c r="AY116" s="19" t="s">
        <v>130</v>
      </c>
      <c r="BE116" s="150">
        <f>IF(N116="základní",J116,0)</f>
        <v>0</v>
      </c>
      <c r="BF116" s="150">
        <f>IF(N116="snížená",J116,0)</f>
        <v>0</v>
      </c>
      <c r="BG116" s="150">
        <f>IF(N116="zákl. přenesená",J116,0)</f>
        <v>0</v>
      </c>
      <c r="BH116" s="150">
        <f>IF(N116="sníž. přenesená",J116,0)</f>
        <v>0</v>
      </c>
      <c r="BI116" s="150">
        <f>IF(N116="nulová",J116,0)</f>
        <v>0</v>
      </c>
      <c r="BJ116" s="19" t="s">
        <v>81</v>
      </c>
      <c r="BK116" s="150">
        <f>ROUND(I116*H116,2)</f>
        <v>0</v>
      </c>
      <c r="BL116" s="19" t="s">
        <v>136</v>
      </c>
      <c r="BM116" s="149" t="s">
        <v>155</v>
      </c>
    </row>
    <row r="117" spans="1:65" s="2" customFormat="1" ht="27">
      <c r="A117" s="34"/>
      <c r="B117" s="35"/>
      <c r="C117" s="34"/>
      <c r="D117" s="151" t="s">
        <v>138</v>
      </c>
      <c r="E117" s="34"/>
      <c r="F117" s="152" t="s">
        <v>156</v>
      </c>
      <c r="G117" s="34"/>
      <c r="H117" s="34"/>
      <c r="I117" s="153"/>
      <c r="J117" s="34"/>
      <c r="K117" s="34"/>
      <c r="L117" s="35"/>
      <c r="M117" s="154"/>
      <c r="N117" s="155"/>
      <c r="O117" s="55"/>
      <c r="P117" s="55"/>
      <c r="Q117" s="55"/>
      <c r="R117" s="55"/>
      <c r="S117" s="55"/>
      <c r="T117" s="56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T117" s="19" t="s">
        <v>138</v>
      </c>
      <c r="AU117" s="19" t="s">
        <v>83</v>
      </c>
    </row>
    <row r="118" spans="1:65" s="2" customFormat="1">
      <c r="A118" s="34"/>
      <c r="B118" s="35"/>
      <c r="C118" s="34"/>
      <c r="D118" s="156" t="s">
        <v>140</v>
      </c>
      <c r="E118" s="34"/>
      <c r="F118" s="157" t="s">
        <v>157</v>
      </c>
      <c r="G118" s="34"/>
      <c r="H118" s="34"/>
      <c r="I118" s="153"/>
      <c r="J118" s="34"/>
      <c r="K118" s="34"/>
      <c r="L118" s="35"/>
      <c r="M118" s="154"/>
      <c r="N118" s="155"/>
      <c r="O118" s="55"/>
      <c r="P118" s="55"/>
      <c r="Q118" s="55"/>
      <c r="R118" s="55"/>
      <c r="S118" s="55"/>
      <c r="T118" s="56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T118" s="19" t="s">
        <v>140</v>
      </c>
      <c r="AU118" s="19" t="s">
        <v>83</v>
      </c>
    </row>
    <row r="119" spans="1:65" s="13" customFormat="1">
      <c r="B119" s="158"/>
      <c r="D119" s="151" t="s">
        <v>142</v>
      </c>
      <c r="E119" s="159" t="s">
        <v>3</v>
      </c>
      <c r="F119" s="160" t="s">
        <v>158</v>
      </c>
      <c r="H119" s="161">
        <v>20.364000000000001</v>
      </c>
      <c r="I119" s="162"/>
      <c r="L119" s="158"/>
      <c r="M119" s="163"/>
      <c r="N119" s="164"/>
      <c r="O119" s="164"/>
      <c r="P119" s="164"/>
      <c r="Q119" s="164"/>
      <c r="R119" s="164"/>
      <c r="S119" s="164"/>
      <c r="T119" s="165"/>
      <c r="AT119" s="159" t="s">
        <v>142</v>
      </c>
      <c r="AU119" s="159" t="s">
        <v>83</v>
      </c>
      <c r="AV119" s="13" t="s">
        <v>83</v>
      </c>
      <c r="AW119" s="13" t="s">
        <v>34</v>
      </c>
      <c r="AX119" s="13" t="s">
        <v>73</v>
      </c>
      <c r="AY119" s="159" t="s">
        <v>130</v>
      </c>
    </row>
    <row r="120" spans="1:65" s="14" customFormat="1">
      <c r="B120" s="166"/>
      <c r="D120" s="151" t="s">
        <v>142</v>
      </c>
      <c r="E120" s="167" t="s">
        <v>3</v>
      </c>
      <c r="F120" s="168" t="s">
        <v>144</v>
      </c>
      <c r="H120" s="169">
        <v>20.364000000000001</v>
      </c>
      <c r="I120" s="170"/>
      <c r="L120" s="166"/>
      <c r="M120" s="171"/>
      <c r="N120" s="172"/>
      <c r="O120" s="172"/>
      <c r="P120" s="172"/>
      <c r="Q120" s="172"/>
      <c r="R120" s="172"/>
      <c r="S120" s="172"/>
      <c r="T120" s="173"/>
      <c r="AT120" s="167" t="s">
        <v>142</v>
      </c>
      <c r="AU120" s="167" t="s">
        <v>83</v>
      </c>
      <c r="AV120" s="14" t="s">
        <v>136</v>
      </c>
      <c r="AW120" s="14" t="s">
        <v>34</v>
      </c>
      <c r="AX120" s="14" t="s">
        <v>81</v>
      </c>
      <c r="AY120" s="167" t="s">
        <v>130</v>
      </c>
    </row>
    <row r="121" spans="1:65" s="2" customFormat="1" ht="24.25" customHeight="1">
      <c r="A121" s="34"/>
      <c r="B121" s="136"/>
      <c r="C121" s="137" t="s">
        <v>136</v>
      </c>
      <c r="D121" s="137" t="s">
        <v>132</v>
      </c>
      <c r="E121" s="138" t="s">
        <v>159</v>
      </c>
      <c r="F121" s="139" t="s">
        <v>160</v>
      </c>
      <c r="G121" s="140" t="s">
        <v>147</v>
      </c>
      <c r="H121" s="141">
        <v>4.734</v>
      </c>
      <c r="I121" s="142"/>
      <c r="J121" s="143">
        <f>ROUND(I121*H121,2)</f>
        <v>0</v>
      </c>
      <c r="K121" s="144"/>
      <c r="L121" s="35"/>
      <c r="M121" s="145" t="s">
        <v>3</v>
      </c>
      <c r="N121" s="146" t="s">
        <v>44</v>
      </c>
      <c r="O121" s="55"/>
      <c r="P121" s="147">
        <f>O121*H121</f>
        <v>0</v>
      </c>
      <c r="Q121" s="147">
        <v>0</v>
      </c>
      <c r="R121" s="147">
        <f>Q121*H121</f>
        <v>0</v>
      </c>
      <c r="S121" s="147">
        <v>0</v>
      </c>
      <c r="T121" s="148">
        <f>S121*H121</f>
        <v>0</v>
      </c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R121" s="149" t="s">
        <v>136</v>
      </c>
      <c r="AT121" s="149" t="s">
        <v>132</v>
      </c>
      <c r="AU121" s="149" t="s">
        <v>83</v>
      </c>
      <c r="AY121" s="19" t="s">
        <v>130</v>
      </c>
      <c r="BE121" s="150">
        <f>IF(N121="základní",J121,0)</f>
        <v>0</v>
      </c>
      <c r="BF121" s="150">
        <f>IF(N121="snížená",J121,0)</f>
        <v>0</v>
      </c>
      <c r="BG121" s="150">
        <f>IF(N121="zákl. přenesená",J121,0)</f>
        <v>0</v>
      </c>
      <c r="BH121" s="150">
        <f>IF(N121="sníž. přenesená",J121,0)</f>
        <v>0</v>
      </c>
      <c r="BI121" s="150">
        <f>IF(N121="nulová",J121,0)</f>
        <v>0</v>
      </c>
      <c r="BJ121" s="19" t="s">
        <v>81</v>
      </c>
      <c r="BK121" s="150">
        <f>ROUND(I121*H121,2)</f>
        <v>0</v>
      </c>
      <c r="BL121" s="19" t="s">
        <v>136</v>
      </c>
      <c r="BM121" s="149" t="s">
        <v>161</v>
      </c>
    </row>
    <row r="122" spans="1:65" s="2" customFormat="1" ht="27">
      <c r="A122" s="34"/>
      <c r="B122" s="35"/>
      <c r="C122" s="34"/>
      <c r="D122" s="151" t="s">
        <v>138</v>
      </c>
      <c r="E122" s="34"/>
      <c r="F122" s="152" t="s">
        <v>162</v>
      </c>
      <c r="G122" s="34"/>
      <c r="H122" s="34"/>
      <c r="I122" s="153"/>
      <c r="J122" s="34"/>
      <c r="K122" s="34"/>
      <c r="L122" s="35"/>
      <c r="M122" s="154"/>
      <c r="N122" s="155"/>
      <c r="O122" s="55"/>
      <c r="P122" s="55"/>
      <c r="Q122" s="55"/>
      <c r="R122" s="55"/>
      <c r="S122" s="55"/>
      <c r="T122" s="56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T122" s="19" t="s">
        <v>138</v>
      </c>
      <c r="AU122" s="19" t="s">
        <v>83</v>
      </c>
    </row>
    <row r="123" spans="1:65" s="2" customFormat="1">
      <c r="A123" s="34"/>
      <c r="B123" s="35"/>
      <c r="C123" s="34"/>
      <c r="D123" s="156" t="s">
        <v>140</v>
      </c>
      <c r="E123" s="34"/>
      <c r="F123" s="157" t="s">
        <v>163</v>
      </c>
      <c r="G123" s="34"/>
      <c r="H123" s="34"/>
      <c r="I123" s="153"/>
      <c r="J123" s="34"/>
      <c r="K123" s="34"/>
      <c r="L123" s="35"/>
      <c r="M123" s="154"/>
      <c r="N123" s="155"/>
      <c r="O123" s="55"/>
      <c r="P123" s="55"/>
      <c r="Q123" s="55"/>
      <c r="R123" s="55"/>
      <c r="S123" s="55"/>
      <c r="T123" s="56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T123" s="19" t="s">
        <v>140</v>
      </c>
      <c r="AU123" s="19" t="s">
        <v>83</v>
      </c>
    </row>
    <row r="124" spans="1:65" s="15" customFormat="1">
      <c r="B124" s="174"/>
      <c r="D124" s="151" t="s">
        <v>142</v>
      </c>
      <c r="E124" s="175" t="s">
        <v>3</v>
      </c>
      <c r="F124" s="176" t="s">
        <v>164</v>
      </c>
      <c r="H124" s="175" t="s">
        <v>3</v>
      </c>
      <c r="I124" s="177"/>
      <c r="L124" s="174"/>
      <c r="M124" s="178"/>
      <c r="N124" s="179"/>
      <c r="O124" s="179"/>
      <c r="P124" s="179"/>
      <c r="Q124" s="179"/>
      <c r="R124" s="179"/>
      <c r="S124" s="179"/>
      <c r="T124" s="180"/>
      <c r="AT124" s="175" t="s">
        <v>142</v>
      </c>
      <c r="AU124" s="175" t="s">
        <v>83</v>
      </c>
      <c r="AV124" s="15" t="s">
        <v>81</v>
      </c>
      <c r="AW124" s="15" t="s">
        <v>34</v>
      </c>
      <c r="AX124" s="15" t="s">
        <v>73</v>
      </c>
      <c r="AY124" s="175" t="s">
        <v>130</v>
      </c>
    </row>
    <row r="125" spans="1:65" s="13" customFormat="1">
      <c r="B125" s="158"/>
      <c r="D125" s="151" t="s">
        <v>142</v>
      </c>
      <c r="E125" s="159" t="s">
        <v>3</v>
      </c>
      <c r="F125" s="160" t="s">
        <v>165</v>
      </c>
      <c r="H125" s="161">
        <v>4.734</v>
      </c>
      <c r="I125" s="162"/>
      <c r="L125" s="158"/>
      <c r="M125" s="163"/>
      <c r="N125" s="164"/>
      <c r="O125" s="164"/>
      <c r="P125" s="164"/>
      <c r="Q125" s="164"/>
      <c r="R125" s="164"/>
      <c r="S125" s="164"/>
      <c r="T125" s="165"/>
      <c r="AT125" s="159" t="s">
        <v>142</v>
      </c>
      <c r="AU125" s="159" t="s">
        <v>83</v>
      </c>
      <c r="AV125" s="13" t="s">
        <v>83</v>
      </c>
      <c r="AW125" s="13" t="s">
        <v>34</v>
      </c>
      <c r="AX125" s="13" t="s">
        <v>73</v>
      </c>
      <c r="AY125" s="159" t="s">
        <v>130</v>
      </c>
    </row>
    <row r="126" spans="1:65" s="14" customFormat="1">
      <c r="B126" s="166"/>
      <c r="D126" s="151" t="s">
        <v>142</v>
      </c>
      <c r="E126" s="167" t="s">
        <v>3</v>
      </c>
      <c r="F126" s="168" t="s">
        <v>144</v>
      </c>
      <c r="H126" s="169">
        <v>4.734</v>
      </c>
      <c r="I126" s="170"/>
      <c r="L126" s="166"/>
      <c r="M126" s="171"/>
      <c r="N126" s="172"/>
      <c r="O126" s="172"/>
      <c r="P126" s="172"/>
      <c r="Q126" s="172"/>
      <c r="R126" s="172"/>
      <c r="S126" s="172"/>
      <c r="T126" s="173"/>
      <c r="AT126" s="167" t="s">
        <v>142</v>
      </c>
      <c r="AU126" s="167" t="s">
        <v>83</v>
      </c>
      <c r="AV126" s="14" t="s">
        <v>136</v>
      </c>
      <c r="AW126" s="14" t="s">
        <v>34</v>
      </c>
      <c r="AX126" s="14" t="s">
        <v>81</v>
      </c>
      <c r="AY126" s="167" t="s">
        <v>130</v>
      </c>
    </row>
    <row r="127" spans="1:65" s="2" customFormat="1" ht="37.9" customHeight="1">
      <c r="A127" s="34"/>
      <c r="B127" s="136"/>
      <c r="C127" s="137" t="s">
        <v>166</v>
      </c>
      <c r="D127" s="137" t="s">
        <v>132</v>
      </c>
      <c r="E127" s="138" t="s">
        <v>167</v>
      </c>
      <c r="F127" s="139" t="s">
        <v>168</v>
      </c>
      <c r="G127" s="140" t="s">
        <v>147</v>
      </c>
      <c r="H127" s="141">
        <v>46.975999999999999</v>
      </c>
      <c r="I127" s="142"/>
      <c r="J127" s="143">
        <f>ROUND(I127*H127,2)</f>
        <v>0</v>
      </c>
      <c r="K127" s="144"/>
      <c r="L127" s="35"/>
      <c r="M127" s="145" t="s">
        <v>3</v>
      </c>
      <c r="N127" s="146" t="s">
        <v>44</v>
      </c>
      <c r="O127" s="55"/>
      <c r="P127" s="147">
        <f>O127*H127</f>
        <v>0</v>
      </c>
      <c r="Q127" s="147">
        <v>0</v>
      </c>
      <c r="R127" s="147">
        <f>Q127*H127</f>
        <v>0</v>
      </c>
      <c r="S127" s="147">
        <v>0</v>
      </c>
      <c r="T127" s="148">
        <f>S127*H127</f>
        <v>0</v>
      </c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R127" s="149" t="s">
        <v>136</v>
      </c>
      <c r="AT127" s="149" t="s">
        <v>132</v>
      </c>
      <c r="AU127" s="149" t="s">
        <v>83</v>
      </c>
      <c r="AY127" s="19" t="s">
        <v>130</v>
      </c>
      <c r="BE127" s="150">
        <f>IF(N127="základní",J127,0)</f>
        <v>0</v>
      </c>
      <c r="BF127" s="150">
        <f>IF(N127="snížená",J127,0)</f>
        <v>0</v>
      </c>
      <c r="BG127" s="150">
        <f>IF(N127="zákl. přenesená",J127,0)</f>
        <v>0</v>
      </c>
      <c r="BH127" s="150">
        <f>IF(N127="sníž. přenesená",J127,0)</f>
        <v>0</v>
      </c>
      <c r="BI127" s="150">
        <f>IF(N127="nulová",J127,0)</f>
        <v>0</v>
      </c>
      <c r="BJ127" s="19" t="s">
        <v>81</v>
      </c>
      <c r="BK127" s="150">
        <f>ROUND(I127*H127,2)</f>
        <v>0</v>
      </c>
      <c r="BL127" s="19" t="s">
        <v>136</v>
      </c>
      <c r="BM127" s="149" t="s">
        <v>169</v>
      </c>
    </row>
    <row r="128" spans="1:65" s="2" customFormat="1" ht="36">
      <c r="A128" s="34"/>
      <c r="B128" s="35"/>
      <c r="C128" s="34"/>
      <c r="D128" s="151" t="s">
        <v>138</v>
      </c>
      <c r="E128" s="34"/>
      <c r="F128" s="152" t="s">
        <v>170</v>
      </c>
      <c r="G128" s="34"/>
      <c r="H128" s="34"/>
      <c r="I128" s="153"/>
      <c r="J128" s="34"/>
      <c r="K128" s="34"/>
      <c r="L128" s="35"/>
      <c r="M128" s="154"/>
      <c r="N128" s="155"/>
      <c r="O128" s="55"/>
      <c r="P128" s="55"/>
      <c r="Q128" s="55"/>
      <c r="R128" s="55"/>
      <c r="S128" s="55"/>
      <c r="T128" s="56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T128" s="19" t="s">
        <v>138</v>
      </c>
      <c r="AU128" s="19" t="s">
        <v>83</v>
      </c>
    </row>
    <row r="129" spans="1:65" s="2" customFormat="1">
      <c r="A129" s="34"/>
      <c r="B129" s="35"/>
      <c r="C129" s="34"/>
      <c r="D129" s="156" t="s">
        <v>140</v>
      </c>
      <c r="E129" s="34"/>
      <c r="F129" s="157" t="s">
        <v>171</v>
      </c>
      <c r="G129" s="34"/>
      <c r="H129" s="34"/>
      <c r="I129" s="153"/>
      <c r="J129" s="34"/>
      <c r="K129" s="34"/>
      <c r="L129" s="35"/>
      <c r="M129" s="154"/>
      <c r="N129" s="155"/>
      <c r="O129" s="55"/>
      <c r="P129" s="55"/>
      <c r="Q129" s="55"/>
      <c r="R129" s="55"/>
      <c r="S129" s="55"/>
      <c r="T129" s="56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T129" s="19" t="s">
        <v>140</v>
      </c>
      <c r="AU129" s="19" t="s">
        <v>83</v>
      </c>
    </row>
    <row r="130" spans="1:65" s="13" customFormat="1">
      <c r="B130" s="158"/>
      <c r="D130" s="151" t="s">
        <v>142</v>
      </c>
      <c r="E130" s="159" t="s">
        <v>3</v>
      </c>
      <c r="F130" s="160" t="s">
        <v>172</v>
      </c>
      <c r="H130" s="161">
        <v>46.975999999999999</v>
      </c>
      <c r="I130" s="162"/>
      <c r="L130" s="158"/>
      <c r="M130" s="163"/>
      <c r="N130" s="164"/>
      <c r="O130" s="164"/>
      <c r="P130" s="164"/>
      <c r="Q130" s="164"/>
      <c r="R130" s="164"/>
      <c r="S130" s="164"/>
      <c r="T130" s="165"/>
      <c r="AT130" s="159" t="s">
        <v>142</v>
      </c>
      <c r="AU130" s="159" t="s">
        <v>83</v>
      </c>
      <c r="AV130" s="13" t="s">
        <v>83</v>
      </c>
      <c r="AW130" s="13" t="s">
        <v>34</v>
      </c>
      <c r="AX130" s="13" t="s">
        <v>73</v>
      </c>
      <c r="AY130" s="159" t="s">
        <v>130</v>
      </c>
    </row>
    <row r="131" spans="1:65" s="14" customFormat="1">
      <c r="B131" s="166"/>
      <c r="D131" s="151" t="s">
        <v>142</v>
      </c>
      <c r="E131" s="167" t="s">
        <v>3</v>
      </c>
      <c r="F131" s="168" t="s">
        <v>144</v>
      </c>
      <c r="H131" s="169">
        <v>46.975999999999999</v>
      </c>
      <c r="I131" s="170"/>
      <c r="L131" s="166"/>
      <c r="M131" s="171"/>
      <c r="N131" s="172"/>
      <c r="O131" s="172"/>
      <c r="P131" s="172"/>
      <c r="Q131" s="172"/>
      <c r="R131" s="172"/>
      <c r="S131" s="172"/>
      <c r="T131" s="173"/>
      <c r="AT131" s="167" t="s">
        <v>142</v>
      </c>
      <c r="AU131" s="167" t="s">
        <v>83</v>
      </c>
      <c r="AV131" s="14" t="s">
        <v>136</v>
      </c>
      <c r="AW131" s="14" t="s">
        <v>34</v>
      </c>
      <c r="AX131" s="14" t="s">
        <v>81</v>
      </c>
      <c r="AY131" s="167" t="s">
        <v>130</v>
      </c>
    </row>
    <row r="132" spans="1:65" s="2" customFormat="1" ht="37.9" customHeight="1">
      <c r="A132" s="34"/>
      <c r="B132" s="136"/>
      <c r="C132" s="137" t="s">
        <v>173</v>
      </c>
      <c r="D132" s="137" t="s">
        <v>132</v>
      </c>
      <c r="E132" s="138" t="s">
        <v>174</v>
      </c>
      <c r="F132" s="139" t="s">
        <v>175</v>
      </c>
      <c r="G132" s="140" t="s">
        <v>147</v>
      </c>
      <c r="H132" s="141">
        <v>1409.28</v>
      </c>
      <c r="I132" s="142"/>
      <c r="J132" s="143">
        <f>ROUND(I132*H132,2)</f>
        <v>0</v>
      </c>
      <c r="K132" s="144"/>
      <c r="L132" s="35"/>
      <c r="M132" s="145" t="s">
        <v>3</v>
      </c>
      <c r="N132" s="146" t="s">
        <v>44</v>
      </c>
      <c r="O132" s="55"/>
      <c r="P132" s="147">
        <f>O132*H132</f>
        <v>0</v>
      </c>
      <c r="Q132" s="147">
        <v>0</v>
      </c>
      <c r="R132" s="147">
        <f>Q132*H132</f>
        <v>0</v>
      </c>
      <c r="S132" s="147">
        <v>0</v>
      </c>
      <c r="T132" s="148">
        <f>S132*H132</f>
        <v>0</v>
      </c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R132" s="149" t="s">
        <v>136</v>
      </c>
      <c r="AT132" s="149" t="s">
        <v>132</v>
      </c>
      <c r="AU132" s="149" t="s">
        <v>83</v>
      </c>
      <c r="AY132" s="19" t="s">
        <v>130</v>
      </c>
      <c r="BE132" s="150">
        <f>IF(N132="základní",J132,0)</f>
        <v>0</v>
      </c>
      <c r="BF132" s="150">
        <f>IF(N132="snížená",J132,0)</f>
        <v>0</v>
      </c>
      <c r="BG132" s="150">
        <f>IF(N132="zákl. přenesená",J132,0)</f>
        <v>0</v>
      </c>
      <c r="BH132" s="150">
        <f>IF(N132="sníž. přenesená",J132,0)</f>
        <v>0</v>
      </c>
      <c r="BI132" s="150">
        <f>IF(N132="nulová",J132,0)</f>
        <v>0</v>
      </c>
      <c r="BJ132" s="19" t="s">
        <v>81</v>
      </c>
      <c r="BK132" s="150">
        <f>ROUND(I132*H132,2)</f>
        <v>0</v>
      </c>
      <c r="BL132" s="19" t="s">
        <v>136</v>
      </c>
      <c r="BM132" s="149" t="s">
        <v>176</v>
      </c>
    </row>
    <row r="133" spans="1:65" s="2" customFormat="1" ht="36">
      <c r="A133" s="34"/>
      <c r="B133" s="35"/>
      <c r="C133" s="34"/>
      <c r="D133" s="151" t="s">
        <v>138</v>
      </c>
      <c r="E133" s="34"/>
      <c r="F133" s="152" t="s">
        <v>177</v>
      </c>
      <c r="G133" s="34"/>
      <c r="H133" s="34"/>
      <c r="I133" s="153"/>
      <c r="J133" s="34"/>
      <c r="K133" s="34"/>
      <c r="L133" s="35"/>
      <c r="M133" s="154"/>
      <c r="N133" s="155"/>
      <c r="O133" s="55"/>
      <c r="P133" s="55"/>
      <c r="Q133" s="55"/>
      <c r="R133" s="55"/>
      <c r="S133" s="55"/>
      <c r="T133" s="56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T133" s="19" t="s">
        <v>138</v>
      </c>
      <c r="AU133" s="19" t="s">
        <v>83</v>
      </c>
    </row>
    <row r="134" spans="1:65" s="2" customFormat="1">
      <c r="A134" s="34"/>
      <c r="B134" s="35"/>
      <c r="C134" s="34"/>
      <c r="D134" s="156" t="s">
        <v>140</v>
      </c>
      <c r="E134" s="34"/>
      <c r="F134" s="157" t="s">
        <v>178</v>
      </c>
      <c r="G134" s="34"/>
      <c r="H134" s="34"/>
      <c r="I134" s="153"/>
      <c r="J134" s="34"/>
      <c r="K134" s="34"/>
      <c r="L134" s="35"/>
      <c r="M134" s="154"/>
      <c r="N134" s="155"/>
      <c r="O134" s="55"/>
      <c r="P134" s="55"/>
      <c r="Q134" s="55"/>
      <c r="R134" s="55"/>
      <c r="S134" s="55"/>
      <c r="T134" s="56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T134" s="19" t="s">
        <v>140</v>
      </c>
      <c r="AU134" s="19" t="s">
        <v>83</v>
      </c>
    </row>
    <row r="135" spans="1:65" s="13" customFormat="1">
      <c r="B135" s="158"/>
      <c r="D135" s="151" t="s">
        <v>142</v>
      </c>
      <c r="E135" s="159" t="s">
        <v>3</v>
      </c>
      <c r="F135" s="160" t="s">
        <v>179</v>
      </c>
      <c r="H135" s="161">
        <v>46.975999999999999</v>
      </c>
      <c r="I135" s="162"/>
      <c r="L135" s="158"/>
      <c r="M135" s="163"/>
      <c r="N135" s="164"/>
      <c r="O135" s="164"/>
      <c r="P135" s="164"/>
      <c r="Q135" s="164"/>
      <c r="R135" s="164"/>
      <c r="S135" s="164"/>
      <c r="T135" s="165"/>
      <c r="AT135" s="159" t="s">
        <v>142</v>
      </c>
      <c r="AU135" s="159" t="s">
        <v>83</v>
      </c>
      <c r="AV135" s="13" t="s">
        <v>83</v>
      </c>
      <c r="AW135" s="13" t="s">
        <v>34</v>
      </c>
      <c r="AX135" s="13" t="s">
        <v>73</v>
      </c>
      <c r="AY135" s="159" t="s">
        <v>130</v>
      </c>
    </row>
    <row r="136" spans="1:65" s="14" customFormat="1">
      <c r="B136" s="166"/>
      <c r="D136" s="151" t="s">
        <v>142</v>
      </c>
      <c r="E136" s="167" t="s">
        <v>3</v>
      </c>
      <c r="F136" s="168" t="s">
        <v>144</v>
      </c>
      <c r="H136" s="169">
        <v>46.975999999999999</v>
      </c>
      <c r="I136" s="170"/>
      <c r="L136" s="166"/>
      <c r="M136" s="171"/>
      <c r="N136" s="172"/>
      <c r="O136" s="172"/>
      <c r="P136" s="172"/>
      <c r="Q136" s="172"/>
      <c r="R136" s="172"/>
      <c r="S136" s="172"/>
      <c r="T136" s="173"/>
      <c r="AT136" s="167" t="s">
        <v>142</v>
      </c>
      <c r="AU136" s="167" t="s">
        <v>83</v>
      </c>
      <c r="AV136" s="14" t="s">
        <v>136</v>
      </c>
      <c r="AW136" s="14" t="s">
        <v>34</v>
      </c>
      <c r="AX136" s="14" t="s">
        <v>81</v>
      </c>
      <c r="AY136" s="167" t="s">
        <v>130</v>
      </c>
    </row>
    <row r="137" spans="1:65" s="13" customFormat="1">
      <c r="B137" s="158"/>
      <c r="D137" s="151" t="s">
        <v>142</v>
      </c>
      <c r="F137" s="160" t="s">
        <v>180</v>
      </c>
      <c r="H137" s="161">
        <v>1409.28</v>
      </c>
      <c r="I137" s="162"/>
      <c r="L137" s="158"/>
      <c r="M137" s="163"/>
      <c r="N137" s="164"/>
      <c r="O137" s="164"/>
      <c r="P137" s="164"/>
      <c r="Q137" s="164"/>
      <c r="R137" s="164"/>
      <c r="S137" s="164"/>
      <c r="T137" s="165"/>
      <c r="AT137" s="159" t="s">
        <v>142</v>
      </c>
      <c r="AU137" s="159" t="s">
        <v>83</v>
      </c>
      <c r="AV137" s="13" t="s">
        <v>83</v>
      </c>
      <c r="AW137" s="13" t="s">
        <v>4</v>
      </c>
      <c r="AX137" s="13" t="s">
        <v>81</v>
      </c>
      <c r="AY137" s="159" t="s">
        <v>130</v>
      </c>
    </row>
    <row r="138" spans="1:65" s="2" customFormat="1" ht="24.25" customHeight="1">
      <c r="A138" s="34"/>
      <c r="B138" s="136"/>
      <c r="C138" s="137" t="s">
        <v>181</v>
      </c>
      <c r="D138" s="137" t="s">
        <v>132</v>
      </c>
      <c r="E138" s="138" t="s">
        <v>182</v>
      </c>
      <c r="F138" s="139" t="s">
        <v>183</v>
      </c>
      <c r="G138" s="140" t="s">
        <v>147</v>
      </c>
      <c r="H138" s="141">
        <v>94.975999999999999</v>
      </c>
      <c r="I138" s="142"/>
      <c r="J138" s="143">
        <f>ROUND(I138*H138,2)</f>
        <v>0</v>
      </c>
      <c r="K138" s="144"/>
      <c r="L138" s="35"/>
      <c r="M138" s="145" t="s">
        <v>3</v>
      </c>
      <c r="N138" s="146" t="s">
        <v>44</v>
      </c>
      <c r="O138" s="55"/>
      <c r="P138" s="147">
        <f>O138*H138</f>
        <v>0</v>
      </c>
      <c r="Q138" s="147">
        <v>0</v>
      </c>
      <c r="R138" s="147">
        <f>Q138*H138</f>
        <v>0</v>
      </c>
      <c r="S138" s="147">
        <v>0</v>
      </c>
      <c r="T138" s="148">
        <f>S138*H138</f>
        <v>0</v>
      </c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R138" s="149" t="s">
        <v>136</v>
      </c>
      <c r="AT138" s="149" t="s">
        <v>132</v>
      </c>
      <c r="AU138" s="149" t="s">
        <v>83</v>
      </c>
      <c r="AY138" s="19" t="s">
        <v>130</v>
      </c>
      <c r="BE138" s="150">
        <f>IF(N138="základní",J138,0)</f>
        <v>0</v>
      </c>
      <c r="BF138" s="150">
        <f>IF(N138="snížená",J138,0)</f>
        <v>0</v>
      </c>
      <c r="BG138" s="150">
        <f>IF(N138="zákl. přenesená",J138,0)</f>
        <v>0</v>
      </c>
      <c r="BH138" s="150">
        <f>IF(N138="sníž. přenesená",J138,0)</f>
        <v>0</v>
      </c>
      <c r="BI138" s="150">
        <f>IF(N138="nulová",J138,0)</f>
        <v>0</v>
      </c>
      <c r="BJ138" s="19" t="s">
        <v>81</v>
      </c>
      <c r="BK138" s="150">
        <f>ROUND(I138*H138,2)</f>
        <v>0</v>
      </c>
      <c r="BL138" s="19" t="s">
        <v>136</v>
      </c>
      <c r="BM138" s="149" t="s">
        <v>184</v>
      </c>
    </row>
    <row r="139" spans="1:65" s="2" customFormat="1" ht="27">
      <c r="A139" s="34"/>
      <c r="B139" s="35"/>
      <c r="C139" s="34"/>
      <c r="D139" s="151" t="s">
        <v>138</v>
      </c>
      <c r="E139" s="34"/>
      <c r="F139" s="152" t="s">
        <v>185</v>
      </c>
      <c r="G139" s="34"/>
      <c r="H139" s="34"/>
      <c r="I139" s="153"/>
      <c r="J139" s="34"/>
      <c r="K139" s="34"/>
      <c r="L139" s="35"/>
      <c r="M139" s="154"/>
      <c r="N139" s="155"/>
      <c r="O139" s="55"/>
      <c r="P139" s="55"/>
      <c r="Q139" s="55"/>
      <c r="R139" s="55"/>
      <c r="S139" s="55"/>
      <c r="T139" s="56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T139" s="19" t="s">
        <v>138</v>
      </c>
      <c r="AU139" s="19" t="s">
        <v>83</v>
      </c>
    </row>
    <row r="140" spans="1:65" s="2" customFormat="1">
      <c r="A140" s="34"/>
      <c r="B140" s="35"/>
      <c r="C140" s="34"/>
      <c r="D140" s="156" t="s">
        <v>140</v>
      </c>
      <c r="E140" s="34"/>
      <c r="F140" s="157" t="s">
        <v>186</v>
      </c>
      <c r="G140" s="34"/>
      <c r="H140" s="34"/>
      <c r="I140" s="153"/>
      <c r="J140" s="34"/>
      <c r="K140" s="34"/>
      <c r="L140" s="35"/>
      <c r="M140" s="154"/>
      <c r="N140" s="155"/>
      <c r="O140" s="55"/>
      <c r="P140" s="55"/>
      <c r="Q140" s="55"/>
      <c r="R140" s="55"/>
      <c r="S140" s="55"/>
      <c r="T140" s="56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T140" s="19" t="s">
        <v>140</v>
      </c>
      <c r="AU140" s="19" t="s">
        <v>83</v>
      </c>
    </row>
    <row r="141" spans="1:65" s="15" customFormat="1">
      <c r="B141" s="174"/>
      <c r="D141" s="151" t="s">
        <v>142</v>
      </c>
      <c r="E141" s="175" t="s">
        <v>3</v>
      </c>
      <c r="F141" s="176" t="s">
        <v>187</v>
      </c>
      <c r="H141" s="175" t="s">
        <v>3</v>
      </c>
      <c r="I141" s="177"/>
      <c r="L141" s="174"/>
      <c r="M141" s="178"/>
      <c r="N141" s="179"/>
      <c r="O141" s="179"/>
      <c r="P141" s="179"/>
      <c r="Q141" s="179"/>
      <c r="R141" s="179"/>
      <c r="S141" s="179"/>
      <c r="T141" s="180"/>
      <c r="AT141" s="175" t="s">
        <v>142</v>
      </c>
      <c r="AU141" s="175" t="s">
        <v>83</v>
      </c>
      <c r="AV141" s="15" t="s">
        <v>81</v>
      </c>
      <c r="AW141" s="15" t="s">
        <v>34</v>
      </c>
      <c r="AX141" s="15" t="s">
        <v>73</v>
      </c>
      <c r="AY141" s="175" t="s">
        <v>130</v>
      </c>
    </row>
    <row r="142" spans="1:65" s="13" customFormat="1">
      <c r="B142" s="158"/>
      <c r="D142" s="151" t="s">
        <v>142</v>
      </c>
      <c r="E142" s="159" t="s">
        <v>3</v>
      </c>
      <c r="F142" s="160" t="s">
        <v>188</v>
      </c>
      <c r="H142" s="161">
        <v>48</v>
      </c>
      <c r="I142" s="162"/>
      <c r="L142" s="158"/>
      <c r="M142" s="163"/>
      <c r="N142" s="164"/>
      <c r="O142" s="164"/>
      <c r="P142" s="164"/>
      <c r="Q142" s="164"/>
      <c r="R142" s="164"/>
      <c r="S142" s="164"/>
      <c r="T142" s="165"/>
      <c r="AT142" s="159" t="s">
        <v>142</v>
      </c>
      <c r="AU142" s="159" t="s">
        <v>83</v>
      </c>
      <c r="AV142" s="13" t="s">
        <v>83</v>
      </c>
      <c r="AW142" s="13" t="s">
        <v>34</v>
      </c>
      <c r="AX142" s="13" t="s">
        <v>73</v>
      </c>
      <c r="AY142" s="159" t="s">
        <v>130</v>
      </c>
    </row>
    <row r="143" spans="1:65" s="15" customFormat="1">
      <c r="B143" s="174"/>
      <c r="D143" s="151" t="s">
        <v>142</v>
      </c>
      <c r="E143" s="175" t="s">
        <v>3</v>
      </c>
      <c r="F143" s="176" t="s">
        <v>189</v>
      </c>
      <c r="H143" s="175" t="s">
        <v>3</v>
      </c>
      <c r="I143" s="177"/>
      <c r="L143" s="174"/>
      <c r="M143" s="178"/>
      <c r="N143" s="179"/>
      <c r="O143" s="179"/>
      <c r="P143" s="179"/>
      <c r="Q143" s="179"/>
      <c r="R143" s="179"/>
      <c r="S143" s="179"/>
      <c r="T143" s="180"/>
      <c r="AT143" s="175" t="s">
        <v>142</v>
      </c>
      <c r="AU143" s="175" t="s">
        <v>83</v>
      </c>
      <c r="AV143" s="15" t="s">
        <v>81</v>
      </c>
      <c r="AW143" s="15" t="s">
        <v>34</v>
      </c>
      <c r="AX143" s="15" t="s">
        <v>73</v>
      </c>
      <c r="AY143" s="175" t="s">
        <v>130</v>
      </c>
    </row>
    <row r="144" spans="1:65" s="13" customFormat="1">
      <c r="B144" s="158"/>
      <c r="D144" s="151" t="s">
        <v>142</v>
      </c>
      <c r="E144" s="159" t="s">
        <v>3</v>
      </c>
      <c r="F144" s="160" t="s">
        <v>190</v>
      </c>
      <c r="H144" s="161">
        <v>20.364000000000001</v>
      </c>
      <c r="I144" s="162"/>
      <c r="L144" s="158"/>
      <c r="M144" s="163"/>
      <c r="N144" s="164"/>
      <c r="O144" s="164"/>
      <c r="P144" s="164"/>
      <c r="Q144" s="164"/>
      <c r="R144" s="164"/>
      <c r="S144" s="164"/>
      <c r="T144" s="165"/>
      <c r="AT144" s="159" t="s">
        <v>142</v>
      </c>
      <c r="AU144" s="159" t="s">
        <v>83</v>
      </c>
      <c r="AV144" s="13" t="s">
        <v>83</v>
      </c>
      <c r="AW144" s="13" t="s">
        <v>34</v>
      </c>
      <c r="AX144" s="13" t="s">
        <v>73</v>
      </c>
      <c r="AY144" s="159" t="s">
        <v>130</v>
      </c>
    </row>
    <row r="145" spans="1:65" s="15" customFormat="1">
      <c r="B145" s="174"/>
      <c r="D145" s="151" t="s">
        <v>142</v>
      </c>
      <c r="E145" s="175" t="s">
        <v>3</v>
      </c>
      <c r="F145" s="176" t="s">
        <v>191</v>
      </c>
      <c r="H145" s="175" t="s">
        <v>3</v>
      </c>
      <c r="I145" s="177"/>
      <c r="L145" s="174"/>
      <c r="M145" s="178"/>
      <c r="N145" s="179"/>
      <c r="O145" s="179"/>
      <c r="P145" s="179"/>
      <c r="Q145" s="179"/>
      <c r="R145" s="179"/>
      <c r="S145" s="179"/>
      <c r="T145" s="180"/>
      <c r="AT145" s="175" t="s">
        <v>142</v>
      </c>
      <c r="AU145" s="175" t="s">
        <v>83</v>
      </c>
      <c r="AV145" s="15" t="s">
        <v>81</v>
      </c>
      <c r="AW145" s="15" t="s">
        <v>34</v>
      </c>
      <c r="AX145" s="15" t="s">
        <v>73</v>
      </c>
      <c r="AY145" s="175" t="s">
        <v>130</v>
      </c>
    </row>
    <row r="146" spans="1:65" s="13" customFormat="1">
      <c r="B146" s="158"/>
      <c r="D146" s="151" t="s">
        <v>142</v>
      </c>
      <c r="E146" s="159" t="s">
        <v>3</v>
      </c>
      <c r="F146" s="160" t="s">
        <v>192</v>
      </c>
      <c r="H146" s="161">
        <v>26.611999999999998</v>
      </c>
      <c r="I146" s="162"/>
      <c r="L146" s="158"/>
      <c r="M146" s="163"/>
      <c r="N146" s="164"/>
      <c r="O146" s="164"/>
      <c r="P146" s="164"/>
      <c r="Q146" s="164"/>
      <c r="R146" s="164"/>
      <c r="S146" s="164"/>
      <c r="T146" s="165"/>
      <c r="AT146" s="159" t="s">
        <v>142</v>
      </c>
      <c r="AU146" s="159" t="s">
        <v>83</v>
      </c>
      <c r="AV146" s="13" t="s">
        <v>83</v>
      </c>
      <c r="AW146" s="13" t="s">
        <v>34</v>
      </c>
      <c r="AX146" s="13" t="s">
        <v>73</v>
      </c>
      <c r="AY146" s="159" t="s">
        <v>130</v>
      </c>
    </row>
    <row r="147" spans="1:65" s="14" customFormat="1">
      <c r="B147" s="166"/>
      <c r="D147" s="151" t="s">
        <v>142</v>
      </c>
      <c r="E147" s="167" t="s">
        <v>3</v>
      </c>
      <c r="F147" s="168" t="s">
        <v>144</v>
      </c>
      <c r="H147" s="169">
        <v>94.975999999999999</v>
      </c>
      <c r="I147" s="170"/>
      <c r="L147" s="166"/>
      <c r="M147" s="171"/>
      <c r="N147" s="172"/>
      <c r="O147" s="172"/>
      <c r="P147" s="172"/>
      <c r="Q147" s="172"/>
      <c r="R147" s="172"/>
      <c r="S147" s="172"/>
      <c r="T147" s="173"/>
      <c r="AT147" s="167" t="s">
        <v>142</v>
      </c>
      <c r="AU147" s="167" t="s">
        <v>83</v>
      </c>
      <c r="AV147" s="14" t="s">
        <v>136</v>
      </c>
      <c r="AW147" s="14" t="s">
        <v>34</v>
      </c>
      <c r="AX147" s="14" t="s">
        <v>81</v>
      </c>
      <c r="AY147" s="167" t="s">
        <v>130</v>
      </c>
    </row>
    <row r="148" spans="1:65" s="2" customFormat="1" ht="16.5" customHeight="1">
      <c r="A148" s="34"/>
      <c r="B148" s="136"/>
      <c r="C148" s="137" t="s">
        <v>193</v>
      </c>
      <c r="D148" s="137" t="s">
        <v>132</v>
      </c>
      <c r="E148" s="138" t="s">
        <v>194</v>
      </c>
      <c r="F148" s="139" t="s">
        <v>195</v>
      </c>
      <c r="G148" s="140" t="s">
        <v>147</v>
      </c>
      <c r="H148" s="141">
        <v>46.975999999999999</v>
      </c>
      <c r="I148" s="142"/>
      <c r="J148" s="143">
        <f>ROUND(I148*H148,2)</f>
        <v>0</v>
      </c>
      <c r="K148" s="144"/>
      <c r="L148" s="35"/>
      <c r="M148" s="145" t="s">
        <v>3</v>
      </c>
      <c r="N148" s="146" t="s">
        <v>44</v>
      </c>
      <c r="O148" s="55"/>
      <c r="P148" s="147">
        <f>O148*H148</f>
        <v>0</v>
      </c>
      <c r="Q148" s="147">
        <v>0</v>
      </c>
      <c r="R148" s="147">
        <f>Q148*H148</f>
        <v>0</v>
      </c>
      <c r="S148" s="147">
        <v>0</v>
      </c>
      <c r="T148" s="148">
        <f>S148*H148</f>
        <v>0</v>
      </c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R148" s="149" t="s">
        <v>136</v>
      </c>
      <c r="AT148" s="149" t="s">
        <v>132</v>
      </c>
      <c r="AU148" s="149" t="s">
        <v>83</v>
      </c>
      <c r="AY148" s="19" t="s">
        <v>130</v>
      </c>
      <c r="BE148" s="150">
        <f>IF(N148="základní",J148,0)</f>
        <v>0</v>
      </c>
      <c r="BF148" s="150">
        <f>IF(N148="snížená",J148,0)</f>
        <v>0</v>
      </c>
      <c r="BG148" s="150">
        <f>IF(N148="zákl. přenesená",J148,0)</f>
        <v>0</v>
      </c>
      <c r="BH148" s="150">
        <f>IF(N148="sníž. přenesená",J148,0)</f>
        <v>0</v>
      </c>
      <c r="BI148" s="150">
        <f>IF(N148="nulová",J148,0)</f>
        <v>0</v>
      </c>
      <c r="BJ148" s="19" t="s">
        <v>81</v>
      </c>
      <c r="BK148" s="150">
        <f>ROUND(I148*H148,2)</f>
        <v>0</v>
      </c>
      <c r="BL148" s="19" t="s">
        <v>136</v>
      </c>
      <c r="BM148" s="149" t="s">
        <v>196</v>
      </c>
    </row>
    <row r="149" spans="1:65" s="2" customFormat="1" ht="18">
      <c r="A149" s="34"/>
      <c r="B149" s="35"/>
      <c r="C149" s="34"/>
      <c r="D149" s="151" t="s">
        <v>138</v>
      </c>
      <c r="E149" s="34"/>
      <c r="F149" s="152" t="s">
        <v>197</v>
      </c>
      <c r="G149" s="34"/>
      <c r="H149" s="34"/>
      <c r="I149" s="153"/>
      <c r="J149" s="34"/>
      <c r="K149" s="34"/>
      <c r="L149" s="35"/>
      <c r="M149" s="154"/>
      <c r="N149" s="155"/>
      <c r="O149" s="55"/>
      <c r="P149" s="55"/>
      <c r="Q149" s="55"/>
      <c r="R149" s="55"/>
      <c r="S149" s="55"/>
      <c r="T149" s="56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T149" s="19" t="s">
        <v>138</v>
      </c>
      <c r="AU149" s="19" t="s">
        <v>83</v>
      </c>
    </row>
    <row r="150" spans="1:65" s="2" customFormat="1">
      <c r="A150" s="34"/>
      <c r="B150" s="35"/>
      <c r="C150" s="34"/>
      <c r="D150" s="156" t="s">
        <v>140</v>
      </c>
      <c r="E150" s="34"/>
      <c r="F150" s="157" t="s">
        <v>198</v>
      </c>
      <c r="G150" s="34"/>
      <c r="H150" s="34"/>
      <c r="I150" s="153"/>
      <c r="J150" s="34"/>
      <c r="K150" s="34"/>
      <c r="L150" s="35"/>
      <c r="M150" s="154"/>
      <c r="N150" s="155"/>
      <c r="O150" s="55"/>
      <c r="P150" s="55"/>
      <c r="Q150" s="55"/>
      <c r="R150" s="55"/>
      <c r="S150" s="55"/>
      <c r="T150" s="56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T150" s="19" t="s">
        <v>140</v>
      </c>
      <c r="AU150" s="19" t="s">
        <v>83</v>
      </c>
    </row>
    <row r="151" spans="1:65" s="13" customFormat="1">
      <c r="B151" s="158"/>
      <c r="D151" s="151" t="s">
        <v>142</v>
      </c>
      <c r="E151" s="159" t="s">
        <v>3</v>
      </c>
      <c r="F151" s="160" t="s">
        <v>172</v>
      </c>
      <c r="H151" s="161">
        <v>46.975999999999999</v>
      </c>
      <c r="I151" s="162"/>
      <c r="L151" s="158"/>
      <c r="M151" s="163"/>
      <c r="N151" s="164"/>
      <c r="O151" s="164"/>
      <c r="P151" s="164"/>
      <c r="Q151" s="164"/>
      <c r="R151" s="164"/>
      <c r="S151" s="164"/>
      <c r="T151" s="165"/>
      <c r="AT151" s="159" t="s">
        <v>142</v>
      </c>
      <c r="AU151" s="159" t="s">
        <v>83</v>
      </c>
      <c r="AV151" s="13" t="s">
        <v>83</v>
      </c>
      <c r="AW151" s="13" t="s">
        <v>34</v>
      </c>
      <c r="AX151" s="13" t="s">
        <v>73</v>
      </c>
      <c r="AY151" s="159" t="s">
        <v>130</v>
      </c>
    </row>
    <row r="152" spans="1:65" s="14" customFormat="1">
      <c r="B152" s="166"/>
      <c r="D152" s="151" t="s">
        <v>142</v>
      </c>
      <c r="E152" s="167" t="s">
        <v>3</v>
      </c>
      <c r="F152" s="168" t="s">
        <v>144</v>
      </c>
      <c r="H152" s="169">
        <v>46.975999999999999</v>
      </c>
      <c r="I152" s="170"/>
      <c r="L152" s="166"/>
      <c r="M152" s="171"/>
      <c r="N152" s="172"/>
      <c r="O152" s="172"/>
      <c r="P152" s="172"/>
      <c r="Q152" s="172"/>
      <c r="R152" s="172"/>
      <c r="S152" s="172"/>
      <c r="T152" s="173"/>
      <c r="AT152" s="167" t="s">
        <v>142</v>
      </c>
      <c r="AU152" s="167" t="s">
        <v>83</v>
      </c>
      <c r="AV152" s="14" t="s">
        <v>136</v>
      </c>
      <c r="AW152" s="14" t="s">
        <v>34</v>
      </c>
      <c r="AX152" s="14" t="s">
        <v>81</v>
      </c>
      <c r="AY152" s="167" t="s">
        <v>130</v>
      </c>
    </row>
    <row r="153" spans="1:65" s="2" customFormat="1" ht="24.25" customHeight="1">
      <c r="A153" s="34"/>
      <c r="B153" s="136"/>
      <c r="C153" s="137" t="s">
        <v>199</v>
      </c>
      <c r="D153" s="137" t="s">
        <v>132</v>
      </c>
      <c r="E153" s="138" t="s">
        <v>200</v>
      </c>
      <c r="F153" s="139" t="s">
        <v>201</v>
      </c>
      <c r="G153" s="140" t="s">
        <v>202</v>
      </c>
      <c r="H153" s="141">
        <v>91.602999999999994</v>
      </c>
      <c r="I153" s="142"/>
      <c r="J153" s="143">
        <f>ROUND(I153*H153,2)</f>
        <v>0</v>
      </c>
      <c r="K153" s="144"/>
      <c r="L153" s="35"/>
      <c r="M153" s="145" t="s">
        <v>3</v>
      </c>
      <c r="N153" s="146" t="s">
        <v>44</v>
      </c>
      <c r="O153" s="55"/>
      <c r="P153" s="147">
        <f>O153*H153</f>
        <v>0</v>
      </c>
      <c r="Q153" s="147">
        <v>0</v>
      </c>
      <c r="R153" s="147">
        <f>Q153*H153</f>
        <v>0</v>
      </c>
      <c r="S153" s="147">
        <v>0</v>
      </c>
      <c r="T153" s="148">
        <f>S153*H153</f>
        <v>0</v>
      </c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R153" s="149" t="s">
        <v>136</v>
      </c>
      <c r="AT153" s="149" t="s">
        <v>132</v>
      </c>
      <c r="AU153" s="149" t="s">
        <v>83</v>
      </c>
      <c r="AY153" s="19" t="s">
        <v>130</v>
      </c>
      <c r="BE153" s="150">
        <f>IF(N153="základní",J153,0)</f>
        <v>0</v>
      </c>
      <c r="BF153" s="150">
        <f>IF(N153="snížená",J153,0)</f>
        <v>0</v>
      </c>
      <c r="BG153" s="150">
        <f>IF(N153="zákl. přenesená",J153,0)</f>
        <v>0</v>
      </c>
      <c r="BH153" s="150">
        <f>IF(N153="sníž. přenesená",J153,0)</f>
        <v>0</v>
      </c>
      <c r="BI153" s="150">
        <f>IF(N153="nulová",J153,0)</f>
        <v>0</v>
      </c>
      <c r="BJ153" s="19" t="s">
        <v>81</v>
      </c>
      <c r="BK153" s="150">
        <f>ROUND(I153*H153,2)</f>
        <v>0</v>
      </c>
      <c r="BL153" s="19" t="s">
        <v>136</v>
      </c>
      <c r="BM153" s="149" t="s">
        <v>203</v>
      </c>
    </row>
    <row r="154" spans="1:65" s="2" customFormat="1" ht="18">
      <c r="A154" s="34"/>
      <c r="B154" s="35"/>
      <c r="C154" s="34"/>
      <c r="D154" s="151" t="s">
        <v>138</v>
      </c>
      <c r="E154" s="34"/>
      <c r="F154" s="152" t="s">
        <v>204</v>
      </c>
      <c r="G154" s="34"/>
      <c r="H154" s="34"/>
      <c r="I154" s="153"/>
      <c r="J154" s="34"/>
      <c r="K154" s="34"/>
      <c r="L154" s="35"/>
      <c r="M154" s="154"/>
      <c r="N154" s="155"/>
      <c r="O154" s="55"/>
      <c r="P154" s="55"/>
      <c r="Q154" s="55"/>
      <c r="R154" s="55"/>
      <c r="S154" s="55"/>
      <c r="T154" s="56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T154" s="19" t="s">
        <v>138</v>
      </c>
      <c r="AU154" s="19" t="s">
        <v>83</v>
      </c>
    </row>
    <row r="155" spans="1:65" s="2" customFormat="1">
      <c r="A155" s="34"/>
      <c r="B155" s="35"/>
      <c r="C155" s="34"/>
      <c r="D155" s="156" t="s">
        <v>140</v>
      </c>
      <c r="E155" s="34"/>
      <c r="F155" s="157" t="s">
        <v>205</v>
      </c>
      <c r="G155" s="34"/>
      <c r="H155" s="34"/>
      <c r="I155" s="153"/>
      <c r="J155" s="34"/>
      <c r="K155" s="34"/>
      <c r="L155" s="35"/>
      <c r="M155" s="154"/>
      <c r="N155" s="155"/>
      <c r="O155" s="55"/>
      <c r="P155" s="55"/>
      <c r="Q155" s="55"/>
      <c r="R155" s="55"/>
      <c r="S155" s="55"/>
      <c r="T155" s="56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T155" s="19" t="s">
        <v>140</v>
      </c>
      <c r="AU155" s="19" t="s">
        <v>83</v>
      </c>
    </row>
    <row r="156" spans="1:65" s="13" customFormat="1">
      <c r="B156" s="158"/>
      <c r="D156" s="151" t="s">
        <v>142</v>
      </c>
      <c r="E156" s="159" t="s">
        <v>3</v>
      </c>
      <c r="F156" s="160" t="s">
        <v>206</v>
      </c>
      <c r="H156" s="161">
        <v>91.602999999999994</v>
      </c>
      <c r="I156" s="162"/>
      <c r="L156" s="158"/>
      <c r="M156" s="163"/>
      <c r="N156" s="164"/>
      <c r="O156" s="164"/>
      <c r="P156" s="164"/>
      <c r="Q156" s="164"/>
      <c r="R156" s="164"/>
      <c r="S156" s="164"/>
      <c r="T156" s="165"/>
      <c r="AT156" s="159" t="s">
        <v>142</v>
      </c>
      <c r="AU156" s="159" t="s">
        <v>83</v>
      </c>
      <c r="AV156" s="13" t="s">
        <v>83</v>
      </c>
      <c r="AW156" s="13" t="s">
        <v>34</v>
      </c>
      <c r="AX156" s="13" t="s">
        <v>73</v>
      </c>
      <c r="AY156" s="159" t="s">
        <v>130</v>
      </c>
    </row>
    <row r="157" spans="1:65" s="14" customFormat="1">
      <c r="B157" s="166"/>
      <c r="D157" s="151" t="s">
        <v>142</v>
      </c>
      <c r="E157" s="167" t="s">
        <v>3</v>
      </c>
      <c r="F157" s="168" t="s">
        <v>144</v>
      </c>
      <c r="H157" s="169">
        <v>91.602999999999994</v>
      </c>
      <c r="I157" s="170"/>
      <c r="L157" s="166"/>
      <c r="M157" s="171"/>
      <c r="N157" s="172"/>
      <c r="O157" s="172"/>
      <c r="P157" s="172"/>
      <c r="Q157" s="172"/>
      <c r="R157" s="172"/>
      <c r="S157" s="172"/>
      <c r="T157" s="173"/>
      <c r="AT157" s="167" t="s">
        <v>142</v>
      </c>
      <c r="AU157" s="167" t="s">
        <v>83</v>
      </c>
      <c r="AV157" s="14" t="s">
        <v>136</v>
      </c>
      <c r="AW157" s="14" t="s">
        <v>34</v>
      </c>
      <c r="AX157" s="14" t="s">
        <v>81</v>
      </c>
      <c r="AY157" s="167" t="s">
        <v>130</v>
      </c>
    </row>
    <row r="158" spans="1:65" s="2" customFormat="1" ht="33" customHeight="1">
      <c r="A158" s="34"/>
      <c r="B158" s="136"/>
      <c r="C158" s="137" t="s">
        <v>207</v>
      </c>
      <c r="D158" s="137" t="s">
        <v>132</v>
      </c>
      <c r="E158" s="138" t="s">
        <v>208</v>
      </c>
      <c r="F158" s="139" t="s">
        <v>209</v>
      </c>
      <c r="G158" s="140" t="s">
        <v>147</v>
      </c>
      <c r="H158" s="141">
        <v>10.8</v>
      </c>
      <c r="I158" s="142"/>
      <c r="J158" s="143">
        <f>ROUND(I158*H158,2)</f>
        <v>0</v>
      </c>
      <c r="K158" s="144"/>
      <c r="L158" s="35"/>
      <c r="M158" s="145" t="s">
        <v>3</v>
      </c>
      <c r="N158" s="146" t="s">
        <v>44</v>
      </c>
      <c r="O158" s="55"/>
      <c r="P158" s="147">
        <f>O158*H158</f>
        <v>0</v>
      </c>
      <c r="Q158" s="147">
        <v>0</v>
      </c>
      <c r="R158" s="147">
        <f>Q158*H158</f>
        <v>0</v>
      </c>
      <c r="S158" s="147">
        <v>0</v>
      </c>
      <c r="T158" s="148">
        <f>S158*H158</f>
        <v>0</v>
      </c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R158" s="149" t="s">
        <v>136</v>
      </c>
      <c r="AT158" s="149" t="s">
        <v>132</v>
      </c>
      <c r="AU158" s="149" t="s">
        <v>83</v>
      </c>
      <c r="AY158" s="19" t="s">
        <v>130</v>
      </c>
      <c r="BE158" s="150">
        <f>IF(N158="základní",J158,0)</f>
        <v>0</v>
      </c>
      <c r="BF158" s="150">
        <f>IF(N158="snížená",J158,0)</f>
        <v>0</v>
      </c>
      <c r="BG158" s="150">
        <f>IF(N158="zákl. přenesená",J158,0)</f>
        <v>0</v>
      </c>
      <c r="BH158" s="150">
        <f>IF(N158="sníž. přenesená",J158,0)</f>
        <v>0</v>
      </c>
      <c r="BI158" s="150">
        <f>IF(N158="nulová",J158,0)</f>
        <v>0</v>
      </c>
      <c r="BJ158" s="19" t="s">
        <v>81</v>
      </c>
      <c r="BK158" s="150">
        <f>ROUND(I158*H158,2)</f>
        <v>0</v>
      </c>
      <c r="BL158" s="19" t="s">
        <v>136</v>
      </c>
      <c r="BM158" s="149" t="s">
        <v>210</v>
      </c>
    </row>
    <row r="159" spans="1:65" s="2" customFormat="1" ht="36">
      <c r="A159" s="34"/>
      <c r="B159" s="35"/>
      <c r="C159" s="34"/>
      <c r="D159" s="151" t="s">
        <v>138</v>
      </c>
      <c r="E159" s="34"/>
      <c r="F159" s="152" t="s">
        <v>211</v>
      </c>
      <c r="G159" s="34"/>
      <c r="H159" s="34"/>
      <c r="I159" s="153"/>
      <c r="J159" s="34"/>
      <c r="K159" s="34"/>
      <c r="L159" s="35"/>
      <c r="M159" s="154"/>
      <c r="N159" s="155"/>
      <c r="O159" s="55"/>
      <c r="P159" s="55"/>
      <c r="Q159" s="55"/>
      <c r="R159" s="55"/>
      <c r="S159" s="55"/>
      <c r="T159" s="56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T159" s="19" t="s">
        <v>138</v>
      </c>
      <c r="AU159" s="19" t="s">
        <v>83</v>
      </c>
    </row>
    <row r="160" spans="1:65" s="2" customFormat="1">
      <c r="A160" s="34"/>
      <c r="B160" s="35"/>
      <c r="C160" s="34"/>
      <c r="D160" s="156" t="s">
        <v>140</v>
      </c>
      <c r="E160" s="34"/>
      <c r="F160" s="157" t="s">
        <v>212</v>
      </c>
      <c r="G160" s="34"/>
      <c r="H160" s="34"/>
      <c r="I160" s="153"/>
      <c r="J160" s="34"/>
      <c r="K160" s="34"/>
      <c r="L160" s="35"/>
      <c r="M160" s="154"/>
      <c r="N160" s="155"/>
      <c r="O160" s="55"/>
      <c r="P160" s="55"/>
      <c r="Q160" s="55"/>
      <c r="R160" s="55"/>
      <c r="S160" s="55"/>
      <c r="T160" s="56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T160" s="19" t="s">
        <v>140</v>
      </c>
      <c r="AU160" s="19" t="s">
        <v>83</v>
      </c>
    </row>
    <row r="161" spans="1:65" s="15" customFormat="1">
      <c r="B161" s="174"/>
      <c r="D161" s="151" t="s">
        <v>142</v>
      </c>
      <c r="E161" s="175" t="s">
        <v>3</v>
      </c>
      <c r="F161" s="176" t="s">
        <v>213</v>
      </c>
      <c r="H161" s="175" t="s">
        <v>3</v>
      </c>
      <c r="I161" s="177"/>
      <c r="L161" s="174"/>
      <c r="M161" s="178"/>
      <c r="N161" s="179"/>
      <c r="O161" s="179"/>
      <c r="P161" s="179"/>
      <c r="Q161" s="179"/>
      <c r="R161" s="179"/>
      <c r="S161" s="179"/>
      <c r="T161" s="180"/>
      <c r="AT161" s="175" t="s">
        <v>142</v>
      </c>
      <c r="AU161" s="175" t="s">
        <v>83</v>
      </c>
      <c r="AV161" s="15" t="s">
        <v>81</v>
      </c>
      <c r="AW161" s="15" t="s">
        <v>34</v>
      </c>
      <c r="AX161" s="15" t="s">
        <v>73</v>
      </c>
      <c r="AY161" s="175" t="s">
        <v>130</v>
      </c>
    </row>
    <row r="162" spans="1:65" s="13" customFormat="1">
      <c r="B162" s="158"/>
      <c r="D162" s="151" t="s">
        <v>142</v>
      </c>
      <c r="E162" s="159" t="s">
        <v>3</v>
      </c>
      <c r="F162" s="160" t="s">
        <v>214</v>
      </c>
      <c r="H162" s="161">
        <v>10.8</v>
      </c>
      <c r="I162" s="162"/>
      <c r="L162" s="158"/>
      <c r="M162" s="163"/>
      <c r="N162" s="164"/>
      <c r="O162" s="164"/>
      <c r="P162" s="164"/>
      <c r="Q162" s="164"/>
      <c r="R162" s="164"/>
      <c r="S162" s="164"/>
      <c r="T162" s="165"/>
      <c r="AT162" s="159" t="s">
        <v>142</v>
      </c>
      <c r="AU162" s="159" t="s">
        <v>83</v>
      </c>
      <c r="AV162" s="13" t="s">
        <v>83</v>
      </c>
      <c r="AW162" s="13" t="s">
        <v>34</v>
      </c>
      <c r="AX162" s="13" t="s">
        <v>73</v>
      </c>
      <c r="AY162" s="159" t="s">
        <v>130</v>
      </c>
    </row>
    <row r="163" spans="1:65" s="14" customFormat="1">
      <c r="B163" s="166"/>
      <c r="D163" s="151" t="s">
        <v>142</v>
      </c>
      <c r="E163" s="167" t="s">
        <v>3</v>
      </c>
      <c r="F163" s="168" t="s">
        <v>144</v>
      </c>
      <c r="H163" s="169">
        <v>10.8</v>
      </c>
      <c r="I163" s="170"/>
      <c r="L163" s="166"/>
      <c r="M163" s="171"/>
      <c r="N163" s="172"/>
      <c r="O163" s="172"/>
      <c r="P163" s="172"/>
      <c r="Q163" s="172"/>
      <c r="R163" s="172"/>
      <c r="S163" s="172"/>
      <c r="T163" s="173"/>
      <c r="AT163" s="167" t="s">
        <v>142</v>
      </c>
      <c r="AU163" s="167" t="s">
        <v>83</v>
      </c>
      <c r="AV163" s="14" t="s">
        <v>136</v>
      </c>
      <c r="AW163" s="14" t="s">
        <v>34</v>
      </c>
      <c r="AX163" s="14" t="s">
        <v>81</v>
      </c>
      <c r="AY163" s="167" t="s">
        <v>130</v>
      </c>
    </row>
    <row r="164" spans="1:65" s="2" customFormat="1" ht="16.5" customHeight="1">
      <c r="A164" s="34"/>
      <c r="B164" s="136"/>
      <c r="C164" s="137" t="s">
        <v>215</v>
      </c>
      <c r="D164" s="137" t="s">
        <v>132</v>
      </c>
      <c r="E164" s="138" t="s">
        <v>216</v>
      </c>
      <c r="F164" s="139" t="s">
        <v>217</v>
      </c>
      <c r="G164" s="140" t="s">
        <v>147</v>
      </c>
      <c r="H164" s="141">
        <v>10.8</v>
      </c>
      <c r="I164" s="142"/>
      <c r="J164" s="143">
        <f>ROUND(I164*H164,2)</f>
        <v>0</v>
      </c>
      <c r="K164" s="144"/>
      <c r="L164" s="35"/>
      <c r="M164" s="145" t="s">
        <v>3</v>
      </c>
      <c r="N164" s="146" t="s">
        <v>44</v>
      </c>
      <c r="O164" s="55"/>
      <c r="P164" s="147">
        <f>O164*H164</f>
        <v>0</v>
      </c>
      <c r="Q164" s="147">
        <v>0</v>
      </c>
      <c r="R164" s="147">
        <f>Q164*H164</f>
        <v>0</v>
      </c>
      <c r="S164" s="147">
        <v>0</v>
      </c>
      <c r="T164" s="148">
        <f>S164*H164</f>
        <v>0</v>
      </c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R164" s="149" t="s">
        <v>136</v>
      </c>
      <c r="AT164" s="149" t="s">
        <v>132</v>
      </c>
      <c r="AU164" s="149" t="s">
        <v>83</v>
      </c>
      <c r="AY164" s="19" t="s">
        <v>130</v>
      </c>
      <c r="BE164" s="150">
        <f>IF(N164="základní",J164,0)</f>
        <v>0</v>
      </c>
      <c r="BF164" s="150">
        <f>IF(N164="snížená",J164,0)</f>
        <v>0</v>
      </c>
      <c r="BG164" s="150">
        <f>IF(N164="zákl. přenesená",J164,0)</f>
        <v>0</v>
      </c>
      <c r="BH164" s="150">
        <f>IF(N164="sníž. přenesená",J164,0)</f>
        <v>0</v>
      </c>
      <c r="BI164" s="150">
        <f>IF(N164="nulová",J164,0)</f>
        <v>0</v>
      </c>
      <c r="BJ164" s="19" t="s">
        <v>81</v>
      </c>
      <c r="BK164" s="150">
        <f>ROUND(I164*H164,2)</f>
        <v>0</v>
      </c>
      <c r="BL164" s="19" t="s">
        <v>136</v>
      </c>
      <c r="BM164" s="149" t="s">
        <v>218</v>
      </c>
    </row>
    <row r="165" spans="1:65" s="2" customFormat="1" ht="18">
      <c r="A165" s="34"/>
      <c r="B165" s="35"/>
      <c r="C165" s="34"/>
      <c r="D165" s="151" t="s">
        <v>138</v>
      </c>
      <c r="E165" s="34"/>
      <c r="F165" s="152" t="s">
        <v>219</v>
      </c>
      <c r="G165" s="34"/>
      <c r="H165" s="34"/>
      <c r="I165" s="153"/>
      <c r="J165" s="34"/>
      <c r="K165" s="34"/>
      <c r="L165" s="35"/>
      <c r="M165" s="154"/>
      <c r="N165" s="155"/>
      <c r="O165" s="55"/>
      <c r="P165" s="55"/>
      <c r="Q165" s="55"/>
      <c r="R165" s="55"/>
      <c r="S165" s="55"/>
      <c r="T165" s="56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T165" s="19" t="s">
        <v>138</v>
      </c>
      <c r="AU165" s="19" t="s">
        <v>83</v>
      </c>
    </row>
    <row r="166" spans="1:65" s="2" customFormat="1">
      <c r="A166" s="34"/>
      <c r="B166" s="35"/>
      <c r="C166" s="34"/>
      <c r="D166" s="156" t="s">
        <v>140</v>
      </c>
      <c r="E166" s="34"/>
      <c r="F166" s="157" t="s">
        <v>220</v>
      </c>
      <c r="G166" s="34"/>
      <c r="H166" s="34"/>
      <c r="I166" s="153"/>
      <c r="J166" s="34"/>
      <c r="K166" s="34"/>
      <c r="L166" s="35"/>
      <c r="M166" s="154"/>
      <c r="N166" s="155"/>
      <c r="O166" s="55"/>
      <c r="P166" s="55"/>
      <c r="Q166" s="55"/>
      <c r="R166" s="55"/>
      <c r="S166" s="55"/>
      <c r="T166" s="56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T166" s="19" t="s">
        <v>140</v>
      </c>
      <c r="AU166" s="19" t="s">
        <v>83</v>
      </c>
    </row>
    <row r="167" spans="1:65" s="13" customFormat="1">
      <c r="B167" s="158"/>
      <c r="D167" s="151" t="s">
        <v>142</v>
      </c>
      <c r="E167" s="159" t="s">
        <v>3</v>
      </c>
      <c r="F167" s="160" t="s">
        <v>221</v>
      </c>
      <c r="H167" s="161">
        <v>10.8</v>
      </c>
      <c r="I167" s="162"/>
      <c r="L167" s="158"/>
      <c r="M167" s="163"/>
      <c r="N167" s="164"/>
      <c r="O167" s="164"/>
      <c r="P167" s="164"/>
      <c r="Q167" s="164"/>
      <c r="R167" s="164"/>
      <c r="S167" s="164"/>
      <c r="T167" s="165"/>
      <c r="AT167" s="159" t="s">
        <v>142</v>
      </c>
      <c r="AU167" s="159" t="s">
        <v>83</v>
      </c>
      <c r="AV167" s="13" t="s">
        <v>83</v>
      </c>
      <c r="AW167" s="13" t="s">
        <v>34</v>
      </c>
      <c r="AX167" s="13" t="s">
        <v>73</v>
      </c>
      <c r="AY167" s="159" t="s">
        <v>130</v>
      </c>
    </row>
    <row r="168" spans="1:65" s="14" customFormat="1">
      <c r="B168" s="166"/>
      <c r="D168" s="151" t="s">
        <v>142</v>
      </c>
      <c r="E168" s="167" t="s">
        <v>3</v>
      </c>
      <c r="F168" s="168" t="s">
        <v>144</v>
      </c>
      <c r="H168" s="169">
        <v>10.8</v>
      </c>
      <c r="I168" s="170"/>
      <c r="L168" s="166"/>
      <c r="M168" s="171"/>
      <c r="N168" s="172"/>
      <c r="O168" s="172"/>
      <c r="P168" s="172"/>
      <c r="Q168" s="172"/>
      <c r="R168" s="172"/>
      <c r="S168" s="172"/>
      <c r="T168" s="173"/>
      <c r="AT168" s="167" t="s">
        <v>142</v>
      </c>
      <c r="AU168" s="167" t="s">
        <v>83</v>
      </c>
      <c r="AV168" s="14" t="s">
        <v>136</v>
      </c>
      <c r="AW168" s="14" t="s">
        <v>34</v>
      </c>
      <c r="AX168" s="14" t="s">
        <v>81</v>
      </c>
      <c r="AY168" s="167" t="s">
        <v>130</v>
      </c>
    </row>
    <row r="169" spans="1:65" s="2" customFormat="1" ht="24.25" customHeight="1">
      <c r="A169" s="34"/>
      <c r="B169" s="136"/>
      <c r="C169" s="137" t="s">
        <v>9</v>
      </c>
      <c r="D169" s="137" t="s">
        <v>132</v>
      </c>
      <c r="E169" s="138" t="s">
        <v>222</v>
      </c>
      <c r="F169" s="139" t="s">
        <v>223</v>
      </c>
      <c r="G169" s="140" t="s">
        <v>135</v>
      </c>
      <c r="H169" s="141">
        <v>72</v>
      </c>
      <c r="I169" s="142"/>
      <c r="J169" s="143">
        <f>ROUND(I169*H169,2)</f>
        <v>0</v>
      </c>
      <c r="K169" s="144"/>
      <c r="L169" s="35"/>
      <c r="M169" s="145" t="s">
        <v>3</v>
      </c>
      <c r="N169" s="146" t="s">
        <v>44</v>
      </c>
      <c r="O169" s="55"/>
      <c r="P169" s="147">
        <f>O169*H169</f>
        <v>0</v>
      </c>
      <c r="Q169" s="147">
        <v>0</v>
      </c>
      <c r="R169" s="147">
        <f>Q169*H169</f>
        <v>0</v>
      </c>
      <c r="S169" s="147">
        <v>0</v>
      </c>
      <c r="T169" s="148">
        <f>S169*H169</f>
        <v>0</v>
      </c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R169" s="149" t="s">
        <v>136</v>
      </c>
      <c r="AT169" s="149" t="s">
        <v>132</v>
      </c>
      <c r="AU169" s="149" t="s">
        <v>83</v>
      </c>
      <c r="AY169" s="19" t="s">
        <v>130</v>
      </c>
      <c r="BE169" s="150">
        <f>IF(N169="základní",J169,0)</f>
        <v>0</v>
      </c>
      <c r="BF169" s="150">
        <f>IF(N169="snížená",J169,0)</f>
        <v>0</v>
      </c>
      <c r="BG169" s="150">
        <f>IF(N169="zákl. přenesená",J169,0)</f>
        <v>0</v>
      </c>
      <c r="BH169" s="150">
        <f>IF(N169="sníž. přenesená",J169,0)</f>
        <v>0</v>
      </c>
      <c r="BI169" s="150">
        <f>IF(N169="nulová",J169,0)</f>
        <v>0</v>
      </c>
      <c r="BJ169" s="19" t="s">
        <v>81</v>
      </c>
      <c r="BK169" s="150">
        <f>ROUND(I169*H169,2)</f>
        <v>0</v>
      </c>
      <c r="BL169" s="19" t="s">
        <v>136</v>
      </c>
      <c r="BM169" s="149" t="s">
        <v>224</v>
      </c>
    </row>
    <row r="170" spans="1:65" s="2" customFormat="1" ht="18">
      <c r="A170" s="34"/>
      <c r="B170" s="35"/>
      <c r="C170" s="34"/>
      <c r="D170" s="151" t="s">
        <v>138</v>
      </c>
      <c r="E170" s="34"/>
      <c r="F170" s="152" t="s">
        <v>225</v>
      </c>
      <c r="G170" s="34"/>
      <c r="H170" s="34"/>
      <c r="I170" s="153"/>
      <c r="J170" s="34"/>
      <c r="K170" s="34"/>
      <c r="L170" s="35"/>
      <c r="M170" s="154"/>
      <c r="N170" s="155"/>
      <c r="O170" s="55"/>
      <c r="P170" s="55"/>
      <c r="Q170" s="55"/>
      <c r="R170" s="55"/>
      <c r="S170" s="55"/>
      <c r="T170" s="56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T170" s="19" t="s">
        <v>138</v>
      </c>
      <c r="AU170" s="19" t="s">
        <v>83</v>
      </c>
    </row>
    <row r="171" spans="1:65" s="2" customFormat="1">
      <c r="A171" s="34"/>
      <c r="B171" s="35"/>
      <c r="C171" s="34"/>
      <c r="D171" s="156" t="s">
        <v>140</v>
      </c>
      <c r="E171" s="34"/>
      <c r="F171" s="157" t="s">
        <v>226</v>
      </c>
      <c r="G171" s="34"/>
      <c r="H171" s="34"/>
      <c r="I171" s="153"/>
      <c r="J171" s="34"/>
      <c r="K171" s="34"/>
      <c r="L171" s="35"/>
      <c r="M171" s="154"/>
      <c r="N171" s="155"/>
      <c r="O171" s="55"/>
      <c r="P171" s="55"/>
      <c r="Q171" s="55"/>
      <c r="R171" s="55"/>
      <c r="S171" s="55"/>
      <c r="T171" s="56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T171" s="19" t="s">
        <v>140</v>
      </c>
      <c r="AU171" s="19" t="s">
        <v>83</v>
      </c>
    </row>
    <row r="172" spans="1:65" s="13" customFormat="1">
      <c r="B172" s="158"/>
      <c r="D172" s="151" t="s">
        <v>142</v>
      </c>
      <c r="E172" s="159" t="s">
        <v>3</v>
      </c>
      <c r="F172" s="160" t="s">
        <v>227</v>
      </c>
      <c r="H172" s="161">
        <v>72</v>
      </c>
      <c r="I172" s="162"/>
      <c r="L172" s="158"/>
      <c r="M172" s="163"/>
      <c r="N172" s="164"/>
      <c r="O172" s="164"/>
      <c r="P172" s="164"/>
      <c r="Q172" s="164"/>
      <c r="R172" s="164"/>
      <c r="S172" s="164"/>
      <c r="T172" s="165"/>
      <c r="AT172" s="159" t="s">
        <v>142</v>
      </c>
      <c r="AU172" s="159" t="s">
        <v>83</v>
      </c>
      <c r="AV172" s="13" t="s">
        <v>83</v>
      </c>
      <c r="AW172" s="13" t="s">
        <v>34</v>
      </c>
      <c r="AX172" s="13" t="s">
        <v>73</v>
      </c>
      <c r="AY172" s="159" t="s">
        <v>130</v>
      </c>
    </row>
    <row r="173" spans="1:65" s="14" customFormat="1">
      <c r="B173" s="166"/>
      <c r="D173" s="151" t="s">
        <v>142</v>
      </c>
      <c r="E173" s="167" t="s">
        <v>3</v>
      </c>
      <c r="F173" s="168" t="s">
        <v>144</v>
      </c>
      <c r="H173" s="169">
        <v>72</v>
      </c>
      <c r="I173" s="170"/>
      <c r="L173" s="166"/>
      <c r="M173" s="171"/>
      <c r="N173" s="172"/>
      <c r="O173" s="172"/>
      <c r="P173" s="172"/>
      <c r="Q173" s="172"/>
      <c r="R173" s="172"/>
      <c r="S173" s="172"/>
      <c r="T173" s="173"/>
      <c r="AT173" s="167" t="s">
        <v>142</v>
      </c>
      <c r="AU173" s="167" t="s">
        <v>83</v>
      </c>
      <c r="AV173" s="14" t="s">
        <v>136</v>
      </c>
      <c r="AW173" s="14" t="s">
        <v>34</v>
      </c>
      <c r="AX173" s="14" t="s">
        <v>81</v>
      </c>
      <c r="AY173" s="167" t="s">
        <v>130</v>
      </c>
    </row>
    <row r="174" spans="1:65" s="2" customFormat="1" ht="24.25" customHeight="1">
      <c r="A174" s="34"/>
      <c r="B174" s="136"/>
      <c r="C174" s="137" t="s">
        <v>228</v>
      </c>
      <c r="D174" s="137" t="s">
        <v>132</v>
      </c>
      <c r="E174" s="138" t="s">
        <v>229</v>
      </c>
      <c r="F174" s="139" t="s">
        <v>230</v>
      </c>
      <c r="G174" s="140" t="s">
        <v>135</v>
      </c>
      <c r="H174" s="141">
        <v>72</v>
      </c>
      <c r="I174" s="142"/>
      <c r="J174" s="143">
        <f>ROUND(I174*H174,2)</f>
        <v>0</v>
      </c>
      <c r="K174" s="144"/>
      <c r="L174" s="35"/>
      <c r="M174" s="145" t="s">
        <v>3</v>
      </c>
      <c r="N174" s="146" t="s">
        <v>44</v>
      </c>
      <c r="O174" s="55"/>
      <c r="P174" s="147">
        <f>O174*H174</f>
        <v>0</v>
      </c>
      <c r="Q174" s="147">
        <v>0</v>
      </c>
      <c r="R174" s="147">
        <f>Q174*H174</f>
        <v>0</v>
      </c>
      <c r="S174" s="147">
        <v>0</v>
      </c>
      <c r="T174" s="148">
        <f>S174*H174</f>
        <v>0</v>
      </c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R174" s="149" t="s">
        <v>136</v>
      </c>
      <c r="AT174" s="149" t="s">
        <v>132</v>
      </c>
      <c r="AU174" s="149" t="s">
        <v>83</v>
      </c>
      <c r="AY174" s="19" t="s">
        <v>130</v>
      </c>
      <c r="BE174" s="150">
        <f>IF(N174="základní",J174,0)</f>
        <v>0</v>
      </c>
      <c r="BF174" s="150">
        <f>IF(N174="snížená",J174,0)</f>
        <v>0</v>
      </c>
      <c r="BG174" s="150">
        <f>IF(N174="zákl. přenesená",J174,0)</f>
        <v>0</v>
      </c>
      <c r="BH174" s="150">
        <f>IF(N174="sníž. přenesená",J174,0)</f>
        <v>0</v>
      </c>
      <c r="BI174" s="150">
        <f>IF(N174="nulová",J174,0)</f>
        <v>0</v>
      </c>
      <c r="BJ174" s="19" t="s">
        <v>81</v>
      </c>
      <c r="BK174" s="150">
        <f>ROUND(I174*H174,2)</f>
        <v>0</v>
      </c>
      <c r="BL174" s="19" t="s">
        <v>136</v>
      </c>
      <c r="BM174" s="149" t="s">
        <v>231</v>
      </c>
    </row>
    <row r="175" spans="1:65" s="2" customFormat="1" ht="18">
      <c r="A175" s="34"/>
      <c r="B175" s="35"/>
      <c r="C175" s="34"/>
      <c r="D175" s="151" t="s">
        <v>138</v>
      </c>
      <c r="E175" s="34"/>
      <c r="F175" s="152" t="s">
        <v>232</v>
      </c>
      <c r="G175" s="34"/>
      <c r="H175" s="34"/>
      <c r="I175" s="153"/>
      <c r="J175" s="34"/>
      <c r="K175" s="34"/>
      <c r="L175" s="35"/>
      <c r="M175" s="154"/>
      <c r="N175" s="155"/>
      <c r="O175" s="55"/>
      <c r="P175" s="55"/>
      <c r="Q175" s="55"/>
      <c r="R175" s="55"/>
      <c r="S175" s="55"/>
      <c r="T175" s="56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T175" s="19" t="s">
        <v>138</v>
      </c>
      <c r="AU175" s="19" t="s">
        <v>83</v>
      </c>
    </row>
    <row r="176" spans="1:65" s="2" customFormat="1">
      <c r="A176" s="34"/>
      <c r="B176" s="35"/>
      <c r="C176" s="34"/>
      <c r="D176" s="156" t="s">
        <v>140</v>
      </c>
      <c r="E176" s="34"/>
      <c r="F176" s="157" t="s">
        <v>233</v>
      </c>
      <c r="G176" s="34"/>
      <c r="H176" s="34"/>
      <c r="I176" s="153"/>
      <c r="J176" s="34"/>
      <c r="K176" s="34"/>
      <c r="L176" s="35"/>
      <c r="M176" s="154"/>
      <c r="N176" s="155"/>
      <c r="O176" s="55"/>
      <c r="P176" s="55"/>
      <c r="Q176" s="55"/>
      <c r="R176" s="55"/>
      <c r="S176" s="55"/>
      <c r="T176" s="56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T176" s="19" t="s">
        <v>140</v>
      </c>
      <c r="AU176" s="19" t="s">
        <v>83</v>
      </c>
    </row>
    <row r="177" spans="1:65" s="13" customFormat="1">
      <c r="B177" s="158"/>
      <c r="D177" s="151" t="s">
        <v>142</v>
      </c>
      <c r="E177" s="159" t="s">
        <v>3</v>
      </c>
      <c r="F177" s="160" t="s">
        <v>234</v>
      </c>
      <c r="H177" s="161">
        <v>72</v>
      </c>
      <c r="I177" s="162"/>
      <c r="L177" s="158"/>
      <c r="M177" s="163"/>
      <c r="N177" s="164"/>
      <c r="O177" s="164"/>
      <c r="P177" s="164"/>
      <c r="Q177" s="164"/>
      <c r="R177" s="164"/>
      <c r="S177" s="164"/>
      <c r="T177" s="165"/>
      <c r="AT177" s="159" t="s">
        <v>142</v>
      </c>
      <c r="AU177" s="159" t="s">
        <v>83</v>
      </c>
      <c r="AV177" s="13" t="s">
        <v>83</v>
      </c>
      <c r="AW177" s="13" t="s">
        <v>34</v>
      </c>
      <c r="AX177" s="13" t="s">
        <v>73</v>
      </c>
      <c r="AY177" s="159" t="s">
        <v>130</v>
      </c>
    </row>
    <row r="178" spans="1:65" s="14" customFormat="1">
      <c r="B178" s="166"/>
      <c r="D178" s="151" t="s">
        <v>142</v>
      </c>
      <c r="E178" s="167" t="s">
        <v>3</v>
      </c>
      <c r="F178" s="168" t="s">
        <v>144</v>
      </c>
      <c r="H178" s="169">
        <v>72</v>
      </c>
      <c r="I178" s="170"/>
      <c r="L178" s="166"/>
      <c r="M178" s="171"/>
      <c r="N178" s="172"/>
      <c r="O178" s="172"/>
      <c r="P178" s="172"/>
      <c r="Q178" s="172"/>
      <c r="R178" s="172"/>
      <c r="S178" s="172"/>
      <c r="T178" s="173"/>
      <c r="AT178" s="167" t="s">
        <v>142</v>
      </c>
      <c r="AU178" s="167" t="s">
        <v>83</v>
      </c>
      <c r="AV178" s="14" t="s">
        <v>136</v>
      </c>
      <c r="AW178" s="14" t="s">
        <v>34</v>
      </c>
      <c r="AX178" s="14" t="s">
        <v>81</v>
      </c>
      <c r="AY178" s="167" t="s">
        <v>130</v>
      </c>
    </row>
    <row r="179" spans="1:65" s="2" customFormat="1" ht="16.5" customHeight="1">
      <c r="A179" s="34"/>
      <c r="B179" s="136"/>
      <c r="C179" s="181" t="s">
        <v>235</v>
      </c>
      <c r="D179" s="181" t="s">
        <v>236</v>
      </c>
      <c r="E179" s="182" t="s">
        <v>237</v>
      </c>
      <c r="F179" s="183" t="s">
        <v>238</v>
      </c>
      <c r="G179" s="184" t="s">
        <v>239</v>
      </c>
      <c r="H179" s="185">
        <v>1.44</v>
      </c>
      <c r="I179" s="186"/>
      <c r="J179" s="187">
        <f>ROUND(I179*H179,2)</f>
        <v>0</v>
      </c>
      <c r="K179" s="188"/>
      <c r="L179" s="189"/>
      <c r="M179" s="190" t="s">
        <v>3</v>
      </c>
      <c r="N179" s="191" t="s">
        <v>44</v>
      </c>
      <c r="O179" s="55"/>
      <c r="P179" s="147">
        <f>O179*H179</f>
        <v>0</v>
      </c>
      <c r="Q179" s="147">
        <v>1E-3</v>
      </c>
      <c r="R179" s="147">
        <f>Q179*H179</f>
        <v>1.4399999999999999E-3</v>
      </c>
      <c r="S179" s="147">
        <v>0</v>
      </c>
      <c r="T179" s="148">
        <f>S179*H179</f>
        <v>0</v>
      </c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R179" s="149" t="s">
        <v>193</v>
      </c>
      <c r="AT179" s="149" t="s">
        <v>236</v>
      </c>
      <c r="AU179" s="149" t="s">
        <v>83</v>
      </c>
      <c r="AY179" s="19" t="s">
        <v>130</v>
      </c>
      <c r="BE179" s="150">
        <f>IF(N179="základní",J179,0)</f>
        <v>0</v>
      </c>
      <c r="BF179" s="150">
        <f>IF(N179="snížená",J179,0)</f>
        <v>0</v>
      </c>
      <c r="BG179" s="150">
        <f>IF(N179="zákl. přenesená",J179,0)</f>
        <v>0</v>
      </c>
      <c r="BH179" s="150">
        <f>IF(N179="sníž. přenesená",J179,0)</f>
        <v>0</v>
      </c>
      <c r="BI179" s="150">
        <f>IF(N179="nulová",J179,0)</f>
        <v>0</v>
      </c>
      <c r="BJ179" s="19" t="s">
        <v>81</v>
      </c>
      <c r="BK179" s="150">
        <f>ROUND(I179*H179,2)</f>
        <v>0</v>
      </c>
      <c r="BL179" s="19" t="s">
        <v>136</v>
      </c>
      <c r="BM179" s="149" t="s">
        <v>240</v>
      </c>
    </row>
    <row r="180" spans="1:65" s="2" customFormat="1">
      <c r="A180" s="34"/>
      <c r="B180" s="35"/>
      <c r="C180" s="34"/>
      <c r="D180" s="151" t="s">
        <v>138</v>
      </c>
      <c r="E180" s="34"/>
      <c r="F180" s="152" t="s">
        <v>238</v>
      </c>
      <c r="G180" s="34"/>
      <c r="H180" s="34"/>
      <c r="I180" s="153"/>
      <c r="J180" s="34"/>
      <c r="K180" s="34"/>
      <c r="L180" s="35"/>
      <c r="M180" s="154"/>
      <c r="N180" s="155"/>
      <c r="O180" s="55"/>
      <c r="P180" s="55"/>
      <c r="Q180" s="55"/>
      <c r="R180" s="55"/>
      <c r="S180" s="55"/>
      <c r="T180" s="56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T180" s="19" t="s">
        <v>138</v>
      </c>
      <c r="AU180" s="19" t="s">
        <v>83</v>
      </c>
    </row>
    <row r="181" spans="1:65" s="13" customFormat="1">
      <c r="B181" s="158"/>
      <c r="D181" s="151" t="s">
        <v>142</v>
      </c>
      <c r="F181" s="160" t="s">
        <v>241</v>
      </c>
      <c r="H181" s="161">
        <v>1.44</v>
      </c>
      <c r="I181" s="162"/>
      <c r="L181" s="158"/>
      <c r="M181" s="163"/>
      <c r="N181" s="164"/>
      <c r="O181" s="164"/>
      <c r="P181" s="164"/>
      <c r="Q181" s="164"/>
      <c r="R181" s="164"/>
      <c r="S181" s="164"/>
      <c r="T181" s="165"/>
      <c r="AT181" s="159" t="s">
        <v>142</v>
      </c>
      <c r="AU181" s="159" t="s">
        <v>83</v>
      </c>
      <c r="AV181" s="13" t="s">
        <v>83</v>
      </c>
      <c r="AW181" s="13" t="s">
        <v>4</v>
      </c>
      <c r="AX181" s="13" t="s">
        <v>81</v>
      </c>
      <c r="AY181" s="159" t="s">
        <v>130</v>
      </c>
    </row>
    <row r="182" spans="1:65" s="2" customFormat="1" ht="24.25" customHeight="1">
      <c r="A182" s="34"/>
      <c r="B182" s="136"/>
      <c r="C182" s="137" t="s">
        <v>242</v>
      </c>
      <c r="D182" s="137" t="s">
        <v>132</v>
      </c>
      <c r="E182" s="138" t="s">
        <v>243</v>
      </c>
      <c r="F182" s="139" t="s">
        <v>244</v>
      </c>
      <c r="G182" s="140" t="s">
        <v>135</v>
      </c>
      <c r="H182" s="141">
        <v>160</v>
      </c>
      <c r="I182" s="142"/>
      <c r="J182" s="143">
        <f>ROUND(I182*H182,2)</f>
        <v>0</v>
      </c>
      <c r="K182" s="144"/>
      <c r="L182" s="35"/>
      <c r="M182" s="145" t="s">
        <v>3</v>
      </c>
      <c r="N182" s="146" t="s">
        <v>44</v>
      </c>
      <c r="O182" s="55"/>
      <c r="P182" s="147">
        <f>O182*H182</f>
        <v>0</v>
      </c>
      <c r="Q182" s="147">
        <v>0</v>
      </c>
      <c r="R182" s="147">
        <f>Q182*H182</f>
        <v>0</v>
      </c>
      <c r="S182" s="147">
        <v>0</v>
      </c>
      <c r="T182" s="148">
        <f>S182*H182</f>
        <v>0</v>
      </c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R182" s="149" t="s">
        <v>136</v>
      </c>
      <c r="AT182" s="149" t="s">
        <v>132</v>
      </c>
      <c r="AU182" s="149" t="s">
        <v>83</v>
      </c>
      <c r="AY182" s="19" t="s">
        <v>130</v>
      </c>
      <c r="BE182" s="150">
        <f>IF(N182="základní",J182,0)</f>
        <v>0</v>
      </c>
      <c r="BF182" s="150">
        <f>IF(N182="snížená",J182,0)</f>
        <v>0</v>
      </c>
      <c r="BG182" s="150">
        <f>IF(N182="zákl. přenesená",J182,0)</f>
        <v>0</v>
      </c>
      <c r="BH182" s="150">
        <f>IF(N182="sníž. přenesená",J182,0)</f>
        <v>0</v>
      </c>
      <c r="BI182" s="150">
        <f>IF(N182="nulová",J182,0)</f>
        <v>0</v>
      </c>
      <c r="BJ182" s="19" t="s">
        <v>81</v>
      </c>
      <c r="BK182" s="150">
        <f>ROUND(I182*H182,2)</f>
        <v>0</v>
      </c>
      <c r="BL182" s="19" t="s">
        <v>136</v>
      </c>
      <c r="BM182" s="149" t="s">
        <v>245</v>
      </c>
    </row>
    <row r="183" spans="1:65" s="2" customFormat="1" ht="18">
      <c r="A183" s="34"/>
      <c r="B183" s="35"/>
      <c r="C183" s="34"/>
      <c r="D183" s="151" t="s">
        <v>138</v>
      </c>
      <c r="E183" s="34"/>
      <c r="F183" s="152" t="s">
        <v>246</v>
      </c>
      <c r="G183" s="34"/>
      <c r="H183" s="34"/>
      <c r="I183" s="153"/>
      <c r="J183" s="34"/>
      <c r="K183" s="34"/>
      <c r="L183" s="35"/>
      <c r="M183" s="154"/>
      <c r="N183" s="155"/>
      <c r="O183" s="55"/>
      <c r="P183" s="55"/>
      <c r="Q183" s="55"/>
      <c r="R183" s="55"/>
      <c r="S183" s="55"/>
      <c r="T183" s="56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T183" s="19" t="s">
        <v>138</v>
      </c>
      <c r="AU183" s="19" t="s">
        <v>83</v>
      </c>
    </row>
    <row r="184" spans="1:65" s="2" customFormat="1">
      <c r="A184" s="34"/>
      <c r="B184" s="35"/>
      <c r="C184" s="34"/>
      <c r="D184" s="156" t="s">
        <v>140</v>
      </c>
      <c r="E184" s="34"/>
      <c r="F184" s="157" t="s">
        <v>247</v>
      </c>
      <c r="G184" s="34"/>
      <c r="H184" s="34"/>
      <c r="I184" s="153"/>
      <c r="J184" s="34"/>
      <c r="K184" s="34"/>
      <c r="L184" s="35"/>
      <c r="M184" s="154"/>
      <c r="N184" s="155"/>
      <c r="O184" s="55"/>
      <c r="P184" s="55"/>
      <c r="Q184" s="55"/>
      <c r="R184" s="55"/>
      <c r="S184" s="55"/>
      <c r="T184" s="56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T184" s="19" t="s">
        <v>140</v>
      </c>
      <c r="AU184" s="19" t="s">
        <v>83</v>
      </c>
    </row>
    <row r="185" spans="1:65" s="13" customFormat="1">
      <c r="B185" s="158"/>
      <c r="D185" s="151" t="s">
        <v>142</v>
      </c>
      <c r="E185" s="159" t="s">
        <v>3</v>
      </c>
      <c r="F185" s="160" t="s">
        <v>248</v>
      </c>
      <c r="H185" s="161">
        <v>160</v>
      </c>
      <c r="I185" s="162"/>
      <c r="L185" s="158"/>
      <c r="M185" s="163"/>
      <c r="N185" s="164"/>
      <c r="O185" s="164"/>
      <c r="P185" s="164"/>
      <c r="Q185" s="164"/>
      <c r="R185" s="164"/>
      <c r="S185" s="164"/>
      <c r="T185" s="165"/>
      <c r="AT185" s="159" t="s">
        <v>142</v>
      </c>
      <c r="AU185" s="159" t="s">
        <v>83</v>
      </c>
      <c r="AV185" s="13" t="s">
        <v>83</v>
      </c>
      <c r="AW185" s="13" t="s">
        <v>34</v>
      </c>
      <c r="AX185" s="13" t="s">
        <v>73</v>
      </c>
      <c r="AY185" s="159" t="s">
        <v>130</v>
      </c>
    </row>
    <row r="186" spans="1:65" s="14" customFormat="1">
      <c r="B186" s="166"/>
      <c r="D186" s="151" t="s">
        <v>142</v>
      </c>
      <c r="E186" s="167" t="s">
        <v>3</v>
      </c>
      <c r="F186" s="168" t="s">
        <v>144</v>
      </c>
      <c r="H186" s="169">
        <v>160</v>
      </c>
      <c r="I186" s="170"/>
      <c r="L186" s="166"/>
      <c r="M186" s="171"/>
      <c r="N186" s="172"/>
      <c r="O186" s="172"/>
      <c r="P186" s="172"/>
      <c r="Q186" s="172"/>
      <c r="R186" s="172"/>
      <c r="S186" s="172"/>
      <c r="T186" s="173"/>
      <c r="AT186" s="167" t="s">
        <v>142</v>
      </c>
      <c r="AU186" s="167" t="s">
        <v>83</v>
      </c>
      <c r="AV186" s="14" t="s">
        <v>136</v>
      </c>
      <c r="AW186" s="14" t="s">
        <v>34</v>
      </c>
      <c r="AX186" s="14" t="s">
        <v>81</v>
      </c>
      <c r="AY186" s="167" t="s">
        <v>130</v>
      </c>
    </row>
    <row r="187" spans="1:65" s="12" customFormat="1" ht="22.9" customHeight="1">
      <c r="B187" s="123"/>
      <c r="D187" s="124" t="s">
        <v>72</v>
      </c>
      <c r="E187" s="134" t="s">
        <v>83</v>
      </c>
      <c r="F187" s="134" t="s">
        <v>249</v>
      </c>
      <c r="I187" s="126"/>
      <c r="J187" s="135">
        <f>BK187</f>
        <v>0</v>
      </c>
      <c r="L187" s="123"/>
      <c r="M187" s="128"/>
      <c r="N187" s="129"/>
      <c r="O187" s="129"/>
      <c r="P187" s="130">
        <f>SUM(P188:P222)</f>
        <v>0</v>
      </c>
      <c r="Q187" s="129"/>
      <c r="R187" s="130">
        <f>SUM(R188:R222)</f>
        <v>51.237994826928002</v>
      </c>
      <c r="S187" s="129"/>
      <c r="T187" s="131">
        <f>SUM(T188:T222)</f>
        <v>0</v>
      </c>
      <c r="AR187" s="124" t="s">
        <v>81</v>
      </c>
      <c r="AT187" s="132" t="s">
        <v>72</v>
      </c>
      <c r="AU187" s="132" t="s">
        <v>81</v>
      </c>
      <c r="AY187" s="124" t="s">
        <v>130</v>
      </c>
      <c r="BK187" s="133">
        <f>SUM(BK188:BK222)</f>
        <v>0</v>
      </c>
    </row>
    <row r="188" spans="1:65" s="2" customFormat="1" ht="44.25" customHeight="1">
      <c r="A188" s="34"/>
      <c r="B188" s="136"/>
      <c r="C188" s="137" t="s">
        <v>250</v>
      </c>
      <c r="D188" s="137" t="s">
        <v>132</v>
      </c>
      <c r="E188" s="138" t="s">
        <v>251</v>
      </c>
      <c r="F188" s="139" t="s">
        <v>252</v>
      </c>
      <c r="G188" s="140" t="s">
        <v>253</v>
      </c>
      <c r="H188" s="141">
        <v>6</v>
      </c>
      <c r="I188" s="142"/>
      <c r="J188" s="143">
        <f>ROUND(I188*H188,2)</f>
        <v>0</v>
      </c>
      <c r="K188" s="144"/>
      <c r="L188" s="35"/>
      <c r="M188" s="145" t="s">
        <v>3</v>
      </c>
      <c r="N188" s="146" t="s">
        <v>44</v>
      </c>
      <c r="O188" s="55"/>
      <c r="P188" s="147">
        <f>O188*H188</f>
        <v>0</v>
      </c>
      <c r="Q188" s="147">
        <v>0</v>
      </c>
      <c r="R188" s="147">
        <f>Q188*H188</f>
        <v>0</v>
      </c>
      <c r="S188" s="147">
        <v>0</v>
      </c>
      <c r="T188" s="148">
        <f>S188*H188</f>
        <v>0</v>
      </c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R188" s="149" t="s">
        <v>136</v>
      </c>
      <c r="AT188" s="149" t="s">
        <v>132</v>
      </c>
      <c r="AU188" s="149" t="s">
        <v>83</v>
      </c>
      <c r="AY188" s="19" t="s">
        <v>130</v>
      </c>
      <c r="BE188" s="150">
        <f>IF(N188="základní",J188,0)</f>
        <v>0</v>
      </c>
      <c r="BF188" s="150">
        <f>IF(N188="snížená",J188,0)</f>
        <v>0</v>
      </c>
      <c r="BG188" s="150">
        <f>IF(N188="zákl. přenesená",J188,0)</f>
        <v>0</v>
      </c>
      <c r="BH188" s="150">
        <f>IF(N188="sníž. přenesená",J188,0)</f>
        <v>0</v>
      </c>
      <c r="BI188" s="150">
        <f>IF(N188="nulová",J188,0)</f>
        <v>0</v>
      </c>
      <c r="BJ188" s="19" t="s">
        <v>81</v>
      </c>
      <c r="BK188" s="150">
        <f>ROUND(I188*H188,2)</f>
        <v>0</v>
      </c>
      <c r="BL188" s="19" t="s">
        <v>136</v>
      </c>
      <c r="BM188" s="149" t="s">
        <v>254</v>
      </c>
    </row>
    <row r="189" spans="1:65" s="2" customFormat="1" ht="36">
      <c r="A189" s="34"/>
      <c r="B189" s="35"/>
      <c r="C189" s="34"/>
      <c r="D189" s="151" t="s">
        <v>138</v>
      </c>
      <c r="E189" s="34"/>
      <c r="F189" s="152" t="s">
        <v>255</v>
      </c>
      <c r="G189" s="34"/>
      <c r="H189" s="34"/>
      <c r="I189" s="153"/>
      <c r="J189" s="34"/>
      <c r="K189" s="34"/>
      <c r="L189" s="35"/>
      <c r="M189" s="154"/>
      <c r="N189" s="155"/>
      <c r="O189" s="55"/>
      <c r="P189" s="55"/>
      <c r="Q189" s="55"/>
      <c r="R189" s="55"/>
      <c r="S189" s="55"/>
      <c r="T189" s="56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T189" s="19" t="s">
        <v>138</v>
      </c>
      <c r="AU189" s="19" t="s">
        <v>83</v>
      </c>
    </row>
    <row r="190" spans="1:65" s="2" customFormat="1">
      <c r="A190" s="34"/>
      <c r="B190" s="35"/>
      <c r="C190" s="34"/>
      <c r="D190" s="156" t="s">
        <v>140</v>
      </c>
      <c r="E190" s="34"/>
      <c r="F190" s="157" t="s">
        <v>256</v>
      </c>
      <c r="G190" s="34"/>
      <c r="H190" s="34"/>
      <c r="I190" s="153"/>
      <c r="J190" s="34"/>
      <c r="K190" s="34"/>
      <c r="L190" s="35"/>
      <c r="M190" s="154"/>
      <c r="N190" s="155"/>
      <c r="O190" s="55"/>
      <c r="P190" s="55"/>
      <c r="Q190" s="55"/>
      <c r="R190" s="55"/>
      <c r="S190" s="55"/>
      <c r="T190" s="56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T190" s="19" t="s">
        <v>140</v>
      </c>
      <c r="AU190" s="19" t="s">
        <v>83</v>
      </c>
    </row>
    <row r="191" spans="1:65" s="15" customFormat="1">
      <c r="B191" s="174"/>
      <c r="D191" s="151" t="s">
        <v>142</v>
      </c>
      <c r="E191" s="175" t="s">
        <v>3</v>
      </c>
      <c r="F191" s="176" t="s">
        <v>164</v>
      </c>
      <c r="H191" s="175" t="s">
        <v>3</v>
      </c>
      <c r="I191" s="177"/>
      <c r="L191" s="174"/>
      <c r="M191" s="178"/>
      <c r="N191" s="179"/>
      <c r="O191" s="179"/>
      <c r="P191" s="179"/>
      <c r="Q191" s="179"/>
      <c r="R191" s="179"/>
      <c r="S191" s="179"/>
      <c r="T191" s="180"/>
      <c r="AT191" s="175" t="s">
        <v>142</v>
      </c>
      <c r="AU191" s="175" t="s">
        <v>83</v>
      </c>
      <c r="AV191" s="15" t="s">
        <v>81</v>
      </c>
      <c r="AW191" s="15" t="s">
        <v>34</v>
      </c>
      <c r="AX191" s="15" t="s">
        <v>73</v>
      </c>
      <c r="AY191" s="175" t="s">
        <v>130</v>
      </c>
    </row>
    <row r="192" spans="1:65" s="13" customFormat="1">
      <c r="B192" s="158"/>
      <c r="D192" s="151" t="s">
        <v>142</v>
      </c>
      <c r="E192" s="159" t="s">
        <v>3</v>
      </c>
      <c r="F192" s="160" t="s">
        <v>173</v>
      </c>
      <c r="H192" s="161">
        <v>6</v>
      </c>
      <c r="I192" s="162"/>
      <c r="L192" s="158"/>
      <c r="M192" s="163"/>
      <c r="N192" s="164"/>
      <c r="O192" s="164"/>
      <c r="P192" s="164"/>
      <c r="Q192" s="164"/>
      <c r="R192" s="164"/>
      <c r="S192" s="164"/>
      <c r="T192" s="165"/>
      <c r="AT192" s="159" t="s">
        <v>142</v>
      </c>
      <c r="AU192" s="159" t="s">
        <v>83</v>
      </c>
      <c r="AV192" s="13" t="s">
        <v>83</v>
      </c>
      <c r="AW192" s="13" t="s">
        <v>34</v>
      </c>
      <c r="AX192" s="13" t="s">
        <v>73</v>
      </c>
      <c r="AY192" s="159" t="s">
        <v>130</v>
      </c>
    </row>
    <row r="193" spans="1:65" s="14" customFormat="1">
      <c r="B193" s="166"/>
      <c r="D193" s="151" t="s">
        <v>142</v>
      </c>
      <c r="E193" s="167" t="s">
        <v>3</v>
      </c>
      <c r="F193" s="168" t="s">
        <v>144</v>
      </c>
      <c r="H193" s="169">
        <v>6</v>
      </c>
      <c r="I193" s="170"/>
      <c r="L193" s="166"/>
      <c r="M193" s="171"/>
      <c r="N193" s="172"/>
      <c r="O193" s="172"/>
      <c r="P193" s="172"/>
      <c r="Q193" s="172"/>
      <c r="R193" s="172"/>
      <c r="S193" s="172"/>
      <c r="T193" s="173"/>
      <c r="AT193" s="167" t="s">
        <v>142</v>
      </c>
      <c r="AU193" s="167" t="s">
        <v>83</v>
      </c>
      <c r="AV193" s="14" t="s">
        <v>136</v>
      </c>
      <c r="AW193" s="14" t="s">
        <v>34</v>
      </c>
      <c r="AX193" s="14" t="s">
        <v>81</v>
      </c>
      <c r="AY193" s="167" t="s">
        <v>130</v>
      </c>
    </row>
    <row r="194" spans="1:65" s="2" customFormat="1" ht="16.5" customHeight="1">
      <c r="A194" s="34"/>
      <c r="B194" s="136"/>
      <c r="C194" s="181" t="s">
        <v>257</v>
      </c>
      <c r="D194" s="181" t="s">
        <v>236</v>
      </c>
      <c r="E194" s="182" t="s">
        <v>258</v>
      </c>
      <c r="F194" s="183" t="s">
        <v>259</v>
      </c>
      <c r="G194" s="184" t="s">
        <v>260</v>
      </c>
      <c r="H194" s="185">
        <v>6</v>
      </c>
      <c r="I194" s="186"/>
      <c r="J194" s="187">
        <f>ROUND(I194*H194,2)</f>
        <v>0</v>
      </c>
      <c r="K194" s="188"/>
      <c r="L194" s="189"/>
      <c r="M194" s="190" t="s">
        <v>3</v>
      </c>
      <c r="N194" s="191" t="s">
        <v>44</v>
      </c>
      <c r="O194" s="55"/>
      <c r="P194" s="147">
        <f>O194*H194</f>
        <v>0</v>
      </c>
      <c r="Q194" s="147">
        <v>1.311E-2</v>
      </c>
      <c r="R194" s="147">
        <f>Q194*H194</f>
        <v>7.8660000000000008E-2</v>
      </c>
      <c r="S194" s="147">
        <v>0</v>
      </c>
      <c r="T194" s="148">
        <f>S194*H194</f>
        <v>0</v>
      </c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R194" s="149" t="s">
        <v>193</v>
      </c>
      <c r="AT194" s="149" t="s">
        <v>236</v>
      </c>
      <c r="AU194" s="149" t="s">
        <v>83</v>
      </c>
      <c r="AY194" s="19" t="s">
        <v>130</v>
      </c>
      <c r="BE194" s="150">
        <f>IF(N194="základní",J194,0)</f>
        <v>0</v>
      </c>
      <c r="BF194" s="150">
        <f>IF(N194="snížená",J194,0)</f>
        <v>0</v>
      </c>
      <c r="BG194" s="150">
        <f>IF(N194="zákl. přenesená",J194,0)</f>
        <v>0</v>
      </c>
      <c r="BH194" s="150">
        <f>IF(N194="sníž. přenesená",J194,0)</f>
        <v>0</v>
      </c>
      <c r="BI194" s="150">
        <f>IF(N194="nulová",J194,0)</f>
        <v>0</v>
      </c>
      <c r="BJ194" s="19" t="s">
        <v>81</v>
      </c>
      <c r="BK194" s="150">
        <f>ROUND(I194*H194,2)</f>
        <v>0</v>
      </c>
      <c r="BL194" s="19" t="s">
        <v>136</v>
      </c>
      <c r="BM194" s="149" t="s">
        <v>261</v>
      </c>
    </row>
    <row r="195" spans="1:65" s="2" customFormat="1">
      <c r="A195" s="34"/>
      <c r="B195" s="35"/>
      <c r="C195" s="34"/>
      <c r="D195" s="151" t="s">
        <v>138</v>
      </c>
      <c r="E195" s="34"/>
      <c r="F195" s="152" t="s">
        <v>259</v>
      </c>
      <c r="G195" s="34"/>
      <c r="H195" s="34"/>
      <c r="I195" s="153"/>
      <c r="J195" s="34"/>
      <c r="K195" s="34"/>
      <c r="L195" s="35"/>
      <c r="M195" s="154"/>
      <c r="N195" s="155"/>
      <c r="O195" s="55"/>
      <c r="P195" s="55"/>
      <c r="Q195" s="55"/>
      <c r="R195" s="55"/>
      <c r="S195" s="55"/>
      <c r="T195" s="56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T195" s="19" t="s">
        <v>138</v>
      </c>
      <c r="AU195" s="19" t="s">
        <v>83</v>
      </c>
    </row>
    <row r="196" spans="1:65" s="2" customFormat="1" ht="24.25" customHeight="1">
      <c r="A196" s="34"/>
      <c r="B196" s="136"/>
      <c r="C196" s="137" t="s">
        <v>262</v>
      </c>
      <c r="D196" s="137" t="s">
        <v>132</v>
      </c>
      <c r="E196" s="138" t="s">
        <v>263</v>
      </c>
      <c r="F196" s="139" t="s">
        <v>264</v>
      </c>
      <c r="G196" s="140" t="s">
        <v>147</v>
      </c>
      <c r="H196" s="141">
        <v>1.5489999999999999</v>
      </c>
      <c r="I196" s="142"/>
      <c r="J196" s="143">
        <f>ROUND(I196*H196,2)</f>
        <v>0</v>
      </c>
      <c r="K196" s="144"/>
      <c r="L196" s="35"/>
      <c r="M196" s="145" t="s">
        <v>3</v>
      </c>
      <c r="N196" s="146" t="s">
        <v>44</v>
      </c>
      <c r="O196" s="55"/>
      <c r="P196" s="147">
        <f>O196*H196</f>
        <v>0</v>
      </c>
      <c r="Q196" s="147">
        <v>2.16</v>
      </c>
      <c r="R196" s="147">
        <f>Q196*H196</f>
        <v>3.3458399999999999</v>
      </c>
      <c r="S196" s="147">
        <v>0</v>
      </c>
      <c r="T196" s="148">
        <f>S196*H196</f>
        <v>0</v>
      </c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R196" s="149" t="s">
        <v>136</v>
      </c>
      <c r="AT196" s="149" t="s">
        <v>132</v>
      </c>
      <c r="AU196" s="149" t="s">
        <v>83</v>
      </c>
      <c r="AY196" s="19" t="s">
        <v>130</v>
      </c>
      <c r="BE196" s="150">
        <f>IF(N196="základní",J196,0)</f>
        <v>0</v>
      </c>
      <c r="BF196" s="150">
        <f>IF(N196="snížená",J196,0)</f>
        <v>0</v>
      </c>
      <c r="BG196" s="150">
        <f>IF(N196="zákl. přenesená",J196,0)</f>
        <v>0</v>
      </c>
      <c r="BH196" s="150">
        <f>IF(N196="sníž. přenesená",J196,0)</f>
        <v>0</v>
      </c>
      <c r="BI196" s="150">
        <f>IF(N196="nulová",J196,0)</f>
        <v>0</v>
      </c>
      <c r="BJ196" s="19" t="s">
        <v>81</v>
      </c>
      <c r="BK196" s="150">
        <f>ROUND(I196*H196,2)</f>
        <v>0</v>
      </c>
      <c r="BL196" s="19" t="s">
        <v>136</v>
      </c>
      <c r="BM196" s="149" t="s">
        <v>265</v>
      </c>
    </row>
    <row r="197" spans="1:65" s="2" customFormat="1" ht="18">
      <c r="A197" s="34"/>
      <c r="B197" s="35"/>
      <c r="C197" s="34"/>
      <c r="D197" s="151" t="s">
        <v>138</v>
      </c>
      <c r="E197" s="34"/>
      <c r="F197" s="152" t="s">
        <v>266</v>
      </c>
      <c r="G197" s="34"/>
      <c r="H197" s="34"/>
      <c r="I197" s="153"/>
      <c r="J197" s="34"/>
      <c r="K197" s="34"/>
      <c r="L197" s="35"/>
      <c r="M197" s="154"/>
      <c r="N197" s="155"/>
      <c r="O197" s="55"/>
      <c r="P197" s="55"/>
      <c r="Q197" s="55"/>
      <c r="R197" s="55"/>
      <c r="S197" s="55"/>
      <c r="T197" s="56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T197" s="19" t="s">
        <v>138</v>
      </c>
      <c r="AU197" s="19" t="s">
        <v>83</v>
      </c>
    </row>
    <row r="198" spans="1:65" s="13" customFormat="1">
      <c r="B198" s="158"/>
      <c r="D198" s="151" t="s">
        <v>142</v>
      </c>
      <c r="E198" s="159" t="s">
        <v>3</v>
      </c>
      <c r="F198" s="160" t="s">
        <v>267</v>
      </c>
      <c r="H198" s="161">
        <v>1.5489999999999999</v>
      </c>
      <c r="I198" s="162"/>
      <c r="L198" s="158"/>
      <c r="M198" s="163"/>
      <c r="N198" s="164"/>
      <c r="O198" s="164"/>
      <c r="P198" s="164"/>
      <c r="Q198" s="164"/>
      <c r="R198" s="164"/>
      <c r="S198" s="164"/>
      <c r="T198" s="165"/>
      <c r="AT198" s="159" t="s">
        <v>142</v>
      </c>
      <c r="AU198" s="159" t="s">
        <v>83</v>
      </c>
      <c r="AV198" s="13" t="s">
        <v>83</v>
      </c>
      <c r="AW198" s="13" t="s">
        <v>34</v>
      </c>
      <c r="AX198" s="13" t="s">
        <v>73</v>
      </c>
      <c r="AY198" s="159" t="s">
        <v>130</v>
      </c>
    </row>
    <row r="199" spans="1:65" s="14" customFormat="1">
      <c r="B199" s="166"/>
      <c r="D199" s="151" t="s">
        <v>142</v>
      </c>
      <c r="E199" s="167" t="s">
        <v>3</v>
      </c>
      <c r="F199" s="168" t="s">
        <v>144</v>
      </c>
      <c r="H199" s="169">
        <v>1.5489999999999999</v>
      </c>
      <c r="I199" s="170"/>
      <c r="L199" s="166"/>
      <c r="M199" s="171"/>
      <c r="N199" s="172"/>
      <c r="O199" s="172"/>
      <c r="P199" s="172"/>
      <c r="Q199" s="172"/>
      <c r="R199" s="172"/>
      <c r="S199" s="172"/>
      <c r="T199" s="173"/>
      <c r="AT199" s="167" t="s">
        <v>142</v>
      </c>
      <c r="AU199" s="167" t="s">
        <v>83</v>
      </c>
      <c r="AV199" s="14" t="s">
        <v>136</v>
      </c>
      <c r="AW199" s="14" t="s">
        <v>34</v>
      </c>
      <c r="AX199" s="14" t="s">
        <v>81</v>
      </c>
      <c r="AY199" s="167" t="s">
        <v>130</v>
      </c>
    </row>
    <row r="200" spans="1:65" s="2" customFormat="1" ht="24.25" customHeight="1">
      <c r="A200" s="34"/>
      <c r="B200" s="136"/>
      <c r="C200" s="137" t="s">
        <v>268</v>
      </c>
      <c r="D200" s="137" t="s">
        <v>132</v>
      </c>
      <c r="E200" s="138" t="s">
        <v>269</v>
      </c>
      <c r="F200" s="139" t="s">
        <v>270</v>
      </c>
      <c r="G200" s="140" t="s">
        <v>147</v>
      </c>
      <c r="H200" s="141">
        <v>13.936999999999999</v>
      </c>
      <c r="I200" s="142"/>
      <c r="J200" s="143">
        <f>ROUND(I200*H200,2)</f>
        <v>0</v>
      </c>
      <c r="K200" s="144"/>
      <c r="L200" s="35"/>
      <c r="M200" s="145" t="s">
        <v>3</v>
      </c>
      <c r="N200" s="146" t="s">
        <v>44</v>
      </c>
      <c r="O200" s="55"/>
      <c r="P200" s="147">
        <f>O200*H200</f>
        <v>0</v>
      </c>
      <c r="Q200" s="147">
        <v>2.5018722040000001</v>
      </c>
      <c r="R200" s="147">
        <f>Q200*H200</f>
        <v>34.868592907147999</v>
      </c>
      <c r="S200" s="147">
        <v>0</v>
      </c>
      <c r="T200" s="148">
        <f>S200*H200</f>
        <v>0</v>
      </c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R200" s="149" t="s">
        <v>136</v>
      </c>
      <c r="AT200" s="149" t="s">
        <v>132</v>
      </c>
      <c r="AU200" s="149" t="s">
        <v>83</v>
      </c>
      <c r="AY200" s="19" t="s">
        <v>130</v>
      </c>
      <c r="BE200" s="150">
        <f>IF(N200="základní",J200,0)</f>
        <v>0</v>
      </c>
      <c r="BF200" s="150">
        <f>IF(N200="snížená",J200,0)</f>
        <v>0</v>
      </c>
      <c r="BG200" s="150">
        <f>IF(N200="zákl. přenesená",J200,0)</f>
        <v>0</v>
      </c>
      <c r="BH200" s="150">
        <f>IF(N200="sníž. přenesená",J200,0)</f>
        <v>0</v>
      </c>
      <c r="BI200" s="150">
        <f>IF(N200="nulová",J200,0)</f>
        <v>0</v>
      </c>
      <c r="BJ200" s="19" t="s">
        <v>81</v>
      </c>
      <c r="BK200" s="150">
        <f>ROUND(I200*H200,2)</f>
        <v>0</v>
      </c>
      <c r="BL200" s="19" t="s">
        <v>136</v>
      </c>
      <c r="BM200" s="149" t="s">
        <v>271</v>
      </c>
    </row>
    <row r="201" spans="1:65" s="2" customFormat="1" ht="18">
      <c r="A201" s="34"/>
      <c r="B201" s="35"/>
      <c r="C201" s="34"/>
      <c r="D201" s="151" t="s">
        <v>138</v>
      </c>
      <c r="E201" s="34"/>
      <c r="F201" s="152" t="s">
        <v>272</v>
      </c>
      <c r="G201" s="34"/>
      <c r="H201" s="34"/>
      <c r="I201" s="153"/>
      <c r="J201" s="34"/>
      <c r="K201" s="34"/>
      <c r="L201" s="35"/>
      <c r="M201" s="154"/>
      <c r="N201" s="155"/>
      <c r="O201" s="55"/>
      <c r="P201" s="55"/>
      <c r="Q201" s="55"/>
      <c r="R201" s="55"/>
      <c r="S201" s="55"/>
      <c r="T201" s="56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T201" s="19" t="s">
        <v>138</v>
      </c>
      <c r="AU201" s="19" t="s">
        <v>83</v>
      </c>
    </row>
    <row r="202" spans="1:65" s="13" customFormat="1">
      <c r="B202" s="158"/>
      <c r="D202" s="151" t="s">
        <v>142</v>
      </c>
      <c r="E202" s="159" t="s">
        <v>3</v>
      </c>
      <c r="F202" s="160" t="s">
        <v>273</v>
      </c>
      <c r="H202" s="161">
        <v>13.936999999999999</v>
      </c>
      <c r="I202" s="162"/>
      <c r="L202" s="158"/>
      <c r="M202" s="163"/>
      <c r="N202" s="164"/>
      <c r="O202" s="164"/>
      <c r="P202" s="164"/>
      <c r="Q202" s="164"/>
      <c r="R202" s="164"/>
      <c r="S202" s="164"/>
      <c r="T202" s="165"/>
      <c r="AT202" s="159" t="s">
        <v>142</v>
      </c>
      <c r="AU202" s="159" t="s">
        <v>83</v>
      </c>
      <c r="AV202" s="13" t="s">
        <v>83</v>
      </c>
      <c r="AW202" s="13" t="s">
        <v>34</v>
      </c>
      <c r="AX202" s="13" t="s">
        <v>73</v>
      </c>
      <c r="AY202" s="159" t="s">
        <v>130</v>
      </c>
    </row>
    <row r="203" spans="1:65" s="14" customFormat="1">
      <c r="B203" s="166"/>
      <c r="D203" s="151" t="s">
        <v>142</v>
      </c>
      <c r="E203" s="167" t="s">
        <v>3</v>
      </c>
      <c r="F203" s="168" t="s">
        <v>144</v>
      </c>
      <c r="H203" s="169">
        <v>13.936999999999999</v>
      </c>
      <c r="I203" s="170"/>
      <c r="L203" s="166"/>
      <c r="M203" s="171"/>
      <c r="N203" s="172"/>
      <c r="O203" s="172"/>
      <c r="P203" s="172"/>
      <c r="Q203" s="172"/>
      <c r="R203" s="172"/>
      <c r="S203" s="172"/>
      <c r="T203" s="173"/>
      <c r="AT203" s="167" t="s">
        <v>142</v>
      </c>
      <c r="AU203" s="167" t="s">
        <v>83</v>
      </c>
      <c r="AV203" s="14" t="s">
        <v>136</v>
      </c>
      <c r="AW203" s="14" t="s">
        <v>34</v>
      </c>
      <c r="AX203" s="14" t="s">
        <v>81</v>
      </c>
      <c r="AY203" s="167" t="s">
        <v>130</v>
      </c>
    </row>
    <row r="204" spans="1:65" s="2" customFormat="1" ht="33" customHeight="1">
      <c r="A204" s="34"/>
      <c r="B204" s="136"/>
      <c r="C204" s="137" t="s">
        <v>274</v>
      </c>
      <c r="D204" s="137" t="s">
        <v>132</v>
      </c>
      <c r="E204" s="138" t="s">
        <v>275</v>
      </c>
      <c r="F204" s="139" t="s">
        <v>276</v>
      </c>
      <c r="G204" s="140" t="s">
        <v>135</v>
      </c>
      <c r="H204" s="141">
        <v>17.16</v>
      </c>
      <c r="I204" s="142"/>
      <c r="J204" s="143">
        <f>ROUND(I204*H204,2)</f>
        <v>0</v>
      </c>
      <c r="K204" s="144"/>
      <c r="L204" s="35"/>
      <c r="M204" s="145" t="s">
        <v>3</v>
      </c>
      <c r="N204" s="146" t="s">
        <v>44</v>
      </c>
      <c r="O204" s="55"/>
      <c r="P204" s="147">
        <f>O204*H204</f>
        <v>0</v>
      </c>
      <c r="Q204" s="147">
        <v>0.73558274000000001</v>
      </c>
      <c r="R204" s="147">
        <f>Q204*H204</f>
        <v>12.622599818399999</v>
      </c>
      <c r="S204" s="147">
        <v>0</v>
      </c>
      <c r="T204" s="148">
        <f>S204*H204</f>
        <v>0</v>
      </c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R204" s="149" t="s">
        <v>136</v>
      </c>
      <c r="AT204" s="149" t="s">
        <v>132</v>
      </c>
      <c r="AU204" s="149" t="s">
        <v>83</v>
      </c>
      <c r="AY204" s="19" t="s">
        <v>130</v>
      </c>
      <c r="BE204" s="150">
        <f>IF(N204="základní",J204,0)</f>
        <v>0</v>
      </c>
      <c r="BF204" s="150">
        <f>IF(N204="snížená",J204,0)</f>
        <v>0</v>
      </c>
      <c r="BG204" s="150">
        <f>IF(N204="zákl. přenesená",J204,0)</f>
        <v>0</v>
      </c>
      <c r="BH204" s="150">
        <f>IF(N204="sníž. přenesená",J204,0)</f>
        <v>0</v>
      </c>
      <c r="BI204" s="150">
        <f>IF(N204="nulová",J204,0)</f>
        <v>0</v>
      </c>
      <c r="BJ204" s="19" t="s">
        <v>81</v>
      </c>
      <c r="BK204" s="150">
        <f>ROUND(I204*H204,2)</f>
        <v>0</v>
      </c>
      <c r="BL204" s="19" t="s">
        <v>136</v>
      </c>
      <c r="BM204" s="149" t="s">
        <v>277</v>
      </c>
    </row>
    <row r="205" spans="1:65" s="2" customFormat="1" ht="27">
      <c r="A205" s="34"/>
      <c r="B205" s="35"/>
      <c r="C205" s="34"/>
      <c r="D205" s="151" t="s">
        <v>138</v>
      </c>
      <c r="E205" s="34"/>
      <c r="F205" s="152" t="s">
        <v>278</v>
      </c>
      <c r="G205" s="34"/>
      <c r="H205" s="34"/>
      <c r="I205" s="153"/>
      <c r="J205" s="34"/>
      <c r="K205" s="34"/>
      <c r="L205" s="35"/>
      <c r="M205" s="154"/>
      <c r="N205" s="155"/>
      <c r="O205" s="55"/>
      <c r="P205" s="55"/>
      <c r="Q205" s="55"/>
      <c r="R205" s="55"/>
      <c r="S205" s="55"/>
      <c r="T205" s="56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T205" s="19" t="s">
        <v>138</v>
      </c>
      <c r="AU205" s="19" t="s">
        <v>83</v>
      </c>
    </row>
    <row r="206" spans="1:65" s="2" customFormat="1">
      <c r="A206" s="34"/>
      <c r="B206" s="35"/>
      <c r="C206" s="34"/>
      <c r="D206" s="156" t="s">
        <v>140</v>
      </c>
      <c r="E206" s="34"/>
      <c r="F206" s="157" t="s">
        <v>279</v>
      </c>
      <c r="G206" s="34"/>
      <c r="H206" s="34"/>
      <c r="I206" s="153"/>
      <c r="J206" s="34"/>
      <c r="K206" s="34"/>
      <c r="L206" s="35"/>
      <c r="M206" s="154"/>
      <c r="N206" s="155"/>
      <c r="O206" s="55"/>
      <c r="P206" s="55"/>
      <c r="Q206" s="55"/>
      <c r="R206" s="55"/>
      <c r="S206" s="55"/>
      <c r="T206" s="56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T206" s="19" t="s">
        <v>140</v>
      </c>
      <c r="AU206" s="19" t="s">
        <v>83</v>
      </c>
    </row>
    <row r="207" spans="1:65" s="13" customFormat="1">
      <c r="B207" s="158"/>
      <c r="D207" s="151" t="s">
        <v>142</v>
      </c>
      <c r="E207" s="159" t="s">
        <v>3</v>
      </c>
      <c r="F207" s="160" t="s">
        <v>280</v>
      </c>
      <c r="H207" s="161">
        <v>17.16</v>
      </c>
      <c r="I207" s="162"/>
      <c r="L207" s="158"/>
      <c r="M207" s="163"/>
      <c r="N207" s="164"/>
      <c r="O207" s="164"/>
      <c r="P207" s="164"/>
      <c r="Q207" s="164"/>
      <c r="R207" s="164"/>
      <c r="S207" s="164"/>
      <c r="T207" s="165"/>
      <c r="AT207" s="159" t="s">
        <v>142</v>
      </c>
      <c r="AU207" s="159" t="s">
        <v>83</v>
      </c>
      <c r="AV207" s="13" t="s">
        <v>83</v>
      </c>
      <c r="AW207" s="13" t="s">
        <v>34</v>
      </c>
      <c r="AX207" s="13" t="s">
        <v>81</v>
      </c>
      <c r="AY207" s="159" t="s">
        <v>130</v>
      </c>
    </row>
    <row r="208" spans="1:65" s="2" customFormat="1" ht="16.5" customHeight="1">
      <c r="A208" s="34"/>
      <c r="B208" s="136"/>
      <c r="C208" s="137" t="s">
        <v>8</v>
      </c>
      <c r="D208" s="137" t="s">
        <v>132</v>
      </c>
      <c r="E208" s="138" t="s">
        <v>281</v>
      </c>
      <c r="F208" s="139" t="s">
        <v>282</v>
      </c>
      <c r="G208" s="140" t="s">
        <v>135</v>
      </c>
      <c r="H208" s="141">
        <v>23.228999999999999</v>
      </c>
      <c r="I208" s="142"/>
      <c r="J208" s="143">
        <f>ROUND(I208*H208,2)</f>
        <v>0</v>
      </c>
      <c r="K208" s="144"/>
      <c r="L208" s="35"/>
      <c r="M208" s="145" t="s">
        <v>3</v>
      </c>
      <c r="N208" s="146" t="s">
        <v>44</v>
      </c>
      <c r="O208" s="55"/>
      <c r="P208" s="147">
        <f>O208*H208</f>
        <v>0</v>
      </c>
      <c r="Q208" s="147">
        <v>2.7469E-3</v>
      </c>
      <c r="R208" s="147">
        <f>Q208*H208</f>
        <v>6.3807740099999996E-2</v>
      </c>
      <c r="S208" s="147">
        <v>0</v>
      </c>
      <c r="T208" s="148">
        <f>S208*H208</f>
        <v>0</v>
      </c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R208" s="149" t="s">
        <v>136</v>
      </c>
      <c r="AT208" s="149" t="s">
        <v>132</v>
      </c>
      <c r="AU208" s="149" t="s">
        <v>83</v>
      </c>
      <c r="AY208" s="19" t="s">
        <v>130</v>
      </c>
      <c r="BE208" s="150">
        <f>IF(N208="základní",J208,0)</f>
        <v>0</v>
      </c>
      <c r="BF208" s="150">
        <f>IF(N208="snížená",J208,0)</f>
        <v>0</v>
      </c>
      <c r="BG208" s="150">
        <f>IF(N208="zákl. přenesená",J208,0)</f>
        <v>0</v>
      </c>
      <c r="BH208" s="150">
        <f>IF(N208="sníž. přenesená",J208,0)</f>
        <v>0</v>
      </c>
      <c r="BI208" s="150">
        <f>IF(N208="nulová",J208,0)</f>
        <v>0</v>
      </c>
      <c r="BJ208" s="19" t="s">
        <v>81</v>
      </c>
      <c r="BK208" s="150">
        <f>ROUND(I208*H208,2)</f>
        <v>0</v>
      </c>
      <c r="BL208" s="19" t="s">
        <v>136</v>
      </c>
      <c r="BM208" s="149" t="s">
        <v>283</v>
      </c>
    </row>
    <row r="209" spans="1:65" s="2" customFormat="1">
      <c r="A209" s="34"/>
      <c r="B209" s="35"/>
      <c r="C209" s="34"/>
      <c r="D209" s="151" t="s">
        <v>138</v>
      </c>
      <c r="E209" s="34"/>
      <c r="F209" s="152" t="s">
        <v>284</v>
      </c>
      <c r="G209" s="34"/>
      <c r="H209" s="34"/>
      <c r="I209" s="153"/>
      <c r="J209" s="34"/>
      <c r="K209" s="34"/>
      <c r="L209" s="35"/>
      <c r="M209" s="154"/>
      <c r="N209" s="155"/>
      <c r="O209" s="55"/>
      <c r="P209" s="55"/>
      <c r="Q209" s="55"/>
      <c r="R209" s="55"/>
      <c r="S209" s="55"/>
      <c r="T209" s="56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T209" s="19" t="s">
        <v>138</v>
      </c>
      <c r="AU209" s="19" t="s">
        <v>83</v>
      </c>
    </row>
    <row r="210" spans="1:65" s="2" customFormat="1">
      <c r="A210" s="34"/>
      <c r="B210" s="35"/>
      <c r="C210" s="34"/>
      <c r="D210" s="156" t="s">
        <v>140</v>
      </c>
      <c r="E210" s="34"/>
      <c r="F210" s="157" t="s">
        <v>285</v>
      </c>
      <c r="G210" s="34"/>
      <c r="H210" s="34"/>
      <c r="I210" s="153"/>
      <c r="J210" s="34"/>
      <c r="K210" s="34"/>
      <c r="L210" s="35"/>
      <c r="M210" s="154"/>
      <c r="N210" s="155"/>
      <c r="O210" s="55"/>
      <c r="P210" s="55"/>
      <c r="Q210" s="55"/>
      <c r="R210" s="55"/>
      <c r="S210" s="55"/>
      <c r="T210" s="56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T210" s="19" t="s">
        <v>140</v>
      </c>
      <c r="AU210" s="19" t="s">
        <v>83</v>
      </c>
    </row>
    <row r="211" spans="1:65" s="13" customFormat="1">
      <c r="B211" s="158"/>
      <c r="D211" s="151" t="s">
        <v>142</v>
      </c>
      <c r="E211" s="159" t="s">
        <v>3</v>
      </c>
      <c r="F211" s="160" t="s">
        <v>286</v>
      </c>
      <c r="H211" s="161">
        <v>23.228999999999999</v>
      </c>
      <c r="I211" s="162"/>
      <c r="L211" s="158"/>
      <c r="M211" s="163"/>
      <c r="N211" s="164"/>
      <c r="O211" s="164"/>
      <c r="P211" s="164"/>
      <c r="Q211" s="164"/>
      <c r="R211" s="164"/>
      <c r="S211" s="164"/>
      <c r="T211" s="165"/>
      <c r="AT211" s="159" t="s">
        <v>142</v>
      </c>
      <c r="AU211" s="159" t="s">
        <v>83</v>
      </c>
      <c r="AV211" s="13" t="s">
        <v>83</v>
      </c>
      <c r="AW211" s="13" t="s">
        <v>34</v>
      </c>
      <c r="AX211" s="13" t="s">
        <v>73</v>
      </c>
      <c r="AY211" s="159" t="s">
        <v>130</v>
      </c>
    </row>
    <row r="212" spans="1:65" s="14" customFormat="1">
      <c r="B212" s="166"/>
      <c r="D212" s="151" t="s">
        <v>142</v>
      </c>
      <c r="E212" s="167" t="s">
        <v>3</v>
      </c>
      <c r="F212" s="168" t="s">
        <v>144</v>
      </c>
      <c r="H212" s="169">
        <v>23.228999999999999</v>
      </c>
      <c r="I212" s="170"/>
      <c r="L212" s="166"/>
      <c r="M212" s="171"/>
      <c r="N212" s="172"/>
      <c r="O212" s="172"/>
      <c r="P212" s="172"/>
      <c r="Q212" s="172"/>
      <c r="R212" s="172"/>
      <c r="S212" s="172"/>
      <c r="T212" s="173"/>
      <c r="AT212" s="167" t="s">
        <v>142</v>
      </c>
      <c r="AU212" s="167" t="s">
        <v>83</v>
      </c>
      <c r="AV212" s="14" t="s">
        <v>136</v>
      </c>
      <c r="AW212" s="14" t="s">
        <v>34</v>
      </c>
      <c r="AX212" s="14" t="s">
        <v>81</v>
      </c>
      <c r="AY212" s="167" t="s">
        <v>130</v>
      </c>
    </row>
    <row r="213" spans="1:65" s="2" customFormat="1" ht="21.75" customHeight="1">
      <c r="A213" s="34"/>
      <c r="B213" s="136"/>
      <c r="C213" s="137" t="s">
        <v>287</v>
      </c>
      <c r="D213" s="137" t="s">
        <v>132</v>
      </c>
      <c r="E213" s="138" t="s">
        <v>288</v>
      </c>
      <c r="F213" s="139" t="s">
        <v>289</v>
      </c>
      <c r="G213" s="140" t="s">
        <v>135</v>
      </c>
      <c r="H213" s="141">
        <v>23.228999999999999</v>
      </c>
      <c r="I213" s="142"/>
      <c r="J213" s="143">
        <f>ROUND(I213*H213,2)</f>
        <v>0</v>
      </c>
      <c r="K213" s="144"/>
      <c r="L213" s="35"/>
      <c r="M213" s="145" t="s">
        <v>3</v>
      </c>
      <c r="N213" s="146" t="s">
        <v>44</v>
      </c>
      <c r="O213" s="55"/>
      <c r="P213" s="147">
        <f>O213*H213</f>
        <v>0</v>
      </c>
      <c r="Q213" s="147">
        <v>0</v>
      </c>
      <c r="R213" s="147">
        <f>Q213*H213</f>
        <v>0</v>
      </c>
      <c r="S213" s="147">
        <v>0</v>
      </c>
      <c r="T213" s="148">
        <f>S213*H213</f>
        <v>0</v>
      </c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R213" s="149" t="s">
        <v>136</v>
      </c>
      <c r="AT213" s="149" t="s">
        <v>132</v>
      </c>
      <c r="AU213" s="149" t="s">
        <v>83</v>
      </c>
      <c r="AY213" s="19" t="s">
        <v>130</v>
      </c>
      <c r="BE213" s="150">
        <f>IF(N213="základní",J213,0)</f>
        <v>0</v>
      </c>
      <c r="BF213" s="150">
        <f>IF(N213="snížená",J213,0)</f>
        <v>0</v>
      </c>
      <c r="BG213" s="150">
        <f>IF(N213="zákl. přenesená",J213,0)</f>
        <v>0</v>
      </c>
      <c r="BH213" s="150">
        <f>IF(N213="sníž. přenesená",J213,0)</f>
        <v>0</v>
      </c>
      <c r="BI213" s="150">
        <f>IF(N213="nulová",J213,0)</f>
        <v>0</v>
      </c>
      <c r="BJ213" s="19" t="s">
        <v>81</v>
      </c>
      <c r="BK213" s="150">
        <f>ROUND(I213*H213,2)</f>
        <v>0</v>
      </c>
      <c r="BL213" s="19" t="s">
        <v>136</v>
      </c>
      <c r="BM213" s="149" t="s">
        <v>290</v>
      </c>
    </row>
    <row r="214" spans="1:65" s="2" customFormat="1" ht="18">
      <c r="A214" s="34"/>
      <c r="B214" s="35"/>
      <c r="C214" s="34"/>
      <c r="D214" s="151" t="s">
        <v>138</v>
      </c>
      <c r="E214" s="34"/>
      <c r="F214" s="152" t="s">
        <v>291</v>
      </c>
      <c r="G214" s="34"/>
      <c r="H214" s="34"/>
      <c r="I214" s="153"/>
      <c r="J214" s="34"/>
      <c r="K214" s="34"/>
      <c r="L214" s="35"/>
      <c r="M214" s="154"/>
      <c r="N214" s="155"/>
      <c r="O214" s="55"/>
      <c r="P214" s="55"/>
      <c r="Q214" s="55"/>
      <c r="R214" s="55"/>
      <c r="S214" s="55"/>
      <c r="T214" s="56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T214" s="19" t="s">
        <v>138</v>
      </c>
      <c r="AU214" s="19" t="s">
        <v>83</v>
      </c>
    </row>
    <row r="215" spans="1:65" s="2" customFormat="1">
      <c r="A215" s="34"/>
      <c r="B215" s="35"/>
      <c r="C215" s="34"/>
      <c r="D215" s="156" t="s">
        <v>140</v>
      </c>
      <c r="E215" s="34"/>
      <c r="F215" s="157" t="s">
        <v>292</v>
      </c>
      <c r="G215" s="34"/>
      <c r="H215" s="34"/>
      <c r="I215" s="153"/>
      <c r="J215" s="34"/>
      <c r="K215" s="34"/>
      <c r="L215" s="35"/>
      <c r="M215" s="154"/>
      <c r="N215" s="155"/>
      <c r="O215" s="55"/>
      <c r="P215" s="55"/>
      <c r="Q215" s="55"/>
      <c r="R215" s="55"/>
      <c r="S215" s="55"/>
      <c r="T215" s="56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T215" s="19" t="s">
        <v>140</v>
      </c>
      <c r="AU215" s="19" t="s">
        <v>83</v>
      </c>
    </row>
    <row r="216" spans="1:65" s="13" customFormat="1">
      <c r="B216" s="158"/>
      <c r="D216" s="151" t="s">
        <v>142</v>
      </c>
      <c r="E216" s="159" t="s">
        <v>3</v>
      </c>
      <c r="F216" s="160" t="s">
        <v>293</v>
      </c>
      <c r="H216" s="161">
        <v>23.228999999999999</v>
      </c>
      <c r="I216" s="162"/>
      <c r="L216" s="158"/>
      <c r="M216" s="163"/>
      <c r="N216" s="164"/>
      <c r="O216" s="164"/>
      <c r="P216" s="164"/>
      <c r="Q216" s="164"/>
      <c r="R216" s="164"/>
      <c r="S216" s="164"/>
      <c r="T216" s="165"/>
      <c r="AT216" s="159" t="s">
        <v>142</v>
      </c>
      <c r="AU216" s="159" t="s">
        <v>83</v>
      </c>
      <c r="AV216" s="13" t="s">
        <v>83</v>
      </c>
      <c r="AW216" s="13" t="s">
        <v>34</v>
      </c>
      <c r="AX216" s="13" t="s">
        <v>73</v>
      </c>
      <c r="AY216" s="159" t="s">
        <v>130</v>
      </c>
    </row>
    <row r="217" spans="1:65" s="14" customFormat="1">
      <c r="B217" s="166"/>
      <c r="D217" s="151" t="s">
        <v>142</v>
      </c>
      <c r="E217" s="167" t="s">
        <v>3</v>
      </c>
      <c r="F217" s="168" t="s">
        <v>144</v>
      </c>
      <c r="H217" s="169">
        <v>23.228999999999999</v>
      </c>
      <c r="I217" s="170"/>
      <c r="L217" s="166"/>
      <c r="M217" s="171"/>
      <c r="N217" s="172"/>
      <c r="O217" s="172"/>
      <c r="P217" s="172"/>
      <c r="Q217" s="172"/>
      <c r="R217" s="172"/>
      <c r="S217" s="172"/>
      <c r="T217" s="173"/>
      <c r="AT217" s="167" t="s">
        <v>142</v>
      </c>
      <c r="AU217" s="167" t="s">
        <v>83</v>
      </c>
      <c r="AV217" s="14" t="s">
        <v>136</v>
      </c>
      <c r="AW217" s="14" t="s">
        <v>34</v>
      </c>
      <c r="AX217" s="14" t="s">
        <v>81</v>
      </c>
      <c r="AY217" s="167" t="s">
        <v>130</v>
      </c>
    </row>
    <row r="218" spans="1:65" s="2" customFormat="1" ht="24.25" customHeight="1">
      <c r="A218" s="34"/>
      <c r="B218" s="136"/>
      <c r="C218" s="137" t="s">
        <v>294</v>
      </c>
      <c r="D218" s="137" t="s">
        <v>132</v>
      </c>
      <c r="E218" s="138" t="s">
        <v>295</v>
      </c>
      <c r="F218" s="139" t="s">
        <v>296</v>
      </c>
      <c r="G218" s="140" t="s">
        <v>202</v>
      </c>
      <c r="H218" s="141">
        <v>0.24399999999999999</v>
      </c>
      <c r="I218" s="142"/>
      <c r="J218" s="143">
        <f>ROUND(I218*H218,2)</f>
        <v>0</v>
      </c>
      <c r="K218" s="144"/>
      <c r="L218" s="35"/>
      <c r="M218" s="145" t="s">
        <v>3</v>
      </c>
      <c r="N218" s="146" t="s">
        <v>44</v>
      </c>
      <c r="O218" s="55"/>
      <c r="P218" s="147">
        <f>O218*H218</f>
        <v>0</v>
      </c>
      <c r="Q218" s="147">
        <v>1.05940312</v>
      </c>
      <c r="R218" s="147">
        <f>Q218*H218</f>
        <v>0.25849436128000003</v>
      </c>
      <c r="S218" s="147">
        <v>0</v>
      </c>
      <c r="T218" s="148">
        <f>S218*H218</f>
        <v>0</v>
      </c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R218" s="149" t="s">
        <v>136</v>
      </c>
      <c r="AT218" s="149" t="s">
        <v>132</v>
      </c>
      <c r="AU218" s="149" t="s">
        <v>83</v>
      </c>
      <c r="AY218" s="19" t="s">
        <v>130</v>
      </c>
      <c r="BE218" s="150">
        <f>IF(N218="základní",J218,0)</f>
        <v>0</v>
      </c>
      <c r="BF218" s="150">
        <f>IF(N218="snížená",J218,0)</f>
        <v>0</v>
      </c>
      <c r="BG218" s="150">
        <f>IF(N218="zákl. přenesená",J218,0)</f>
        <v>0</v>
      </c>
      <c r="BH218" s="150">
        <f>IF(N218="sníž. přenesená",J218,0)</f>
        <v>0</v>
      </c>
      <c r="BI218" s="150">
        <f>IF(N218="nulová",J218,0)</f>
        <v>0</v>
      </c>
      <c r="BJ218" s="19" t="s">
        <v>81</v>
      </c>
      <c r="BK218" s="150">
        <f>ROUND(I218*H218,2)</f>
        <v>0</v>
      </c>
      <c r="BL218" s="19" t="s">
        <v>136</v>
      </c>
      <c r="BM218" s="149" t="s">
        <v>297</v>
      </c>
    </row>
    <row r="219" spans="1:65" s="2" customFormat="1" ht="27">
      <c r="A219" s="34"/>
      <c r="B219" s="35"/>
      <c r="C219" s="34"/>
      <c r="D219" s="151" t="s">
        <v>138</v>
      </c>
      <c r="E219" s="34"/>
      <c r="F219" s="152" t="s">
        <v>298</v>
      </c>
      <c r="G219" s="34"/>
      <c r="H219" s="34"/>
      <c r="I219" s="153"/>
      <c r="J219" s="34"/>
      <c r="K219" s="34"/>
      <c r="L219" s="35"/>
      <c r="M219" s="154"/>
      <c r="N219" s="155"/>
      <c r="O219" s="55"/>
      <c r="P219" s="55"/>
      <c r="Q219" s="55"/>
      <c r="R219" s="55"/>
      <c r="S219" s="55"/>
      <c r="T219" s="56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T219" s="19" t="s">
        <v>138</v>
      </c>
      <c r="AU219" s="19" t="s">
        <v>83</v>
      </c>
    </row>
    <row r="220" spans="1:65" s="13" customFormat="1" ht="20">
      <c r="B220" s="158"/>
      <c r="D220" s="151" t="s">
        <v>142</v>
      </c>
      <c r="E220" s="159" t="s">
        <v>3</v>
      </c>
      <c r="F220" s="160" t="s">
        <v>299</v>
      </c>
      <c r="H220" s="161">
        <v>0.16300000000000001</v>
      </c>
      <c r="I220" s="162"/>
      <c r="L220" s="158"/>
      <c r="M220" s="163"/>
      <c r="N220" s="164"/>
      <c r="O220" s="164"/>
      <c r="P220" s="164"/>
      <c r="Q220" s="164"/>
      <c r="R220" s="164"/>
      <c r="S220" s="164"/>
      <c r="T220" s="165"/>
      <c r="AT220" s="159" t="s">
        <v>142</v>
      </c>
      <c r="AU220" s="159" t="s">
        <v>83</v>
      </c>
      <c r="AV220" s="13" t="s">
        <v>83</v>
      </c>
      <c r="AW220" s="13" t="s">
        <v>34</v>
      </c>
      <c r="AX220" s="13" t="s">
        <v>73</v>
      </c>
      <c r="AY220" s="159" t="s">
        <v>130</v>
      </c>
    </row>
    <row r="221" spans="1:65" s="13" customFormat="1">
      <c r="B221" s="158"/>
      <c r="D221" s="151" t="s">
        <v>142</v>
      </c>
      <c r="E221" s="159" t="s">
        <v>3</v>
      </c>
      <c r="F221" s="160" t="s">
        <v>300</v>
      </c>
      <c r="H221" s="161">
        <v>8.1000000000000003E-2</v>
      </c>
      <c r="I221" s="162"/>
      <c r="L221" s="158"/>
      <c r="M221" s="163"/>
      <c r="N221" s="164"/>
      <c r="O221" s="164"/>
      <c r="P221" s="164"/>
      <c r="Q221" s="164"/>
      <c r="R221" s="164"/>
      <c r="S221" s="164"/>
      <c r="T221" s="165"/>
      <c r="AT221" s="159" t="s">
        <v>142</v>
      </c>
      <c r="AU221" s="159" t="s">
        <v>83</v>
      </c>
      <c r="AV221" s="13" t="s">
        <v>83</v>
      </c>
      <c r="AW221" s="13" t="s">
        <v>34</v>
      </c>
      <c r="AX221" s="13" t="s">
        <v>73</v>
      </c>
      <c r="AY221" s="159" t="s">
        <v>130</v>
      </c>
    </row>
    <row r="222" spans="1:65" s="14" customFormat="1">
      <c r="B222" s="166"/>
      <c r="D222" s="151" t="s">
        <v>142</v>
      </c>
      <c r="E222" s="167" t="s">
        <v>3</v>
      </c>
      <c r="F222" s="168" t="s">
        <v>144</v>
      </c>
      <c r="H222" s="169">
        <v>0.24399999999999999</v>
      </c>
      <c r="I222" s="170"/>
      <c r="L222" s="166"/>
      <c r="M222" s="171"/>
      <c r="N222" s="172"/>
      <c r="O222" s="172"/>
      <c r="P222" s="172"/>
      <c r="Q222" s="172"/>
      <c r="R222" s="172"/>
      <c r="S222" s="172"/>
      <c r="T222" s="173"/>
      <c r="AT222" s="167" t="s">
        <v>142</v>
      </c>
      <c r="AU222" s="167" t="s">
        <v>83</v>
      </c>
      <c r="AV222" s="14" t="s">
        <v>136</v>
      </c>
      <c r="AW222" s="14" t="s">
        <v>34</v>
      </c>
      <c r="AX222" s="14" t="s">
        <v>81</v>
      </c>
      <c r="AY222" s="167" t="s">
        <v>130</v>
      </c>
    </row>
    <row r="223" spans="1:65" s="12" customFormat="1" ht="22.9" customHeight="1">
      <c r="B223" s="123"/>
      <c r="D223" s="124" t="s">
        <v>72</v>
      </c>
      <c r="E223" s="134" t="s">
        <v>152</v>
      </c>
      <c r="F223" s="134" t="s">
        <v>301</v>
      </c>
      <c r="I223" s="126"/>
      <c r="J223" s="135">
        <f>BK223</f>
        <v>0</v>
      </c>
      <c r="L223" s="123"/>
      <c r="M223" s="128"/>
      <c r="N223" s="129"/>
      <c r="O223" s="129"/>
      <c r="P223" s="130">
        <f>SUM(P224:P238)</f>
        <v>0</v>
      </c>
      <c r="Q223" s="129"/>
      <c r="R223" s="130">
        <f>SUM(R224:R238)</f>
        <v>13.703975999999999</v>
      </c>
      <c r="S223" s="129"/>
      <c r="T223" s="131">
        <f>SUM(T224:T238)</f>
        <v>0</v>
      </c>
      <c r="AR223" s="124" t="s">
        <v>81</v>
      </c>
      <c r="AT223" s="132" t="s">
        <v>72</v>
      </c>
      <c r="AU223" s="132" t="s">
        <v>81</v>
      </c>
      <c r="AY223" s="124" t="s">
        <v>130</v>
      </c>
      <c r="BK223" s="133">
        <f>SUM(BK224:BK238)</f>
        <v>0</v>
      </c>
    </row>
    <row r="224" spans="1:65" s="2" customFormat="1" ht="37.9" customHeight="1">
      <c r="A224" s="34"/>
      <c r="B224" s="136"/>
      <c r="C224" s="137" t="s">
        <v>302</v>
      </c>
      <c r="D224" s="137" t="s">
        <v>132</v>
      </c>
      <c r="E224" s="138" t="s">
        <v>303</v>
      </c>
      <c r="F224" s="139" t="s">
        <v>304</v>
      </c>
      <c r="G224" s="140" t="s">
        <v>147</v>
      </c>
      <c r="H224" s="141">
        <v>5.1479999999999997</v>
      </c>
      <c r="I224" s="142"/>
      <c r="J224" s="143">
        <f>ROUND(I224*H224,2)</f>
        <v>0</v>
      </c>
      <c r="K224" s="144"/>
      <c r="L224" s="35"/>
      <c r="M224" s="145" t="s">
        <v>3</v>
      </c>
      <c r="N224" s="146" t="s">
        <v>44</v>
      </c>
      <c r="O224" s="55"/>
      <c r="P224" s="147">
        <f>O224*H224</f>
        <v>0</v>
      </c>
      <c r="Q224" s="147">
        <v>2.6619999999999999</v>
      </c>
      <c r="R224" s="147">
        <f>Q224*H224</f>
        <v>13.703975999999999</v>
      </c>
      <c r="S224" s="147">
        <v>0</v>
      </c>
      <c r="T224" s="148">
        <f>S224*H224</f>
        <v>0</v>
      </c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R224" s="149" t="s">
        <v>136</v>
      </c>
      <c r="AT224" s="149" t="s">
        <v>132</v>
      </c>
      <c r="AU224" s="149" t="s">
        <v>83</v>
      </c>
      <c r="AY224" s="19" t="s">
        <v>130</v>
      </c>
      <c r="BE224" s="150">
        <f>IF(N224="základní",J224,0)</f>
        <v>0</v>
      </c>
      <c r="BF224" s="150">
        <f>IF(N224="snížená",J224,0)</f>
        <v>0</v>
      </c>
      <c r="BG224" s="150">
        <f>IF(N224="zákl. přenesená",J224,0)</f>
        <v>0</v>
      </c>
      <c r="BH224" s="150">
        <f>IF(N224="sníž. přenesená",J224,0)</f>
        <v>0</v>
      </c>
      <c r="BI224" s="150">
        <f>IF(N224="nulová",J224,0)</f>
        <v>0</v>
      </c>
      <c r="BJ224" s="19" t="s">
        <v>81</v>
      </c>
      <c r="BK224" s="150">
        <f>ROUND(I224*H224,2)</f>
        <v>0</v>
      </c>
      <c r="BL224" s="19" t="s">
        <v>136</v>
      </c>
      <c r="BM224" s="149" t="s">
        <v>305</v>
      </c>
    </row>
    <row r="225" spans="1:65" s="2" customFormat="1" ht="27">
      <c r="A225" s="34"/>
      <c r="B225" s="35"/>
      <c r="C225" s="34"/>
      <c r="D225" s="151" t="s">
        <v>138</v>
      </c>
      <c r="E225" s="34"/>
      <c r="F225" s="152" t="s">
        <v>306</v>
      </c>
      <c r="G225" s="34"/>
      <c r="H225" s="34"/>
      <c r="I225" s="153"/>
      <c r="J225" s="34"/>
      <c r="K225" s="34"/>
      <c r="L225" s="35"/>
      <c r="M225" s="154"/>
      <c r="N225" s="155"/>
      <c r="O225" s="55"/>
      <c r="P225" s="55"/>
      <c r="Q225" s="55"/>
      <c r="R225" s="55"/>
      <c r="S225" s="55"/>
      <c r="T225" s="56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T225" s="19" t="s">
        <v>138</v>
      </c>
      <c r="AU225" s="19" t="s">
        <v>83</v>
      </c>
    </row>
    <row r="226" spans="1:65" s="2" customFormat="1">
      <c r="A226" s="34"/>
      <c r="B226" s="35"/>
      <c r="C226" s="34"/>
      <c r="D226" s="156" t="s">
        <v>140</v>
      </c>
      <c r="E226" s="34"/>
      <c r="F226" s="157" t="s">
        <v>307</v>
      </c>
      <c r="G226" s="34"/>
      <c r="H226" s="34"/>
      <c r="I226" s="153"/>
      <c r="J226" s="34"/>
      <c r="K226" s="34"/>
      <c r="L226" s="35"/>
      <c r="M226" s="154"/>
      <c r="N226" s="155"/>
      <c r="O226" s="55"/>
      <c r="P226" s="55"/>
      <c r="Q226" s="55"/>
      <c r="R226" s="55"/>
      <c r="S226" s="55"/>
      <c r="T226" s="56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T226" s="19" t="s">
        <v>140</v>
      </c>
      <c r="AU226" s="19" t="s">
        <v>83</v>
      </c>
    </row>
    <row r="227" spans="1:65" s="13" customFormat="1">
      <c r="B227" s="158"/>
      <c r="D227" s="151" t="s">
        <v>142</v>
      </c>
      <c r="E227" s="159" t="s">
        <v>3</v>
      </c>
      <c r="F227" s="160" t="s">
        <v>308</v>
      </c>
      <c r="H227" s="161">
        <v>5.1479999999999997</v>
      </c>
      <c r="I227" s="162"/>
      <c r="L227" s="158"/>
      <c r="M227" s="163"/>
      <c r="N227" s="164"/>
      <c r="O227" s="164"/>
      <c r="P227" s="164"/>
      <c r="Q227" s="164"/>
      <c r="R227" s="164"/>
      <c r="S227" s="164"/>
      <c r="T227" s="165"/>
      <c r="AT227" s="159" t="s">
        <v>142</v>
      </c>
      <c r="AU227" s="159" t="s">
        <v>83</v>
      </c>
      <c r="AV227" s="13" t="s">
        <v>83</v>
      </c>
      <c r="AW227" s="13" t="s">
        <v>34</v>
      </c>
      <c r="AX227" s="13" t="s">
        <v>73</v>
      </c>
      <c r="AY227" s="159" t="s">
        <v>130</v>
      </c>
    </row>
    <row r="228" spans="1:65" s="14" customFormat="1">
      <c r="B228" s="166"/>
      <c r="D228" s="151" t="s">
        <v>142</v>
      </c>
      <c r="E228" s="167" t="s">
        <v>3</v>
      </c>
      <c r="F228" s="168" t="s">
        <v>144</v>
      </c>
      <c r="H228" s="169">
        <v>5.1479999999999997</v>
      </c>
      <c r="I228" s="170"/>
      <c r="L228" s="166"/>
      <c r="M228" s="171"/>
      <c r="N228" s="172"/>
      <c r="O228" s="172"/>
      <c r="P228" s="172"/>
      <c r="Q228" s="172"/>
      <c r="R228" s="172"/>
      <c r="S228" s="172"/>
      <c r="T228" s="173"/>
      <c r="AT228" s="167" t="s">
        <v>142</v>
      </c>
      <c r="AU228" s="167" t="s">
        <v>83</v>
      </c>
      <c r="AV228" s="14" t="s">
        <v>136</v>
      </c>
      <c r="AW228" s="14" t="s">
        <v>34</v>
      </c>
      <c r="AX228" s="14" t="s">
        <v>81</v>
      </c>
      <c r="AY228" s="167" t="s">
        <v>130</v>
      </c>
    </row>
    <row r="229" spans="1:65" s="2" customFormat="1" ht="24.25" customHeight="1">
      <c r="A229" s="34"/>
      <c r="B229" s="136"/>
      <c r="C229" s="137" t="s">
        <v>309</v>
      </c>
      <c r="D229" s="137" t="s">
        <v>132</v>
      </c>
      <c r="E229" s="138" t="s">
        <v>310</v>
      </c>
      <c r="F229" s="139" t="s">
        <v>311</v>
      </c>
      <c r="G229" s="140" t="s">
        <v>147</v>
      </c>
      <c r="H229" s="141">
        <v>5.1479999999999997</v>
      </c>
      <c r="I229" s="142"/>
      <c r="J229" s="143">
        <f>ROUND(I229*H229,2)</f>
        <v>0</v>
      </c>
      <c r="K229" s="144"/>
      <c r="L229" s="35"/>
      <c r="M229" s="145" t="s">
        <v>3</v>
      </c>
      <c r="N229" s="146" t="s">
        <v>44</v>
      </c>
      <c r="O229" s="55"/>
      <c r="P229" s="147">
        <f>O229*H229</f>
        <v>0</v>
      </c>
      <c r="Q229" s="147">
        <v>0</v>
      </c>
      <c r="R229" s="147">
        <f>Q229*H229</f>
        <v>0</v>
      </c>
      <c r="S229" s="147">
        <v>0</v>
      </c>
      <c r="T229" s="148">
        <f>S229*H229</f>
        <v>0</v>
      </c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R229" s="149" t="s">
        <v>136</v>
      </c>
      <c r="AT229" s="149" t="s">
        <v>132</v>
      </c>
      <c r="AU229" s="149" t="s">
        <v>83</v>
      </c>
      <c r="AY229" s="19" t="s">
        <v>130</v>
      </c>
      <c r="BE229" s="150">
        <f>IF(N229="základní",J229,0)</f>
        <v>0</v>
      </c>
      <c r="BF229" s="150">
        <f>IF(N229="snížená",J229,0)</f>
        <v>0</v>
      </c>
      <c r="BG229" s="150">
        <f>IF(N229="zákl. přenesená",J229,0)</f>
        <v>0</v>
      </c>
      <c r="BH229" s="150">
        <f>IF(N229="sníž. přenesená",J229,0)</f>
        <v>0</v>
      </c>
      <c r="BI229" s="150">
        <f>IF(N229="nulová",J229,0)</f>
        <v>0</v>
      </c>
      <c r="BJ229" s="19" t="s">
        <v>81</v>
      </c>
      <c r="BK229" s="150">
        <f>ROUND(I229*H229,2)</f>
        <v>0</v>
      </c>
      <c r="BL229" s="19" t="s">
        <v>136</v>
      </c>
      <c r="BM229" s="149" t="s">
        <v>312</v>
      </c>
    </row>
    <row r="230" spans="1:65" s="2" customFormat="1" ht="18">
      <c r="A230" s="34"/>
      <c r="B230" s="35"/>
      <c r="C230" s="34"/>
      <c r="D230" s="151" t="s">
        <v>138</v>
      </c>
      <c r="E230" s="34"/>
      <c r="F230" s="152" t="s">
        <v>313</v>
      </c>
      <c r="G230" s="34"/>
      <c r="H230" s="34"/>
      <c r="I230" s="153"/>
      <c r="J230" s="34"/>
      <c r="K230" s="34"/>
      <c r="L230" s="35"/>
      <c r="M230" s="154"/>
      <c r="N230" s="155"/>
      <c r="O230" s="55"/>
      <c r="P230" s="55"/>
      <c r="Q230" s="55"/>
      <c r="R230" s="55"/>
      <c r="S230" s="55"/>
      <c r="T230" s="56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T230" s="19" t="s">
        <v>138</v>
      </c>
      <c r="AU230" s="19" t="s">
        <v>83</v>
      </c>
    </row>
    <row r="231" spans="1:65" s="2" customFormat="1">
      <c r="A231" s="34"/>
      <c r="B231" s="35"/>
      <c r="C231" s="34"/>
      <c r="D231" s="156" t="s">
        <v>140</v>
      </c>
      <c r="E231" s="34"/>
      <c r="F231" s="157" t="s">
        <v>314</v>
      </c>
      <c r="G231" s="34"/>
      <c r="H231" s="34"/>
      <c r="I231" s="153"/>
      <c r="J231" s="34"/>
      <c r="K231" s="34"/>
      <c r="L231" s="35"/>
      <c r="M231" s="154"/>
      <c r="N231" s="155"/>
      <c r="O231" s="55"/>
      <c r="P231" s="55"/>
      <c r="Q231" s="55"/>
      <c r="R231" s="55"/>
      <c r="S231" s="55"/>
      <c r="T231" s="56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T231" s="19" t="s">
        <v>140</v>
      </c>
      <c r="AU231" s="19" t="s">
        <v>83</v>
      </c>
    </row>
    <row r="232" spans="1:65" s="13" customFormat="1">
      <c r="B232" s="158"/>
      <c r="D232" s="151" t="s">
        <v>142</v>
      </c>
      <c r="E232" s="159" t="s">
        <v>3</v>
      </c>
      <c r="F232" s="160" t="s">
        <v>315</v>
      </c>
      <c r="H232" s="161">
        <v>5.1479999999999997</v>
      </c>
      <c r="I232" s="162"/>
      <c r="L232" s="158"/>
      <c r="M232" s="163"/>
      <c r="N232" s="164"/>
      <c r="O232" s="164"/>
      <c r="P232" s="164"/>
      <c r="Q232" s="164"/>
      <c r="R232" s="164"/>
      <c r="S232" s="164"/>
      <c r="T232" s="165"/>
      <c r="AT232" s="159" t="s">
        <v>142</v>
      </c>
      <c r="AU232" s="159" t="s">
        <v>83</v>
      </c>
      <c r="AV232" s="13" t="s">
        <v>83</v>
      </c>
      <c r="AW232" s="13" t="s">
        <v>34</v>
      </c>
      <c r="AX232" s="13" t="s">
        <v>73</v>
      </c>
      <c r="AY232" s="159" t="s">
        <v>130</v>
      </c>
    </row>
    <row r="233" spans="1:65" s="14" customFormat="1">
      <c r="B233" s="166"/>
      <c r="D233" s="151" t="s">
        <v>142</v>
      </c>
      <c r="E233" s="167" t="s">
        <v>3</v>
      </c>
      <c r="F233" s="168" t="s">
        <v>144</v>
      </c>
      <c r="H233" s="169">
        <v>5.1479999999999997</v>
      </c>
      <c r="I233" s="170"/>
      <c r="L233" s="166"/>
      <c r="M233" s="171"/>
      <c r="N233" s="172"/>
      <c r="O233" s="172"/>
      <c r="P233" s="172"/>
      <c r="Q233" s="172"/>
      <c r="R233" s="172"/>
      <c r="S233" s="172"/>
      <c r="T233" s="173"/>
      <c r="AT233" s="167" t="s">
        <v>142</v>
      </c>
      <c r="AU233" s="167" t="s">
        <v>83</v>
      </c>
      <c r="AV233" s="14" t="s">
        <v>136</v>
      </c>
      <c r="AW233" s="14" t="s">
        <v>34</v>
      </c>
      <c r="AX233" s="14" t="s">
        <v>81</v>
      </c>
      <c r="AY233" s="167" t="s">
        <v>130</v>
      </c>
    </row>
    <row r="234" spans="1:65" s="2" customFormat="1" ht="24.25" customHeight="1">
      <c r="A234" s="34"/>
      <c r="B234" s="136"/>
      <c r="C234" s="137" t="s">
        <v>316</v>
      </c>
      <c r="D234" s="137" t="s">
        <v>132</v>
      </c>
      <c r="E234" s="138" t="s">
        <v>317</v>
      </c>
      <c r="F234" s="139" t="s">
        <v>318</v>
      </c>
      <c r="G234" s="140" t="s">
        <v>260</v>
      </c>
      <c r="H234" s="141">
        <v>4.5</v>
      </c>
      <c r="I234" s="142"/>
      <c r="J234" s="143">
        <f>ROUND(I234*H234,2)</f>
        <v>0</v>
      </c>
      <c r="K234" s="144"/>
      <c r="L234" s="35"/>
      <c r="M234" s="145" t="s">
        <v>3</v>
      </c>
      <c r="N234" s="146" t="s">
        <v>44</v>
      </c>
      <c r="O234" s="55"/>
      <c r="P234" s="147">
        <f>O234*H234</f>
        <v>0</v>
      </c>
      <c r="Q234" s="147">
        <v>0</v>
      </c>
      <c r="R234" s="147">
        <f>Q234*H234</f>
        <v>0</v>
      </c>
      <c r="S234" s="147">
        <v>0</v>
      </c>
      <c r="T234" s="148">
        <f>S234*H234</f>
        <v>0</v>
      </c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R234" s="149" t="s">
        <v>136</v>
      </c>
      <c r="AT234" s="149" t="s">
        <v>132</v>
      </c>
      <c r="AU234" s="149" t="s">
        <v>83</v>
      </c>
      <c r="AY234" s="19" t="s">
        <v>130</v>
      </c>
      <c r="BE234" s="150">
        <f>IF(N234="základní",J234,0)</f>
        <v>0</v>
      </c>
      <c r="BF234" s="150">
        <f>IF(N234="snížená",J234,0)</f>
        <v>0</v>
      </c>
      <c r="BG234" s="150">
        <f>IF(N234="zákl. přenesená",J234,0)</f>
        <v>0</v>
      </c>
      <c r="BH234" s="150">
        <f>IF(N234="sníž. přenesená",J234,0)</f>
        <v>0</v>
      </c>
      <c r="BI234" s="150">
        <f>IF(N234="nulová",J234,0)</f>
        <v>0</v>
      </c>
      <c r="BJ234" s="19" t="s">
        <v>81</v>
      </c>
      <c r="BK234" s="150">
        <f>ROUND(I234*H234,2)</f>
        <v>0</v>
      </c>
      <c r="BL234" s="19" t="s">
        <v>136</v>
      </c>
      <c r="BM234" s="149" t="s">
        <v>319</v>
      </c>
    </row>
    <row r="235" spans="1:65" s="2" customFormat="1" ht="18">
      <c r="A235" s="34"/>
      <c r="B235" s="35"/>
      <c r="C235" s="34"/>
      <c r="D235" s="151" t="s">
        <v>138</v>
      </c>
      <c r="E235" s="34"/>
      <c r="F235" s="152" t="s">
        <v>320</v>
      </c>
      <c r="G235" s="34"/>
      <c r="H235" s="34"/>
      <c r="I235" s="153"/>
      <c r="J235" s="34"/>
      <c r="K235" s="34"/>
      <c r="L235" s="35"/>
      <c r="M235" s="154"/>
      <c r="N235" s="155"/>
      <c r="O235" s="55"/>
      <c r="P235" s="55"/>
      <c r="Q235" s="55"/>
      <c r="R235" s="55"/>
      <c r="S235" s="55"/>
      <c r="T235" s="56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T235" s="19" t="s">
        <v>138</v>
      </c>
      <c r="AU235" s="19" t="s">
        <v>83</v>
      </c>
    </row>
    <row r="236" spans="1:65" s="2" customFormat="1">
      <c r="A236" s="34"/>
      <c r="B236" s="35"/>
      <c r="C236" s="34"/>
      <c r="D236" s="156" t="s">
        <v>140</v>
      </c>
      <c r="E236" s="34"/>
      <c r="F236" s="157" t="s">
        <v>321</v>
      </c>
      <c r="G236" s="34"/>
      <c r="H236" s="34"/>
      <c r="I236" s="153"/>
      <c r="J236" s="34"/>
      <c r="K236" s="34"/>
      <c r="L236" s="35"/>
      <c r="M236" s="154"/>
      <c r="N236" s="155"/>
      <c r="O236" s="55"/>
      <c r="P236" s="55"/>
      <c r="Q236" s="55"/>
      <c r="R236" s="55"/>
      <c r="S236" s="55"/>
      <c r="T236" s="56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T236" s="19" t="s">
        <v>140</v>
      </c>
      <c r="AU236" s="19" t="s">
        <v>83</v>
      </c>
    </row>
    <row r="237" spans="1:65" s="13" customFormat="1">
      <c r="B237" s="158"/>
      <c r="D237" s="151" t="s">
        <v>142</v>
      </c>
      <c r="E237" s="159" t="s">
        <v>3</v>
      </c>
      <c r="F237" s="160" t="s">
        <v>322</v>
      </c>
      <c r="H237" s="161">
        <v>4.5</v>
      </c>
      <c r="I237" s="162"/>
      <c r="L237" s="158"/>
      <c r="M237" s="163"/>
      <c r="N237" s="164"/>
      <c r="O237" s="164"/>
      <c r="P237" s="164"/>
      <c r="Q237" s="164"/>
      <c r="R237" s="164"/>
      <c r="S237" s="164"/>
      <c r="T237" s="165"/>
      <c r="AT237" s="159" t="s">
        <v>142</v>
      </c>
      <c r="AU237" s="159" t="s">
        <v>83</v>
      </c>
      <c r="AV237" s="13" t="s">
        <v>83</v>
      </c>
      <c r="AW237" s="13" t="s">
        <v>34</v>
      </c>
      <c r="AX237" s="13" t="s">
        <v>73</v>
      </c>
      <c r="AY237" s="159" t="s">
        <v>130</v>
      </c>
    </row>
    <row r="238" spans="1:65" s="14" customFormat="1">
      <c r="B238" s="166"/>
      <c r="D238" s="151" t="s">
        <v>142</v>
      </c>
      <c r="E238" s="167" t="s">
        <v>3</v>
      </c>
      <c r="F238" s="168" t="s">
        <v>144</v>
      </c>
      <c r="H238" s="169">
        <v>4.5</v>
      </c>
      <c r="I238" s="170"/>
      <c r="L238" s="166"/>
      <c r="M238" s="171"/>
      <c r="N238" s="172"/>
      <c r="O238" s="172"/>
      <c r="P238" s="172"/>
      <c r="Q238" s="172"/>
      <c r="R238" s="172"/>
      <c r="S238" s="172"/>
      <c r="T238" s="173"/>
      <c r="AT238" s="167" t="s">
        <v>142</v>
      </c>
      <c r="AU238" s="167" t="s">
        <v>83</v>
      </c>
      <c r="AV238" s="14" t="s">
        <v>136</v>
      </c>
      <c r="AW238" s="14" t="s">
        <v>34</v>
      </c>
      <c r="AX238" s="14" t="s">
        <v>81</v>
      </c>
      <c r="AY238" s="167" t="s">
        <v>130</v>
      </c>
    </row>
    <row r="239" spans="1:65" s="12" customFormat="1" ht="22.9" customHeight="1">
      <c r="B239" s="123"/>
      <c r="D239" s="124" t="s">
        <v>72</v>
      </c>
      <c r="E239" s="134" t="s">
        <v>136</v>
      </c>
      <c r="F239" s="134" t="s">
        <v>323</v>
      </c>
      <c r="I239" s="126"/>
      <c r="J239" s="135">
        <f>BK239</f>
        <v>0</v>
      </c>
      <c r="L239" s="123"/>
      <c r="M239" s="128"/>
      <c r="N239" s="129"/>
      <c r="O239" s="129"/>
      <c r="P239" s="130">
        <f>SUM(P240:P254)</f>
        <v>0</v>
      </c>
      <c r="Q239" s="129"/>
      <c r="R239" s="130">
        <f>SUM(R240:R254)</f>
        <v>1.76748021</v>
      </c>
      <c r="S239" s="129"/>
      <c r="T239" s="131">
        <f>SUM(T240:T254)</f>
        <v>0</v>
      </c>
      <c r="AR239" s="124" t="s">
        <v>81</v>
      </c>
      <c r="AT239" s="132" t="s">
        <v>72</v>
      </c>
      <c r="AU239" s="132" t="s">
        <v>81</v>
      </c>
      <c r="AY239" s="124" t="s">
        <v>130</v>
      </c>
      <c r="BK239" s="133">
        <f>SUM(BK240:BK254)</f>
        <v>0</v>
      </c>
    </row>
    <row r="240" spans="1:65" s="2" customFormat="1" ht="16.5" customHeight="1">
      <c r="A240" s="34"/>
      <c r="B240" s="136"/>
      <c r="C240" s="137" t="s">
        <v>324</v>
      </c>
      <c r="D240" s="137" t="s">
        <v>132</v>
      </c>
      <c r="E240" s="138" t="s">
        <v>325</v>
      </c>
      <c r="F240" s="139" t="s">
        <v>326</v>
      </c>
      <c r="G240" s="140" t="s">
        <v>147</v>
      </c>
      <c r="H240" s="141">
        <v>0.68600000000000005</v>
      </c>
      <c r="I240" s="142"/>
      <c r="J240" s="143">
        <f>ROUND(I240*H240,2)</f>
        <v>0</v>
      </c>
      <c r="K240" s="144"/>
      <c r="L240" s="35"/>
      <c r="M240" s="145" t="s">
        <v>3</v>
      </c>
      <c r="N240" s="146" t="s">
        <v>44</v>
      </c>
      <c r="O240" s="55"/>
      <c r="P240" s="147">
        <f>O240*H240</f>
        <v>0</v>
      </c>
      <c r="Q240" s="147">
        <v>2.5019749999999998</v>
      </c>
      <c r="R240" s="147">
        <f>Q240*H240</f>
        <v>1.7163548500000001</v>
      </c>
      <c r="S240" s="147">
        <v>0</v>
      </c>
      <c r="T240" s="148">
        <f>S240*H240</f>
        <v>0</v>
      </c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R240" s="149" t="s">
        <v>136</v>
      </c>
      <c r="AT240" s="149" t="s">
        <v>132</v>
      </c>
      <c r="AU240" s="149" t="s">
        <v>83</v>
      </c>
      <c r="AY240" s="19" t="s">
        <v>130</v>
      </c>
      <c r="BE240" s="150">
        <f>IF(N240="základní",J240,0)</f>
        <v>0</v>
      </c>
      <c r="BF240" s="150">
        <f>IF(N240="snížená",J240,0)</f>
        <v>0</v>
      </c>
      <c r="BG240" s="150">
        <f>IF(N240="zákl. přenesená",J240,0)</f>
        <v>0</v>
      </c>
      <c r="BH240" s="150">
        <f>IF(N240="sníž. přenesená",J240,0)</f>
        <v>0</v>
      </c>
      <c r="BI240" s="150">
        <f>IF(N240="nulová",J240,0)</f>
        <v>0</v>
      </c>
      <c r="BJ240" s="19" t="s">
        <v>81</v>
      </c>
      <c r="BK240" s="150">
        <f>ROUND(I240*H240,2)</f>
        <v>0</v>
      </c>
      <c r="BL240" s="19" t="s">
        <v>136</v>
      </c>
      <c r="BM240" s="149" t="s">
        <v>327</v>
      </c>
    </row>
    <row r="241" spans="1:65" s="2" customFormat="1">
      <c r="A241" s="34"/>
      <c r="B241" s="35"/>
      <c r="C241" s="34"/>
      <c r="D241" s="151" t="s">
        <v>138</v>
      </c>
      <c r="E241" s="34"/>
      <c r="F241" s="152" t="s">
        <v>328</v>
      </c>
      <c r="G241" s="34"/>
      <c r="H241" s="34"/>
      <c r="I241" s="153"/>
      <c r="J241" s="34"/>
      <c r="K241" s="34"/>
      <c r="L241" s="35"/>
      <c r="M241" s="154"/>
      <c r="N241" s="155"/>
      <c r="O241" s="55"/>
      <c r="P241" s="55"/>
      <c r="Q241" s="55"/>
      <c r="R241" s="55"/>
      <c r="S241" s="55"/>
      <c r="T241" s="56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T241" s="19" t="s">
        <v>138</v>
      </c>
      <c r="AU241" s="19" t="s">
        <v>83</v>
      </c>
    </row>
    <row r="242" spans="1:65" s="2" customFormat="1">
      <c r="A242" s="34"/>
      <c r="B242" s="35"/>
      <c r="C242" s="34"/>
      <c r="D242" s="156" t="s">
        <v>140</v>
      </c>
      <c r="E242" s="34"/>
      <c r="F242" s="157" t="s">
        <v>329</v>
      </c>
      <c r="G242" s="34"/>
      <c r="H242" s="34"/>
      <c r="I242" s="153"/>
      <c r="J242" s="34"/>
      <c r="K242" s="34"/>
      <c r="L242" s="35"/>
      <c r="M242" s="154"/>
      <c r="N242" s="155"/>
      <c r="O242" s="55"/>
      <c r="P242" s="55"/>
      <c r="Q242" s="55"/>
      <c r="R242" s="55"/>
      <c r="S242" s="55"/>
      <c r="T242" s="56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T242" s="19" t="s">
        <v>140</v>
      </c>
      <c r="AU242" s="19" t="s">
        <v>83</v>
      </c>
    </row>
    <row r="243" spans="1:65" s="15" customFormat="1">
      <c r="B243" s="174"/>
      <c r="D243" s="151" t="s">
        <v>142</v>
      </c>
      <c r="E243" s="175" t="s">
        <v>3</v>
      </c>
      <c r="F243" s="176" t="s">
        <v>330</v>
      </c>
      <c r="H243" s="175" t="s">
        <v>3</v>
      </c>
      <c r="I243" s="177"/>
      <c r="L243" s="174"/>
      <c r="M243" s="178"/>
      <c r="N243" s="179"/>
      <c r="O243" s="179"/>
      <c r="P243" s="179"/>
      <c r="Q243" s="179"/>
      <c r="R243" s="179"/>
      <c r="S243" s="179"/>
      <c r="T243" s="180"/>
      <c r="AT243" s="175" t="s">
        <v>142</v>
      </c>
      <c r="AU243" s="175" t="s">
        <v>83</v>
      </c>
      <c r="AV243" s="15" t="s">
        <v>81</v>
      </c>
      <c r="AW243" s="15" t="s">
        <v>34</v>
      </c>
      <c r="AX243" s="15" t="s">
        <v>73</v>
      </c>
      <c r="AY243" s="175" t="s">
        <v>130</v>
      </c>
    </row>
    <row r="244" spans="1:65" s="13" customFormat="1">
      <c r="B244" s="158"/>
      <c r="D244" s="151" t="s">
        <v>142</v>
      </c>
      <c r="E244" s="159" t="s">
        <v>3</v>
      </c>
      <c r="F244" s="160" t="s">
        <v>331</v>
      </c>
      <c r="H244" s="161">
        <v>0.68600000000000005</v>
      </c>
      <c r="I244" s="162"/>
      <c r="L244" s="158"/>
      <c r="M244" s="163"/>
      <c r="N244" s="164"/>
      <c r="O244" s="164"/>
      <c r="P244" s="164"/>
      <c r="Q244" s="164"/>
      <c r="R244" s="164"/>
      <c r="S244" s="164"/>
      <c r="T244" s="165"/>
      <c r="AT244" s="159" t="s">
        <v>142</v>
      </c>
      <c r="AU244" s="159" t="s">
        <v>83</v>
      </c>
      <c r="AV244" s="13" t="s">
        <v>83</v>
      </c>
      <c r="AW244" s="13" t="s">
        <v>34</v>
      </c>
      <c r="AX244" s="13" t="s">
        <v>73</v>
      </c>
      <c r="AY244" s="159" t="s">
        <v>130</v>
      </c>
    </row>
    <row r="245" spans="1:65" s="14" customFormat="1">
      <c r="B245" s="166"/>
      <c r="D245" s="151" t="s">
        <v>142</v>
      </c>
      <c r="E245" s="167" t="s">
        <v>3</v>
      </c>
      <c r="F245" s="168" t="s">
        <v>144</v>
      </c>
      <c r="H245" s="169">
        <v>0.68600000000000005</v>
      </c>
      <c r="I245" s="170"/>
      <c r="L245" s="166"/>
      <c r="M245" s="171"/>
      <c r="N245" s="172"/>
      <c r="O245" s="172"/>
      <c r="P245" s="172"/>
      <c r="Q245" s="172"/>
      <c r="R245" s="172"/>
      <c r="S245" s="172"/>
      <c r="T245" s="173"/>
      <c r="AT245" s="167" t="s">
        <v>142</v>
      </c>
      <c r="AU245" s="167" t="s">
        <v>83</v>
      </c>
      <c r="AV245" s="14" t="s">
        <v>136</v>
      </c>
      <c r="AW245" s="14" t="s">
        <v>34</v>
      </c>
      <c r="AX245" s="14" t="s">
        <v>81</v>
      </c>
      <c r="AY245" s="167" t="s">
        <v>130</v>
      </c>
    </row>
    <row r="246" spans="1:65" s="2" customFormat="1" ht="16.5" customHeight="1">
      <c r="A246" s="34"/>
      <c r="B246" s="136"/>
      <c r="C246" s="137" t="s">
        <v>332</v>
      </c>
      <c r="D246" s="137" t="s">
        <v>132</v>
      </c>
      <c r="E246" s="138" t="s">
        <v>333</v>
      </c>
      <c r="F246" s="139" t="s">
        <v>334</v>
      </c>
      <c r="G246" s="140" t="s">
        <v>135</v>
      </c>
      <c r="H246" s="141">
        <v>4.5759999999999996</v>
      </c>
      <c r="I246" s="142"/>
      <c r="J246" s="143">
        <f>ROUND(I246*H246,2)</f>
        <v>0</v>
      </c>
      <c r="K246" s="144"/>
      <c r="L246" s="35"/>
      <c r="M246" s="145" t="s">
        <v>3</v>
      </c>
      <c r="N246" s="146" t="s">
        <v>44</v>
      </c>
      <c r="O246" s="55"/>
      <c r="P246" s="147">
        <f>O246*H246</f>
        <v>0</v>
      </c>
      <c r="Q246" s="147">
        <v>1.11725E-2</v>
      </c>
      <c r="R246" s="147">
        <f>Q246*H246</f>
        <v>5.1125359999999995E-2</v>
      </c>
      <c r="S246" s="147">
        <v>0</v>
      </c>
      <c r="T246" s="148">
        <f>S246*H246</f>
        <v>0</v>
      </c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R246" s="149" t="s">
        <v>136</v>
      </c>
      <c r="AT246" s="149" t="s">
        <v>132</v>
      </c>
      <c r="AU246" s="149" t="s">
        <v>83</v>
      </c>
      <c r="AY246" s="19" t="s">
        <v>130</v>
      </c>
      <c r="BE246" s="150">
        <f>IF(N246="základní",J246,0)</f>
        <v>0</v>
      </c>
      <c r="BF246" s="150">
        <f>IF(N246="snížená",J246,0)</f>
        <v>0</v>
      </c>
      <c r="BG246" s="150">
        <f>IF(N246="zákl. přenesená",J246,0)</f>
        <v>0</v>
      </c>
      <c r="BH246" s="150">
        <f>IF(N246="sníž. přenesená",J246,0)</f>
        <v>0</v>
      </c>
      <c r="BI246" s="150">
        <f>IF(N246="nulová",J246,0)</f>
        <v>0</v>
      </c>
      <c r="BJ246" s="19" t="s">
        <v>81</v>
      </c>
      <c r="BK246" s="150">
        <f>ROUND(I246*H246,2)</f>
        <v>0</v>
      </c>
      <c r="BL246" s="19" t="s">
        <v>136</v>
      </c>
      <c r="BM246" s="149" t="s">
        <v>335</v>
      </c>
    </row>
    <row r="247" spans="1:65" s="2" customFormat="1">
      <c r="A247" s="34"/>
      <c r="B247" s="35"/>
      <c r="C247" s="34"/>
      <c r="D247" s="151" t="s">
        <v>138</v>
      </c>
      <c r="E247" s="34"/>
      <c r="F247" s="152" t="s">
        <v>336</v>
      </c>
      <c r="G247" s="34"/>
      <c r="H247" s="34"/>
      <c r="I247" s="153"/>
      <c r="J247" s="34"/>
      <c r="K247" s="34"/>
      <c r="L247" s="35"/>
      <c r="M247" s="154"/>
      <c r="N247" s="155"/>
      <c r="O247" s="55"/>
      <c r="P247" s="55"/>
      <c r="Q247" s="55"/>
      <c r="R247" s="55"/>
      <c r="S247" s="55"/>
      <c r="T247" s="56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T247" s="19" t="s">
        <v>138</v>
      </c>
      <c r="AU247" s="19" t="s">
        <v>83</v>
      </c>
    </row>
    <row r="248" spans="1:65" s="15" customFormat="1">
      <c r="B248" s="174"/>
      <c r="D248" s="151" t="s">
        <v>142</v>
      </c>
      <c r="E248" s="175" t="s">
        <v>3</v>
      </c>
      <c r="F248" s="176" t="s">
        <v>330</v>
      </c>
      <c r="H248" s="175" t="s">
        <v>3</v>
      </c>
      <c r="I248" s="177"/>
      <c r="L248" s="174"/>
      <c r="M248" s="178"/>
      <c r="N248" s="179"/>
      <c r="O248" s="179"/>
      <c r="P248" s="179"/>
      <c r="Q248" s="179"/>
      <c r="R248" s="179"/>
      <c r="S248" s="179"/>
      <c r="T248" s="180"/>
      <c r="AT248" s="175" t="s">
        <v>142</v>
      </c>
      <c r="AU248" s="175" t="s">
        <v>83</v>
      </c>
      <c r="AV248" s="15" t="s">
        <v>81</v>
      </c>
      <c r="AW248" s="15" t="s">
        <v>34</v>
      </c>
      <c r="AX248" s="15" t="s">
        <v>73</v>
      </c>
      <c r="AY248" s="175" t="s">
        <v>130</v>
      </c>
    </row>
    <row r="249" spans="1:65" s="13" customFormat="1">
      <c r="B249" s="158"/>
      <c r="D249" s="151" t="s">
        <v>142</v>
      </c>
      <c r="E249" s="159" t="s">
        <v>3</v>
      </c>
      <c r="F249" s="160" t="s">
        <v>337</v>
      </c>
      <c r="H249" s="161">
        <v>4.5759999999999996</v>
      </c>
      <c r="I249" s="162"/>
      <c r="L249" s="158"/>
      <c r="M249" s="163"/>
      <c r="N249" s="164"/>
      <c r="O249" s="164"/>
      <c r="P249" s="164"/>
      <c r="Q249" s="164"/>
      <c r="R249" s="164"/>
      <c r="S249" s="164"/>
      <c r="T249" s="165"/>
      <c r="AT249" s="159" t="s">
        <v>142</v>
      </c>
      <c r="AU249" s="159" t="s">
        <v>83</v>
      </c>
      <c r="AV249" s="13" t="s">
        <v>83</v>
      </c>
      <c r="AW249" s="13" t="s">
        <v>34</v>
      </c>
      <c r="AX249" s="13" t="s">
        <v>73</v>
      </c>
      <c r="AY249" s="159" t="s">
        <v>130</v>
      </c>
    </row>
    <row r="250" spans="1:65" s="14" customFormat="1">
      <c r="B250" s="166"/>
      <c r="D250" s="151" t="s">
        <v>142</v>
      </c>
      <c r="E250" s="167" t="s">
        <v>3</v>
      </c>
      <c r="F250" s="168" t="s">
        <v>144</v>
      </c>
      <c r="H250" s="169">
        <v>4.5759999999999996</v>
      </c>
      <c r="I250" s="170"/>
      <c r="L250" s="166"/>
      <c r="M250" s="171"/>
      <c r="N250" s="172"/>
      <c r="O250" s="172"/>
      <c r="P250" s="172"/>
      <c r="Q250" s="172"/>
      <c r="R250" s="172"/>
      <c r="S250" s="172"/>
      <c r="T250" s="173"/>
      <c r="AT250" s="167" t="s">
        <v>142</v>
      </c>
      <c r="AU250" s="167" t="s">
        <v>83</v>
      </c>
      <c r="AV250" s="14" t="s">
        <v>136</v>
      </c>
      <c r="AW250" s="14" t="s">
        <v>34</v>
      </c>
      <c r="AX250" s="14" t="s">
        <v>81</v>
      </c>
      <c r="AY250" s="167" t="s">
        <v>130</v>
      </c>
    </row>
    <row r="251" spans="1:65" s="2" customFormat="1" ht="16.5" customHeight="1">
      <c r="A251" s="34"/>
      <c r="B251" s="136"/>
      <c r="C251" s="137" t="s">
        <v>338</v>
      </c>
      <c r="D251" s="137" t="s">
        <v>132</v>
      </c>
      <c r="E251" s="138" t="s">
        <v>339</v>
      </c>
      <c r="F251" s="139" t="s">
        <v>340</v>
      </c>
      <c r="G251" s="140" t="s">
        <v>135</v>
      </c>
      <c r="H251" s="141">
        <v>4.5759999999999996</v>
      </c>
      <c r="I251" s="142"/>
      <c r="J251" s="143">
        <f>ROUND(I251*H251,2)</f>
        <v>0</v>
      </c>
      <c r="K251" s="144"/>
      <c r="L251" s="35"/>
      <c r="M251" s="145" t="s">
        <v>3</v>
      </c>
      <c r="N251" s="146" t="s">
        <v>44</v>
      </c>
      <c r="O251" s="55"/>
      <c r="P251" s="147">
        <f>O251*H251</f>
        <v>0</v>
      </c>
      <c r="Q251" s="147">
        <v>0</v>
      </c>
      <c r="R251" s="147">
        <f>Q251*H251</f>
        <v>0</v>
      </c>
      <c r="S251" s="147">
        <v>0</v>
      </c>
      <c r="T251" s="148">
        <f>S251*H251</f>
        <v>0</v>
      </c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R251" s="149" t="s">
        <v>136</v>
      </c>
      <c r="AT251" s="149" t="s">
        <v>132</v>
      </c>
      <c r="AU251" s="149" t="s">
        <v>83</v>
      </c>
      <c r="AY251" s="19" t="s">
        <v>130</v>
      </c>
      <c r="BE251" s="150">
        <f>IF(N251="základní",J251,0)</f>
        <v>0</v>
      </c>
      <c r="BF251" s="150">
        <f>IF(N251="snížená",J251,0)</f>
        <v>0</v>
      </c>
      <c r="BG251" s="150">
        <f>IF(N251="zákl. přenesená",J251,0)</f>
        <v>0</v>
      </c>
      <c r="BH251" s="150">
        <f>IF(N251="sníž. přenesená",J251,0)</f>
        <v>0</v>
      </c>
      <c r="BI251" s="150">
        <f>IF(N251="nulová",J251,0)</f>
        <v>0</v>
      </c>
      <c r="BJ251" s="19" t="s">
        <v>81</v>
      </c>
      <c r="BK251" s="150">
        <f>ROUND(I251*H251,2)</f>
        <v>0</v>
      </c>
      <c r="BL251" s="19" t="s">
        <v>136</v>
      </c>
      <c r="BM251" s="149" t="s">
        <v>341</v>
      </c>
    </row>
    <row r="252" spans="1:65" s="2" customFormat="1">
      <c r="A252" s="34"/>
      <c r="B252" s="35"/>
      <c r="C252" s="34"/>
      <c r="D252" s="151" t="s">
        <v>138</v>
      </c>
      <c r="E252" s="34"/>
      <c r="F252" s="152" t="s">
        <v>342</v>
      </c>
      <c r="G252" s="34"/>
      <c r="H252" s="34"/>
      <c r="I252" s="153"/>
      <c r="J252" s="34"/>
      <c r="K252" s="34"/>
      <c r="L252" s="35"/>
      <c r="M252" s="154"/>
      <c r="N252" s="155"/>
      <c r="O252" s="55"/>
      <c r="P252" s="55"/>
      <c r="Q252" s="55"/>
      <c r="R252" s="55"/>
      <c r="S252" s="55"/>
      <c r="T252" s="56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T252" s="19" t="s">
        <v>138</v>
      </c>
      <c r="AU252" s="19" t="s">
        <v>83</v>
      </c>
    </row>
    <row r="253" spans="1:65" s="13" customFormat="1">
      <c r="B253" s="158"/>
      <c r="D253" s="151" t="s">
        <v>142</v>
      </c>
      <c r="E253" s="159" t="s">
        <v>3</v>
      </c>
      <c r="F253" s="160" t="s">
        <v>343</v>
      </c>
      <c r="H253" s="161">
        <v>4.5759999999999996</v>
      </c>
      <c r="I253" s="162"/>
      <c r="L253" s="158"/>
      <c r="M253" s="163"/>
      <c r="N253" s="164"/>
      <c r="O253" s="164"/>
      <c r="P253" s="164"/>
      <c r="Q253" s="164"/>
      <c r="R253" s="164"/>
      <c r="S253" s="164"/>
      <c r="T253" s="165"/>
      <c r="AT253" s="159" t="s">
        <v>142</v>
      </c>
      <c r="AU253" s="159" t="s">
        <v>83</v>
      </c>
      <c r="AV253" s="13" t="s">
        <v>83</v>
      </c>
      <c r="AW253" s="13" t="s">
        <v>34</v>
      </c>
      <c r="AX253" s="13" t="s">
        <v>73</v>
      </c>
      <c r="AY253" s="159" t="s">
        <v>130</v>
      </c>
    </row>
    <row r="254" spans="1:65" s="14" customFormat="1">
      <c r="B254" s="166"/>
      <c r="D254" s="151" t="s">
        <v>142</v>
      </c>
      <c r="E254" s="167" t="s">
        <v>3</v>
      </c>
      <c r="F254" s="168" t="s">
        <v>144</v>
      </c>
      <c r="H254" s="169">
        <v>4.5759999999999996</v>
      </c>
      <c r="I254" s="170"/>
      <c r="L254" s="166"/>
      <c r="M254" s="171"/>
      <c r="N254" s="172"/>
      <c r="O254" s="172"/>
      <c r="P254" s="172"/>
      <c r="Q254" s="172"/>
      <c r="R254" s="172"/>
      <c r="S254" s="172"/>
      <c r="T254" s="173"/>
      <c r="AT254" s="167" t="s">
        <v>142</v>
      </c>
      <c r="AU254" s="167" t="s">
        <v>83</v>
      </c>
      <c r="AV254" s="14" t="s">
        <v>136</v>
      </c>
      <c r="AW254" s="14" t="s">
        <v>34</v>
      </c>
      <c r="AX254" s="14" t="s">
        <v>81</v>
      </c>
      <c r="AY254" s="167" t="s">
        <v>130</v>
      </c>
    </row>
    <row r="255" spans="1:65" s="12" customFormat="1" ht="22.9" customHeight="1">
      <c r="B255" s="123"/>
      <c r="D255" s="124" t="s">
        <v>72</v>
      </c>
      <c r="E255" s="134" t="s">
        <v>166</v>
      </c>
      <c r="F255" s="134" t="s">
        <v>344</v>
      </c>
      <c r="I255" s="126"/>
      <c r="J255" s="135">
        <f>BK255</f>
        <v>0</v>
      </c>
      <c r="L255" s="123"/>
      <c r="M255" s="128"/>
      <c r="N255" s="129"/>
      <c r="O255" s="129"/>
      <c r="P255" s="130">
        <f>SUM(P256:P271)</f>
        <v>0</v>
      </c>
      <c r="Q255" s="129"/>
      <c r="R255" s="130">
        <f>SUM(R256:R271)</f>
        <v>156.03560149999998</v>
      </c>
      <c r="S255" s="129"/>
      <c r="T255" s="131">
        <f>SUM(T256:T271)</f>
        <v>0</v>
      </c>
      <c r="AR255" s="124" t="s">
        <v>81</v>
      </c>
      <c r="AT255" s="132" t="s">
        <v>72</v>
      </c>
      <c r="AU255" s="132" t="s">
        <v>81</v>
      </c>
      <c r="AY255" s="124" t="s">
        <v>130</v>
      </c>
      <c r="BK255" s="133">
        <f>SUM(BK256:BK271)</f>
        <v>0</v>
      </c>
    </row>
    <row r="256" spans="1:65" s="2" customFormat="1" ht="24.25" customHeight="1">
      <c r="A256" s="34"/>
      <c r="B256" s="136"/>
      <c r="C256" s="137" t="s">
        <v>345</v>
      </c>
      <c r="D256" s="137" t="s">
        <v>132</v>
      </c>
      <c r="E256" s="138" t="s">
        <v>346</v>
      </c>
      <c r="F256" s="139" t="s">
        <v>347</v>
      </c>
      <c r="G256" s="140" t="s">
        <v>135</v>
      </c>
      <c r="H256" s="141">
        <v>88.704999999999998</v>
      </c>
      <c r="I256" s="142"/>
      <c r="J256" s="143">
        <f>ROUND(I256*H256,2)</f>
        <v>0</v>
      </c>
      <c r="K256" s="144"/>
      <c r="L256" s="35"/>
      <c r="M256" s="145" t="s">
        <v>3</v>
      </c>
      <c r="N256" s="146" t="s">
        <v>44</v>
      </c>
      <c r="O256" s="55"/>
      <c r="P256" s="147">
        <f>O256*H256</f>
        <v>0</v>
      </c>
      <c r="Q256" s="147">
        <v>0.46</v>
      </c>
      <c r="R256" s="147">
        <f>Q256*H256</f>
        <v>40.804299999999998</v>
      </c>
      <c r="S256" s="147">
        <v>0</v>
      </c>
      <c r="T256" s="148">
        <f>S256*H256</f>
        <v>0</v>
      </c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R256" s="149" t="s">
        <v>136</v>
      </c>
      <c r="AT256" s="149" t="s">
        <v>132</v>
      </c>
      <c r="AU256" s="149" t="s">
        <v>83</v>
      </c>
      <c r="AY256" s="19" t="s">
        <v>130</v>
      </c>
      <c r="BE256" s="150">
        <f>IF(N256="základní",J256,0)</f>
        <v>0</v>
      </c>
      <c r="BF256" s="150">
        <f>IF(N256="snížená",J256,0)</f>
        <v>0</v>
      </c>
      <c r="BG256" s="150">
        <f>IF(N256="zákl. přenesená",J256,0)</f>
        <v>0</v>
      </c>
      <c r="BH256" s="150">
        <f>IF(N256="sníž. přenesená",J256,0)</f>
        <v>0</v>
      </c>
      <c r="BI256" s="150">
        <f>IF(N256="nulová",J256,0)</f>
        <v>0</v>
      </c>
      <c r="BJ256" s="19" t="s">
        <v>81</v>
      </c>
      <c r="BK256" s="150">
        <f>ROUND(I256*H256,2)</f>
        <v>0</v>
      </c>
      <c r="BL256" s="19" t="s">
        <v>136</v>
      </c>
      <c r="BM256" s="149" t="s">
        <v>348</v>
      </c>
    </row>
    <row r="257" spans="1:65" s="2" customFormat="1" ht="18">
      <c r="A257" s="34"/>
      <c r="B257" s="35"/>
      <c r="C257" s="34"/>
      <c r="D257" s="151" t="s">
        <v>138</v>
      </c>
      <c r="E257" s="34"/>
      <c r="F257" s="152" t="s">
        <v>349</v>
      </c>
      <c r="G257" s="34"/>
      <c r="H257" s="34"/>
      <c r="I257" s="153"/>
      <c r="J257" s="34"/>
      <c r="K257" s="34"/>
      <c r="L257" s="35"/>
      <c r="M257" s="154"/>
      <c r="N257" s="155"/>
      <c r="O257" s="55"/>
      <c r="P257" s="55"/>
      <c r="Q257" s="55"/>
      <c r="R257" s="55"/>
      <c r="S257" s="55"/>
      <c r="T257" s="56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T257" s="19" t="s">
        <v>138</v>
      </c>
      <c r="AU257" s="19" t="s">
        <v>83</v>
      </c>
    </row>
    <row r="258" spans="1:65" s="2" customFormat="1">
      <c r="A258" s="34"/>
      <c r="B258" s="35"/>
      <c r="C258" s="34"/>
      <c r="D258" s="156" t="s">
        <v>140</v>
      </c>
      <c r="E258" s="34"/>
      <c r="F258" s="157" t="s">
        <v>350</v>
      </c>
      <c r="G258" s="34"/>
      <c r="H258" s="34"/>
      <c r="I258" s="153"/>
      <c r="J258" s="34"/>
      <c r="K258" s="34"/>
      <c r="L258" s="35"/>
      <c r="M258" s="154"/>
      <c r="N258" s="155"/>
      <c r="O258" s="55"/>
      <c r="P258" s="55"/>
      <c r="Q258" s="55"/>
      <c r="R258" s="55"/>
      <c r="S258" s="55"/>
      <c r="T258" s="56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T258" s="19" t="s">
        <v>140</v>
      </c>
      <c r="AU258" s="19" t="s">
        <v>83</v>
      </c>
    </row>
    <row r="259" spans="1:65" s="2" customFormat="1" ht="24.25" customHeight="1">
      <c r="A259" s="34"/>
      <c r="B259" s="136"/>
      <c r="C259" s="137" t="s">
        <v>351</v>
      </c>
      <c r="D259" s="137" t="s">
        <v>132</v>
      </c>
      <c r="E259" s="138" t="s">
        <v>352</v>
      </c>
      <c r="F259" s="139" t="s">
        <v>353</v>
      </c>
      <c r="G259" s="140" t="s">
        <v>135</v>
      </c>
      <c r="H259" s="141">
        <v>88.704999999999998</v>
      </c>
      <c r="I259" s="142"/>
      <c r="J259" s="143">
        <f>ROUND(I259*H259,2)</f>
        <v>0</v>
      </c>
      <c r="K259" s="144"/>
      <c r="L259" s="35"/>
      <c r="M259" s="145" t="s">
        <v>3</v>
      </c>
      <c r="N259" s="146" t="s">
        <v>44</v>
      </c>
      <c r="O259" s="55"/>
      <c r="P259" s="147">
        <f>O259*H259</f>
        <v>0</v>
      </c>
      <c r="Q259" s="147">
        <v>0.69</v>
      </c>
      <c r="R259" s="147">
        <f>Q259*H259</f>
        <v>61.206449999999997</v>
      </c>
      <c r="S259" s="147">
        <v>0</v>
      </c>
      <c r="T259" s="148">
        <f>S259*H259</f>
        <v>0</v>
      </c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R259" s="149" t="s">
        <v>136</v>
      </c>
      <c r="AT259" s="149" t="s">
        <v>132</v>
      </c>
      <c r="AU259" s="149" t="s">
        <v>83</v>
      </c>
      <c r="AY259" s="19" t="s">
        <v>130</v>
      </c>
      <c r="BE259" s="150">
        <f>IF(N259="základní",J259,0)</f>
        <v>0</v>
      </c>
      <c r="BF259" s="150">
        <f>IF(N259="snížená",J259,0)</f>
        <v>0</v>
      </c>
      <c r="BG259" s="150">
        <f>IF(N259="zákl. přenesená",J259,0)</f>
        <v>0</v>
      </c>
      <c r="BH259" s="150">
        <f>IF(N259="sníž. přenesená",J259,0)</f>
        <v>0</v>
      </c>
      <c r="BI259" s="150">
        <f>IF(N259="nulová",J259,0)</f>
        <v>0</v>
      </c>
      <c r="BJ259" s="19" t="s">
        <v>81</v>
      </c>
      <c r="BK259" s="150">
        <f>ROUND(I259*H259,2)</f>
        <v>0</v>
      </c>
      <c r="BL259" s="19" t="s">
        <v>136</v>
      </c>
      <c r="BM259" s="149" t="s">
        <v>354</v>
      </c>
    </row>
    <row r="260" spans="1:65" s="2" customFormat="1" ht="18">
      <c r="A260" s="34"/>
      <c r="B260" s="35"/>
      <c r="C260" s="34"/>
      <c r="D260" s="151" t="s">
        <v>138</v>
      </c>
      <c r="E260" s="34"/>
      <c r="F260" s="152" t="s">
        <v>355</v>
      </c>
      <c r="G260" s="34"/>
      <c r="H260" s="34"/>
      <c r="I260" s="153"/>
      <c r="J260" s="34"/>
      <c r="K260" s="34"/>
      <c r="L260" s="35"/>
      <c r="M260" s="154"/>
      <c r="N260" s="155"/>
      <c r="O260" s="55"/>
      <c r="P260" s="55"/>
      <c r="Q260" s="55"/>
      <c r="R260" s="55"/>
      <c r="S260" s="55"/>
      <c r="T260" s="56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T260" s="19" t="s">
        <v>138</v>
      </c>
      <c r="AU260" s="19" t="s">
        <v>83</v>
      </c>
    </row>
    <row r="261" spans="1:65" s="2" customFormat="1">
      <c r="A261" s="34"/>
      <c r="B261" s="35"/>
      <c r="C261" s="34"/>
      <c r="D261" s="156" t="s">
        <v>140</v>
      </c>
      <c r="E261" s="34"/>
      <c r="F261" s="157" t="s">
        <v>356</v>
      </c>
      <c r="G261" s="34"/>
      <c r="H261" s="34"/>
      <c r="I261" s="153"/>
      <c r="J261" s="34"/>
      <c r="K261" s="34"/>
      <c r="L261" s="35"/>
      <c r="M261" s="154"/>
      <c r="N261" s="155"/>
      <c r="O261" s="55"/>
      <c r="P261" s="55"/>
      <c r="Q261" s="55"/>
      <c r="R261" s="55"/>
      <c r="S261" s="55"/>
      <c r="T261" s="56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T261" s="19" t="s">
        <v>140</v>
      </c>
      <c r="AU261" s="19" t="s">
        <v>83</v>
      </c>
    </row>
    <row r="262" spans="1:65" s="13" customFormat="1">
      <c r="B262" s="158"/>
      <c r="D262" s="151" t="s">
        <v>142</v>
      </c>
      <c r="E262" s="159" t="s">
        <v>3</v>
      </c>
      <c r="F262" s="160" t="s">
        <v>357</v>
      </c>
      <c r="H262" s="161">
        <v>88.704999999999998</v>
      </c>
      <c r="I262" s="162"/>
      <c r="L262" s="158"/>
      <c r="M262" s="163"/>
      <c r="N262" s="164"/>
      <c r="O262" s="164"/>
      <c r="P262" s="164"/>
      <c r="Q262" s="164"/>
      <c r="R262" s="164"/>
      <c r="S262" s="164"/>
      <c r="T262" s="165"/>
      <c r="AT262" s="159" t="s">
        <v>142</v>
      </c>
      <c r="AU262" s="159" t="s">
        <v>83</v>
      </c>
      <c r="AV262" s="13" t="s">
        <v>83</v>
      </c>
      <c r="AW262" s="13" t="s">
        <v>34</v>
      </c>
      <c r="AX262" s="13" t="s">
        <v>73</v>
      </c>
      <c r="AY262" s="159" t="s">
        <v>130</v>
      </c>
    </row>
    <row r="263" spans="1:65" s="14" customFormat="1">
      <c r="B263" s="166"/>
      <c r="D263" s="151" t="s">
        <v>142</v>
      </c>
      <c r="E263" s="167" t="s">
        <v>3</v>
      </c>
      <c r="F263" s="168" t="s">
        <v>144</v>
      </c>
      <c r="H263" s="169">
        <v>88.704999999999998</v>
      </c>
      <c r="I263" s="170"/>
      <c r="L263" s="166"/>
      <c r="M263" s="171"/>
      <c r="N263" s="172"/>
      <c r="O263" s="172"/>
      <c r="P263" s="172"/>
      <c r="Q263" s="172"/>
      <c r="R263" s="172"/>
      <c r="S263" s="172"/>
      <c r="T263" s="173"/>
      <c r="AT263" s="167" t="s">
        <v>142</v>
      </c>
      <c r="AU263" s="167" t="s">
        <v>83</v>
      </c>
      <c r="AV263" s="14" t="s">
        <v>136</v>
      </c>
      <c r="AW263" s="14" t="s">
        <v>34</v>
      </c>
      <c r="AX263" s="14" t="s">
        <v>81</v>
      </c>
      <c r="AY263" s="167" t="s">
        <v>130</v>
      </c>
    </row>
    <row r="264" spans="1:65" s="2" customFormat="1" ht="24.25" customHeight="1">
      <c r="A264" s="34"/>
      <c r="B264" s="136"/>
      <c r="C264" s="137" t="s">
        <v>358</v>
      </c>
      <c r="D264" s="137" t="s">
        <v>132</v>
      </c>
      <c r="E264" s="138" t="s">
        <v>359</v>
      </c>
      <c r="F264" s="139" t="s">
        <v>360</v>
      </c>
      <c r="G264" s="140" t="s">
        <v>135</v>
      </c>
      <c r="H264" s="141">
        <v>88.704999999999998</v>
      </c>
      <c r="I264" s="142"/>
      <c r="J264" s="143">
        <f>ROUND(I264*H264,2)</f>
        <v>0</v>
      </c>
      <c r="K264" s="144"/>
      <c r="L264" s="35"/>
      <c r="M264" s="145" t="s">
        <v>3</v>
      </c>
      <c r="N264" s="146" t="s">
        <v>44</v>
      </c>
      <c r="O264" s="55"/>
      <c r="P264" s="147">
        <f>O264*H264</f>
        <v>0</v>
      </c>
      <c r="Q264" s="147">
        <v>0.1837</v>
      </c>
      <c r="R264" s="147">
        <f>Q264*H264</f>
        <v>16.295108500000001</v>
      </c>
      <c r="S264" s="147">
        <v>0</v>
      </c>
      <c r="T264" s="148">
        <f>S264*H264</f>
        <v>0</v>
      </c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R264" s="149" t="s">
        <v>136</v>
      </c>
      <c r="AT264" s="149" t="s">
        <v>132</v>
      </c>
      <c r="AU264" s="149" t="s">
        <v>83</v>
      </c>
      <c r="AY264" s="19" t="s">
        <v>130</v>
      </c>
      <c r="BE264" s="150">
        <f>IF(N264="základní",J264,0)</f>
        <v>0</v>
      </c>
      <c r="BF264" s="150">
        <f>IF(N264="snížená",J264,0)</f>
        <v>0</v>
      </c>
      <c r="BG264" s="150">
        <f>IF(N264="zákl. přenesená",J264,0)</f>
        <v>0</v>
      </c>
      <c r="BH264" s="150">
        <f>IF(N264="sníž. přenesená",J264,0)</f>
        <v>0</v>
      </c>
      <c r="BI264" s="150">
        <f>IF(N264="nulová",J264,0)</f>
        <v>0</v>
      </c>
      <c r="BJ264" s="19" t="s">
        <v>81</v>
      </c>
      <c r="BK264" s="150">
        <f>ROUND(I264*H264,2)</f>
        <v>0</v>
      </c>
      <c r="BL264" s="19" t="s">
        <v>136</v>
      </c>
      <c r="BM264" s="149" t="s">
        <v>361</v>
      </c>
    </row>
    <row r="265" spans="1:65" s="2" customFormat="1" ht="27">
      <c r="A265" s="34"/>
      <c r="B265" s="35"/>
      <c r="C265" s="34"/>
      <c r="D265" s="151" t="s">
        <v>138</v>
      </c>
      <c r="E265" s="34"/>
      <c r="F265" s="152" t="s">
        <v>362</v>
      </c>
      <c r="G265" s="34"/>
      <c r="H265" s="34"/>
      <c r="I265" s="153"/>
      <c r="J265" s="34"/>
      <c r="K265" s="34"/>
      <c r="L265" s="35"/>
      <c r="M265" s="154"/>
      <c r="N265" s="155"/>
      <c r="O265" s="55"/>
      <c r="P265" s="55"/>
      <c r="Q265" s="55"/>
      <c r="R265" s="55"/>
      <c r="S265" s="55"/>
      <c r="T265" s="56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T265" s="19" t="s">
        <v>138</v>
      </c>
      <c r="AU265" s="19" t="s">
        <v>83</v>
      </c>
    </row>
    <row r="266" spans="1:65" s="2" customFormat="1">
      <c r="A266" s="34"/>
      <c r="B266" s="35"/>
      <c r="C266" s="34"/>
      <c r="D266" s="156" t="s">
        <v>140</v>
      </c>
      <c r="E266" s="34"/>
      <c r="F266" s="157" t="s">
        <v>363</v>
      </c>
      <c r="G266" s="34"/>
      <c r="H266" s="34"/>
      <c r="I266" s="153"/>
      <c r="J266" s="34"/>
      <c r="K266" s="34"/>
      <c r="L266" s="35"/>
      <c r="M266" s="154"/>
      <c r="N266" s="155"/>
      <c r="O266" s="55"/>
      <c r="P266" s="55"/>
      <c r="Q266" s="55"/>
      <c r="R266" s="55"/>
      <c r="S266" s="55"/>
      <c r="T266" s="56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T266" s="19" t="s">
        <v>140</v>
      </c>
      <c r="AU266" s="19" t="s">
        <v>83</v>
      </c>
    </row>
    <row r="267" spans="1:65" s="13" customFormat="1">
      <c r="B267" s="158"/>
      <c r="D267" s="151" t="s">
        <v>142</v>
      </c>
      <c r="E267" s="159" t="s">
        <v>3</v>
      </c>
      <c r="F267" s="160" t="s">
        <v>364</v>
      </c>
      <c r="H267" s="161">
        <v>88.704999999999998</v>
      </c>
      <c r="I267" s="162"/>
      <c r="L267" s="158"/>
      <c r="M267" s="163"/>
      <c r="N267" s="164"/>
      <c r="O267" s="164"/>
      <c r="P267" s="164"/>
      <c r="Q267" s="164"/>
      <c r="R267" s="164"/>
      <c r="S267" s="164"/>
      <c r="T267" s="165"/>
      <c r="AT267" s="159" t="s">
        <v>142</v>
      </c>
      <c r="AU267" s="159" t="s">
        <v>83</v>
      </c>
      <c r="AV267" s="13" t="s">
        <v>83</v>
      </c>
      <c r="AW267" s="13" t="s">
        <v>34</v>
      </c>
      <c r="AX267" s="13" t="s">
        <v>73</v>
      </c>
      <c r="AY267" s="159" t="s">
        <v>130</v>
      </c>
    </row>
    <row r="268" spans="1:65" s="14" customFormat="1">
      <c r="B268" s="166"/>
      <c r="D268" s="151" t="s">
        <v>142</v>
      </c>
      <c r="E268" s="167" t="s">
        <v>3</v>
      </c>
      <c r="F268" s="168" t="s">
        <v>144</v>
      </c>
      <c r="H268" s="169">
        <v>88.704999999999998</v>
      </c>
      <c r="I268" s="170"/>
      <c r="L268" s="166"/>
      <c r="M268" s="171"/>
      <c r="N268" s="172"/>
      <c r="O268" s="172"/>
      <c r="P268" s="172"/>
      <c r="Q268" s="172"/>
      <c r="R268" s="172"/>
      <c r="S268" s="172"/>
      <c r="T268" s="173"/>
      <c r="AT268" s="167" t="s">
        <v>142</v>
      </c>
      <c r="AU268" s="167" t="s">
        <v>83</v>
      </c>
      <c r="AV268" s="14" t="s">
        <v>136</v>
      </c>
      <c r="AW268" s="14" t="s">
        <v>34</v>
      </c>
      <c r="AX268" s="14" t="s">
        <v>81</v>
      </c>
      <c r="AY268" s="167" t="s">
        <v>130</v>
      </c>
    </row>
    <row r="269" spans="1:65" s="2" customFormat="1" ht="16.5" customHeight="1">
      <c r="A269" s="34"/>
      <c r="B269" s="136"/>
      <c r="C269" s="181" t="s">
        <v>365</v>
      </c>
      <c r="D269" s="181" t="s">
        <v>236</v>
      </c>
      <c r="E269" s="182" t="s">
        <v>366</v>
      </c>
      <c r="F269" s="183" t="s">
        <v>367</v>
      </c>
      <c r="G269" s="184" t="s">
        <v>135</v>
      </c>
      <c r="H269" s="185">
        <v>90.478999999999999</v>
      </c>
      <c r="I269" s="186"/>
      <c r="J269" s="187">
        <f>ROUND(I269*H269,2)</f>
        <v>0</v>
      </c>
      <c r="K269" s="188"/>
      <c r="L269" s="189"/>
      <c r="M269" s="190" t="s">
        <v>3</v>
      </c>
      <c r="N269" s="191" t="s">
        <v>44</v>
      </c>
      <c r="O269" s="55"/>
      <c r="P269" s="147">
        <f>O269*H269</f>
        <v>0</v>
      </c>
      <c r="Q269" s="147">
        <v>0.41699999999999998</v>
      </c>
      <c r="R269" s="147">
        <f>Q269*H269</f>
        <v>37.729742999999999</v>
      </c>
      <c r="S269" s="147">
        <v>0</v>
      </c>
      <c r="T269" s="148">
        <f>S269*H269</f>
        <v>0</v>
      </c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R269" s="149" t="s">
        <v>193</v>
      </c>
      <c r="AT269" s="149" t="s">
        <v>236</v>
      </c>
      <c r="AU269" s="149" t="s">
        <v>83</v>
      </c>
      <c r="AY269" s="19" t="s">
        <v>130</v>
      </c>
      <c r="BE269" s="150">
        <f>IF(N269="základní",J269,0)</f>
        <v>0</v>
      </c>
      <c r="BF269" s="150">
        <f>IF(N269="snížená",J269,0)</f>
        <v>0</v>
      </c>
      <c r="BG269" s="150">
        <f>IF(N269="zákl. přenesená",J269,0)</f>
        <v>0</v>
      </c>
      <c r="BH269" s="150">
        <f>IF(N269="sníž. přenesená",J269,0)</f>
        <v>0</v>
      </c>
      <c r="BI269" s="150">
        <f>IF(N269="nulová",J269,0)</f>
        <v>0</v>
      </c>
      <c r="BJ269" s="19" t="s">
        <v>81</v>
      </c>
      <c r="BK269" s="150">
        <f>ROUND(I269*H269,2)</f>
        <v>0</v>
      </c>
      <c r="BL269" s="19" t="s">
        <v>136</v>
      </c>
      <c r="BM269" s="149" t="s">
        <v>368</v>
      </c>
    </row>
    <row r="270" spans="1:65" s="2" customFormat="1">
      <c r="A270" s="34"/>
      <c r="B270" s="35"/>
      <c r="C270" s="34"/>
      <c r="D270" s="151" t="s">
        <v>138</v>
      </c>
      <c r="E270" s="34"/>
      <c r="F270" s="152" t="s">
        <v>367</v>
      </c>
      <c r="G270" s="34"/>
      <c r="H270" s="34"/>
      <c r="I270" s="153"/>
      <c r="J270" s="34"/>
      <c r="K270" s="34"/>
      <c r="L270" s="35"/>
      <c r="M270" s="154"/>
      <c r="N270" s="155"/>
      <c r="O270" s="55"/>
      <c r="P270" s="55"/>
      <c r="Q270" s="55"/>
      <c r="R270" s="55"/>
      <c r="S270" s="55"/>
      <c r="T270" s="56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T270" s="19" t="s">
        <v>138</v>
      </c>
      <c r="AU270" s="19" t="s">
        <v>83</v>
      </c>
    </row>
    <row r="271" spans="1:65" s="13" customFormat="1">
      <c r="B271" s="158"/>
      <c r="D271" s="151" t="s">
        <v>142</v>
      </c>
      <c r="F271" s="160" t="s">
        <v>369</v>
      </c>
      <c r="H271" s="161">
        <v>90.478999999999999</v>
      </c>
      <c r="I271" s="162"/>
      <c r="L271" s="158"/>
      <c r="M271" s="163"/>
      <c r="N271" s="164"/>
      <c r="O271" s="164"/>
      <c r="P271" s="164"/>
      <c r="Q271" s="164"/>
      <c r="R271" s="164"/>
      <c r="S271" s="164"/>
      <c r="T271" s="165"/>
      <c r="AT271" s="159" t="s">
        <v>142</v>
      </c>
      <c r="AU271" s="159" t="s">
        <v>83</v>
      </c>
      <c r="AV271" s="13" t="s">
        <v>83</v>
      </c>
      <c r="AW271" s="13" t="s">
        <v>4</v>
      </c>
      <c r="AX271" s="13" t="s">
        <v>81</v>
      </c>
      <c r="AY271" s="159" t="s">
        <v>130</v>
      </c>
    </row>
    <row r="272" spans="1:65" s="12" customFormat="1" ht="22.9" customHeight="1">
      <c r="B272" s="123"/>
      <c r="D272" s="124" t="s">
        <v>72</v>
      </c>
      <c r="E272" s="134" t="s">
        <v>173</v>
      </c>
      <c r="F272" s="134" t="s">
        <v>370</v>
      </c>
      <c r="I272" s="126"/>
      <c r="J272" s="135">
        <f>BK272</f>
        <v>0</v>
      </c>
      <c r="L272" s="123"/>
      <c r="M272" s="128"/>
      <c r="N272" s="129"/>
      <c r="O272" s="129"/>
      <c r="P272" s="130">
        <f>SUM(P273:P330)</f>
        <v>0</v>
      </c>
      <c r="Q272" s="129"/>
      <c r="R272" s="130">
        <f>SUM(R273:R330)</f>
        <v>6.9001961559999998</v>
      </c>
      <c r="S272" s="129"/>
      <c r="T272" s="131">
        <f>SUM(T273:T330)</f>
        <v>8.2596000000000006E-3</v>
      </c>
      <c r="AR272" s="124" t="s">
        <v>81</v>
      </c>
      <c r="AT272" s="132" t="s">
        <v>72</v>
      </c>
      <c r="AU272" s="132" t="s">
        <v>81</v>
      </c>
      <c r="AY272" s="124" t="s">
        <v>130</v>
      </c>
      <c r="BK272" s="133">
        <f>SUM(BK273:BK330)</f>
        <v>0</v>
      </c>
    </row>
    <row r="273" spans="1:65" s="2" customFormat="1" ht="24.25" customHeight="1">
      <c r="A273" s="34"/>
      <c r="B273" s="136"/>
      <c r="C273" s="137" t="s">
        <v>371</v>
      </c>
      <c r="D273" s="137" t="s">
        <v>132</v>
      </c>
      <c r="E273" s="138" t="s">
        <v>372</v>
      </c>
      <c r="F273" s="139" t="s">
        <v>373</v>
      </c>
      <c r="G273" s="140" t="s">
        <v>135</v>
      </c>
      <c r="H273" s="141">
        <v>1.92</v>
      </c>
      <c r="I273" s="142"/>
      <c r="J273" s="143">
        <f>ROUND(I273*H273,2)</f>
        <v>0</v>
      </c>
      <c r="K273" s="144"/>
      <c r="L273" s="35"/>
      <c r="M273" s="145" t="s">
        <v>3</v>
      </c>
      <c r="N273" s="146" t="s">
        <v>44</v>
      </c>
      <c r="O273" s="55"/>
      <c r="P273" s="147">
        <f>O273*H273</f>
        <v>0</v>
      </c>
      <c r="Q273" s="147">
        <v>3.4680000000000002E-2</v>
      </c>
      <c r="R273" s="147">
        <f>Q273*H273</f>
        <v>6.6585600000000009E-2</v>
      </c>
      <c r="S273" s="147">
        <v>0</v>
      </c>
      <c r="T273" s="148">
        <f>S273*H273</f>
        <v>0</v>
      </c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R273" s="149" t="s">
        <v>136</v>
      </c>
      <c r="AT273" s="149" t="s">
        <v>132</v>
      </c>
      <c r="AU273" s="149" t="s">
        <v>83</v>
      </c>
      <c r="AY273" s="19" t="s">
        <v>130</v>
      </c>
      <c r="BE273" s="150">
        <f>IF(N273="základní",J273,0)</f>
        <v>0</v>
      </c>
      <c r="BF273" s="150">
        <f>IF(N273="snížená",J273,0)</f>
        <v>0</v>
      </c>
      <c r="BG273" s="150">
        <f>IF(N273="zákl. přenesená",J273,0)</f>
        <v>0</v>
      </c>
      <c r="BH273" s="150">
        <f>IF(N273="sníž. přenesená",J273,0)</f>
        <v>0</v>
      </c>
      <c r="BI273" s="150">
        <f>IF(N273="nulová",J273,0)</f>
        <v>0</v>
      </c>
      <c r="BJ273" s="19" t="s">
        <v>81</v>
      </c>
      <c r="BK273" s="150">
        <f>ROUND(I273*H273,2)</f>
        <v>0</v>
      </c>
      <c r="BL273" s="19" t="s">
        <v>136</v>
      </c>
      <c r="BM273" s="149" t="s">
        <v>374</v>
      </c>
    </row>
    <row r="274" spans="1:65" s="2" customFormat="1">
      <c r="A274" s="34"/>
      <c r="B274" s="35"/>
      <c r="C274" s="34"/>
      <c r="D274" s="151" t="s">
        <v>138</v>
      </c>
      <c r="E274" s="34"/>
      <c r="F274" s="152" t="s">
        <v>375</v>
      </c>
      <c r="G274" s="34"/>
      <c r="H274" s="34"/>
      <c r="I274" s="153"/>
      <c r="J274" s="34"/>
      <c r="K274" s="34"/>
      <c r="L274" s="35"/>
      <c r="M274" s="154"/>
      <c r="N274" s="155"/>
      <c r="O274" s="55"/>
      <c r="P274" s="55"/>
      <c r="Q274" s="55"/>
      <c r="R274" s="55"/>
      <c r="S274" s="55"/>
      <c r="T274" s="56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T274" s="19" t="s">
        <v>138</v>
      </c>
      <c r="AU274" s="19" t="s">
        <v>83</v>
      </c>
    </row>
    <row r="275" spans="1:65" s="2" customFormat="1">
      <c r="A275" s="34"/>
      <c r="B275" s="35"/>
      <c r="C275" s="34"/>
      <c r="D275" s="156" t="s">
        <v>140</v>
      </c>
      <c r="E275" s="34"/>
      <c r="F275" s="157" t="s">
        <v>376</v>
      </c>
      <c r="G275" s="34"/>
      <c r="H275" s="34"/>
      <c r="I275" s="153"/>
      <c r="J275" s="34"/>
      <c r="K275" s="34"/>
      <c r="L275" s="35"/>
      <c r="M275" s="154"/>
      <c r="N275" s="155"/>
      <c r="O275" s="55"/>
      <c r="P275" s="55"/>
      <c r="Q275" s="55"/>
      <c r="R275" s="55"/>
      <c r="S275" s="55"/>
      <c r="T275" s="56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T275" s="19" t="s">
        <v>140</v>
      </c>
      <c r="AU275" s="19" t="s">
        <v>83</v>
      </c>
    </row>
    <row r="276" spans="1:65" s="13" customFormat="1">
      <c r="B276" s="158"/>
      <c r="D276" s="151" t="s">
        <v>142</v>
      </c>
      <c r="E276" s="159" t="s">
        <v>3</v>
      </c>
      <c r="F276" s="160" t="s">
        <v>377</v>
      </c>
      <c r="H276" s="161">
        <v>1.92</v>
      </c>
      <c r="I276" s="162"/>
      <c r="L276" s="158"/>
      <c r="M276" s="163"/>
      <c r="N276" s="164"/>
      <c r="O276" s="164"/>
      <c r="P276" s="164"/>
      <c r="Q276" s="164"/>
      <c r="R276" s="164"/>
      <c r="S276" s="164"/>
      <c r="T276" s="165"/>
      <c r="AT276" s="159" t="s">
        <v>142</v>
      </c>
      <c r="AU276" s="159" t="s">
        <v>83</v>
      </c>
      <c r="AV276" s="13" t="s">
        <v>83</v>
      </c>
      <c r="AW276" s="13" t="s">
        <v>34</v>
      </c>
      <c r="AX276" s="13" t="s">
        <v>73</v>
      </c>
      <c r="AY276" s="159" t="s">
        <v>130</v>
      </c>
    </row>
    <row r="277" spans="1:65" s="14" customFormat="1">
      <c r="B277" s="166"/>
      <c r="D277" s="151" t="s">
        <v>142</v>
      </c>
      <c r="E277" s="167" t="s">
        <v>3</v>
      </c>
      <c r="F277" s="168" t="s">
        <v>144</v>
      </c>
      <c r="H277" s="169">
        <v>1.92</v>
      </c>
      <c r="I277" s="170"/>
      <c r="L277" s="166"/>
      <c r="M277" s="171"/>
      <c r="N277" s="172"/>
      <c r="O277" s="172"/>
      <c r="P277" s="172"/>
      <c r="Q277" s="172"/>
      <c r="R277" s="172"/>
      <c r="S277" s="172"/>
      <c r="T277" s="173"/>
      <c r="AT277" s="167" t="s">
        <v>142</v>
      </c>
      <c r="AU277" s="167" t="s">
        <v>83</v>
      </c>
      <c r="AV277" s="14" t="s">
        <v>136</v>
      </c>
      <c r="AW277" s="14" t="s">
        <v>34</v>
      </c>
      <c r="AX277" s="14" t="s">
        <v>81</v>
      </c>
      <c r="AY277" s="167" t="s">
        <v>130</v>
      </c>
    </row>
    <row r="278" spans="1:65" s="2" customFormat="1" ht="16.5" customHeight="1">
      <c r="A278" s="34"/>
      <c r="B278" s="136"/>
      <c r="C278" s="137" t="s">
        <v>378</v>
      </c>
      <c r="D278" s="137" t="s">
        <v>132</v>
      </c>
      <c r="E278" s="138" t="s">
        <v>379</v>
      </c>
      <c r="F278" s="139" t="s">
        <v>380</v>
      </c>
      <c r="G278" s="140" t="s">
        <v>135</v>
      </c>
      <c r="H278" s="141">
        <v>137.66</v>
      </c>
      <c r="I278" s="142"/>
      <c r="J278" s="143">
        <f>ROUND(I278*H278,2)</f>
        <v>0</v>
      </c>
      <c r="K278" s="144"/>
      <c r="L278" s="35"/>
      <c r="M278" s="145" t="s">
        <v>3</v>
      </c>
      <c r="N278" s="146" t="s">
        <v>44</v>
      </c>
      <c r="O278" s="55"/>
      <c r="P278" s="147">
        <f>O278*H278</f>
        <v>0</v>
      </c>
      <c r="Q278" s="147">
        <v>4.3999999999999999E-5</v>
      </c>
      <c r="R278" s="147">
        <f>Q278*H278</f>
        <v>6.0570399999999996E-3</v>
      </c>
      <c r="S278" s="147">
        <v>6.0000000000000002E-5</v>
      </c>
      <c r="T278" s="148">
        <f>S278*H278</f>
        <v>8.2596000000000006E-3</v>
      </c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R278" s="149" t="s">
        <v>136</v>
      </c>
      <c r="AT278" s="149" t="s">
        <v>132</v>
      </c>
      <c r="AU278" s="149" t="s">
        <v>83</v>
      </c>
      <c r="AY278" s="19" t="s">
        <v>130</v>
      </c>
      <c r="BE278" s="150">
        <f>IF(N278="základní",J278,0)</f>
        <v>0</v>
      </c>
      <c r="BF278" s="150">
        <f>IF(N278="snížená",J278,0)</f>
        <v>0</v>
      </c>
      <c r="BG278" s="150">
        <f>IF(N278="zákl. přenesená",J278,0)</f>
        <v>0</v>
      </c>
      <c r="BH278" s="150">
        <f>IF(N278="sníž. přenesená",J278,0)</f>
        <v>0</v>
      </c>
      <c r="BI278" s="150">
        <f>IF(N278="nulová",J278,0)</f>
        <v>0</v>
      </c>
      <c r="BJ278" s="19" t="s">
        <v>81</v>
      </c>
      <c r="BK278" s="150">
        <f>ROUND(I278*H278,2)</f>
        <v>0</v>
      </c>
      <c r="BL278" s="19" t="s">
        <v>136</v>
      </c>
      <c r="BM278" s="149" t="s">
        <v>381</v>
      </c>
    </row>
    <row r="279" spans="1:65" s="2" customFormat="1" ht="18">
      <c r="A279" s="34"/>
      <c r="B279" s="35"/>
      <c r="C279" s="34"/>
      <c r="D279" s="151" t="s">
        <v>138</v>
      </c>
      <c r="E279" s="34"/>
      <c r="F279" s="152" t="s">
        <v>382</v>
      </c>
      <c r="G279" s="34"/>
      <c r="H279" s="34"/>
      <c r="I279" s="153"/>
      <c r="J279" s="34"/>
      <c r="K279" s="34"/>
      <c r="L279" s="35"/>
      <c r="M279" s="154"/>
      <c r="N279" s="155"/>
      <c r="O279" s="55"/>
      <c r="P279" s="55"/>
      <c r="Q279" s="55"/>
      <c r="R279" s="55"/>
      <c r="S279" s="55"/>
      <c r="T279" s="56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T279" s="19" t="s">
        <v>138</v>
      </c>
      <c r="AU279" s="19" t="s">
        <v>83</v>
      </c>
    </row>
    <row r="280" spans="1:65" s="13" customFormat="1">
      <c r="B280" s="158"/>
      <c r="D280" s="151" t="s">
        <v>142</v>
      </c>
      <c r="E280" s="159" t="s">
        <v>3</v>
      </c>
      <c r="F280" s="160" t="s">
        <v>383</v>
      </c>
      <c r="H280" s="161">
        <v>137.66</v>
      </c>
      <c r="I280" s="162"/>
      <c r="L280" s="158"/>
      <c r="M280" s="163"/>
      <c r="N280" s="164"/>
      <c r="O280" s="164"/>
      <c r="P280" s="164"/>
      <c r="Q280" s="164"/>
      <c r="R280" s="164"/>
      <c r="S280" s="164"/>
      <c r="T280" s="165"/>
      <c r="AT280" s="159" t="s">
        <v>142</v>
      </c>
      <c r="AU280" s="159" t="s">
        <v>83</v>
      </c>
      <c r="AV280" s="13" t="s">
        <v>83</v>
      </c>
      <c r="AW280" s="13" t="s">
        <v>34</v>
      </c>
      <c r="AX280" s="13" t="s">
        <v>73</v>
      </c>
      <c r="AY280" s="159" t="s">
        <v>130</v>
      </c>
    </row>
    <row r="281" spans="1:65" s="14" customFormat="1">
      <c r="B281" s="166"/>
      <c r="D281" s="151" t="s">
        <v>142</v>
      </c>
      <c r="E281" s="167" t="s">
        <v>3</v>
      </c>
      <c r="F281" s="168" t="s">
        <v>144</v>
      </c>
      <c r="H281" s="169">
        <v>137.66</v>
      </c>
      <c r="I281" s="170"/>
      <c r="L281" s="166"/>
      <c r="M281" s="171"/>
      <c r="N281" s="172"/>
      <c r="O281" s="172"/>
      <c r="P281" s="172"/>
      <c r="Q281" s="172"/>
      <c r="R281" s="172"/>
      <c r="S281" s="172"/>
      <c r="T281" s="173"/>
      <c r="AT281" s="167" t="s">
        <v>142</v>
      </c>
      <c r="AU281" s="167" t="s">
        <v>83</v>
      </c>
      <c r="AV281" s="14" t="s">
        <v>136</v>
      </c>
      <c r="AW281" s="14" t="s">
        <v>34</v>
      </c>
      <c r="AX281" s="14" t="s">
        <v>81</v>
      </c>
      <c r="AY281" s="167" t="s">
        <v>130</v>
      </c>
    </row>
    <row r="282" spans="1:65" s="2" customFormat="1" ht="24.25" customHeight="1">
      <c r="A282" s="34"/>
      <c r="B282" s="136"/>
      <c r="C282" s="137" t="s">
        <v>384</v>
      </c>
      <c r="D282" s="137" t="s">
        <v>132</v>
      </c>
      <c r="E282" s="138" t="s">
        <v>385</v>
      </c>
      <c r="F282" s="139" t="s">
        <v>386</v>
      </c>
      <c r="G282" s="140" t="s">
        <v>260</v>
      </c>
      <c r="H282" s="141">
        <v>12.8</v>
      </c>
      <c r="I282" s="142"/>
      <c r="J282" s="143">
        <f>ROUND(I282*H282,2)</f>
        <v>0</v>
      </c>
      <c r="K282" s="144"/>
      <c r="L282" s="35"/>
      <c r="M282" s="145" t="s">
        <v>3</v>
      </c>
      <c r="N282" s="146" t="s">
        <v>44</v>
      </c>
      <c r="O282" s="55"/>
      <c r="P282" s="147">
        <f>O282*H282</f>
        <v>0</v>
      </c>
      <c r="Q282" s="147">
        <v>1.5E-3</v>
      </c>
      <c r="R282" s="147">
        <f>Q282*H282</f>
        <v>1.9200000000000002E-2</v>
      </c>
      <c r="S282" s="147">
        <v>0</v>
      </c>
      <c r="T282" s="148">
        <f>S282*H282</f>
        <v>0</v>
      </c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R282" s="149" t="s">
        <v>136</v>
      </c>
      <c r="AT282" s="149" t="s">
        <v>132</v>
      </c>
      <c r="AU282" s="149" t="s">
        <v>83</v>
      </c>
      <c r="AY282" s="19" t="s">
        <v>130</v>
      </c>
      <c r="BE282" s="150">
        <f>IF(N282="základní",J282,0)</f>
        <v>0</v>
      </c>
      <c r="BF282" s="150">
        <f>IF(N282="snížená",J282,0)</f>
        <v>0</v>
      </c>
      <c r="BG282" s="150">
        <f>IF(N282="zákl. přenesená",J282,0)</f>
        <v>0</v>
      </c>
      <c r="BH282" s="150">
        <f>IF(N282="sníž. přenesená",J282,0)</f>
        <v>0</v>
      </c>
      <c r="BI282" s="150">
        <f>IF(N282="nulová",J282,0)</f>
        <v>0</v>
      </c>
      <c r="BJ282" s="19" t="s">
        <v>81</v>
      </c>
      <c r="BK282" s="150">
        <f>ROUND(I282*H282,2)</f>
        <v>0</v>
      </c>
      <c r="BL282" s="19" t="s">
        <v>136</v>
      </c>
      <c r="BM282" s="149" t="s">
        <v>387</v>
      </c>
    </row>
    <row r="283" spans="1:65" s="2" customFormat="1" ht="18">
      <c r="A283" s="34"/>
      <c r="B283" s="35"/>
      <c r="C283" s="34"/>
      <c r="D283" s="151" t="s">
        <v>138</v>
      </c>
      <c r="E283" s="34"/>
      <c r="F283" s="152" t="s">
        <v>388</v>
      </c>
      <c r="G283" s="34"/>
      <c r="H283" s="34"/>
      <c r="I283" s="153"/>
      <c r="J283" s="34"/>
      <c r="K283" s="34"/>
      <c r="L283" s="35"/>
      <c r="M283" s="154"/>
      <c r="N283" s="155"/>
      <c r="O283" s="55"/>
      <c r="P283" s="55"/>
      <c r="Q283" s="55"/>
      <c r="R283" s="55"/>
      <c r="S283" s="55"/>
      <c r="T283" s="56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T283" s="19" t="s">
        <v>138</v>
      </c>
      <c r="AU283" s="19" t="s">
        <v>83</v>
      </c>
    </row>
    <row r="284" spans="1:65" s="2" customFormat="1">
      <c r="A284" s="34"/>
      <c r="B284" s="35"/>
      <c r="C284" s="34"/>
      <c r="D284" s="156" t="s">
        <v>140</v>
      </c>
      <c r="E284" s="34"/>
      <c r="F284" s="157" t="s">
        <v>389</v>
      </c>
      <c r="G284" s="34"/>
      <c r="H284" s="34"/>
      <c r="I284" s="153"/>
      <c r="J284" s="34"/>
      <c r="K284" s="34"/>
      <c r="L284" s="35"/>
      <c r="M284" s="154"/>
      <c r="N284" s="155"/>
      <c r="O284" s="55"/>
      <c r="P284" s="55"/>
      <c r="Q284" s="55"/>
      <c r="R284" s="55"/>
      <c r="S284" s="55"/>
      <c r="T284" s="56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T284" s="19" t="s">
        <v>140</v>
      </c>
      <c r="AU284" s="19" t="s">
        <v>83</v>
      </c>
    </row>
    <row r="285" spans="1:65" s="13" customFormat="1">
      <c r="B285" s="158"/>
      <c r="D285" s="151" t="s">
        <v>142</v>
      </c>
      <c r="E285" s="159" t="s">
        <v>3</v>
      </c>
      <c r="F285" s="160" t="s">
        <v>390</v>
      </c>
      <c r="H285" s="161">
        <v>12.8</v>
      </c>
      <c r="I285" s="162"/>
      <c r="L285" s="158"/>
      <c r="M285" s="163"/>
      <c r="N285" s="164"/>
      <c r="O285" s="164"/>
      <c r="P285" s="164"/>
      <c r="Q285" s="164"/>
      <c r="R285" s="164"/>
      <c r="S285" s="164"/>
      <c r="T285" s="165"/>
      <c r="AT285" s="159" t="s">
        <v>142</v>
      </c>
      <c r="AU285" s="159" t="s">
        <v>83</v>
      </c>
      <c r="AV285" s="13" t="s">
        <v>83</v>
      </c>
      <c r="AW285" s="13" t="s">
        <v>34</v>
      </c>
      <c r="AX285" s="13" t="s">
        <v>73</v>
      </c>
      <c r="AY285" s="159" t="s">
        <v>130</v>
      </c>
    </row>
    <row r="286" spans="1:65" s="14" customFormat="1">
      <c r="B286" s="166"/>
      <c r="D286" s="151" t="s">
        <v>142</v>
      </c>
      <c r="E286" s="167" t="s">
        <v>3</v>
      </c>
      <c r="F286" s="168" t="s">
        <v>144</v>
      </c>
      <c r="H286" s="169">
        <v>12.8</v>
      </c>
      <c r="I286" s="170"/>
      <c r="L286" s="166"/>
      <c r="M286" s="171"/>
      <c r="N286" s="172"/>
      <c r="O286" s="172"/>
      <c r="P286" s="172"/>
      <c r="Q286" s="172"/>
      <c r="R286" s="172"/>
      <c r="S286" s="172"/>
      <c r="T286" s="173"/>
      <c r="AT286" s="167" t="s">
        <v>142</v>
      </c>
      <c r="AU286" s="167" t="s">
        <v>83</v>
      </c>
      <c r="AV286" s="14" t="s">
        <v>136</v>
      </c>
      <c r="AW286" s="14" t="s">
        <v>34</v>
      </c>
      <c r="AX286" s="14" t="s">
        <v>81</v>
      </c>
      <c r="AY286" s="167" t="s">
        <v>130</v>
      </c>
    </row>
    <row r="287" spans="1:65" s="2" customFormat="1" ht="24.25" customHeight="1">
      <c r="A287" s="34"/>
      <c r="B287" s="136"/>
      <c r="C287" s="137" t="s">
        <v>391</v>
      </c>
      <c r="D287" s="137" t="s">
        <v>132</v>
      </c>
      <c r="E287" s="138" t="s">
        <v>392</v>
      </c>
      <c r="F287" s="139" t="s">
        <v>393</v>
      </c>
      <c r="G287" s="140" t="s">
        <v>253</v>
      </c>
      <c r="H287" s="141">
        <v>2</v>
      </c>
      <c r="I287" s="142"/>
      <c r="J287" s="143">
        <f>ROUND(I287*H287,2)</f>
        <v>0</v>
      </c>
      <c r="K287" s="144"/>
      <c r="L287" s="35"/>
      <c r="M287" s="145" t="s">
        <v>3</v>
      </c>
      <c r="N287" s="146" t="s">
        <v>44</v>
      </c>
      <c r="O287" s="55"/>
      <c r="P287" s="147">
        <f>O287*H287</f>
        <v>0</v>
      </c>
      <c r="Q287" s="147">
        <v>2.2252000000000001E-3</v>
      </c>
      <c r="R287" s="147">
        <f>Q287*H287</f>
        <v>4.4504000000000002E-3</v>
      </c>
      <c r="S287" s="147">
        <v>0</v>
      </c>
      <c r="T287" s="148">
        <f>S287*H287</f>
        <v>0</v>
      </c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R287" s="149" t="s">
        <v>136</v>
      </c>
      <c r="AT287" s="149" t="s">
        <v>132</v>
      </c>
      <c r="AU287" s="149" t="s">
        <v>83</v>
      </c>
      <c r="AY287" s="19" t="s">
        <v>130</v>
      </c>
      <c r="BE287" s="150">
        <f>IF(N287="základní",J287,0)</f>
        <v>0</v>
      </c>
      <c r="BF287" s="150">
        <f>IF(N287="snížená",J287,0)</f>
        <v>0</v>
      </c>
      <c r="BG287" s="150">
        <f>IF(N287="zákl. přenesená",J287,0)</f>
        <v>0</v>
      </c>
      <c r="BH287" s="150">
        <f>IF(N287="sníž. přenesená",J287,0)</f>
        <v>0</v>
      </c>
      <c r="BI287" s="150">
        <f>IF(N287="nulová",J287,0)</f>
        <v>0</v>
      </c>
      <c r="BJ287" s="19" t="s">
        <v>81</v>
      </c>
      <c r="BK287" s="150">
        <f>ROUND(I287*H287,2)</f>
        <v>0</v>
      </c>
      <c r="BL287" s="19" t="s">
        <v>136</v>
      </c>
      <c r="BM287" s="149" t="s">
        <v>394</v>
      </c>
    </row>
    <row r="288" spans="1:65" s="2" customFormat="1" ht="27">
      <c r="A288" s="34"/>
      <c r="B288" s="35"/>
      <c r="C288" s="34"/>
      <c r="D288" s="151" t="s">
        <v>138</v>
      </c>
      <c r="E288" s="34"/>
      <c r="F288" s="152" t="s">
        <v>395</v>
      </c>
      <c r="G288" s="34"/>
      <c r="H288" s="34"/>
      <c r="I288" s="153"/>
      <c r="J288" s="34"/>
      <c r="K288" s="34"/>
      <c r="L288" s="35"/>
      <c r="M288" s="154"/>
      <c r="N288" s="155"/>
      <c r="O288" s="55"/>
      <c r="P288" s="55"/>
      <c r="Q288" s="55"/>
      <c r="R288" s="55"/>
      <c r="S288" s="55"/>
      <c r="T288" s="56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T288" s="19" t="s">
        <v>138</v>
      </c>
      <c r="AU288" s="19" t="s">
        <v>83</v>
      </c>
    </row>
    <row r="289" spans="1:65" s="2" customFormat="1">
      <c r="A289" s="34"/>
      <c r="B289" s="35"/>
      <c r="C289" s="34"/>
      <c r="D289" s="156" t="s">
        <v>140</v>
      </c>
      <c r="E289" s="34"/>
      <c r="F289" s="157" t="s">
        <v>396</v>
      </c>
      <c r="G289" s="34"/>
      <c r="H289" s="34"/>
      <c r="I289" s="153"/>
      <c r="J289" s="34"/>
      <c r="K289" s="34"/>
      <c r="L289" s="35"/>
      <c r="M289" s="154"/>
      <c r="N289" s="155"/>
      <c r="O289" s="55"/>
      <c r="P289" s="55"/>
      <c r="Q289" s="55"/>
      <c r="R289" s="55"/>
      <c r="S289" s="55"/>
      <c r="T289" s="56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T289" s="19" t="s">
        <v>140</v>
      </c>
      <c r="AU289" s="19" t="s">
        <v>83</v>
      </c>
    </row>
    <row r="290" spans="1:65" s="13" customFormat="1">
      <c r="B290" s="158"/>
      <c r="D290" s="151" t="s">
        <v>142</v>
      </c>
      <c r="E290" s="159" t="s">
        <v>3</v>
      </c>
      <c r="F290" s="160" t="s">
        <v>83</v>
      </c>
      <c r="H290" s="161">
        <v>2</v>
      </c>
      <c r="I290" s="162"/>
      <c r="L290" s="158"/>
      <c r="M290" s="163"/>
      <c r="N290" s="164"/>
      <c r="O290" s="164"/>
      <c r="P290" s="164"/>
      <c r="Q290" s="164"/>
      <c r="R290" s="164"/>
      <c r="S290" s="164"/>
      <c r="T290" s="165"/>
      <c r="AT290" s="159" t="s">
        <v>142</v>
      </c>
      <c r="AU290" s="159" t="s">
        <v>83</v>
      </c>
      <c r="AV290" s="13" t="s">
        <v>83</v>
      </c>
      <c r="AW290" s="13" t="s">
        <v>34</v>
      </c>
      <c r="AX290" s="13" t="s">
        <v>73</v>
      </c>
      <c r="AY290" s="159" t="s">
        <v>130</v>
      </c>
    </row>
    <row r="291" spans="1:65" s="14" customFormat="1">
      <c r="B291" s="166"/>
      <c r="D291" s="151" t="s">
        <v>142</v>
      </c>
      <c r="E291" s="167" t="s">
        <v>3</v>
      </c>
      <c r="F291" s="168" t="s">
        <v>144</v>
      </c>
      <c r="H291" s="169">
        <v>2</v>
      </c>
      <c r="I291" s="170"/>
      <c r="L291" s="166"/>
      <c r="M291" s="171"/>
      <c r="N291" s="172"/>
      <c r="O291" s="172"/>
      <c r="P291" s="172"/>
      <c r="Q291" s="172"/>
      <c r="R291" s="172"/>
      <c r="S291" s="172"/>
      <c r="T291" s="173"/>
      <c r="AT291" s="167" t="s">
        <v>142</v>
      </c>
      <c r="AU291" s="167" t="s">
        <v>83</v>
      </c>
      <c r="AV291" s="14" t="s">
        <v>136</v>
      </c>
      <c r="AW291" s="14" t="s">
        <v>34</v>
      </c>
      <c r="AX291" s="14" t="s">
        <v>81</v>
      </c>
      <c r="AY291" s="167" t="s">
        <v>130</v>
      </c>
    </row>
    <row r="292" spans="1:65" s="2" customFormat="1" ht="16.5" customHeight="1">
      <c r="A292" s="34"/>
      <c r="B292" s="136"/>
      <c r="C292" s="137" t="s">
        <v>397</v>
      </c>
      <c r="D292" s="137" t="s">
        <v>132</v>
      </c>
      <c r="E292" s="138" t="s">
        <v>398</v>
      </c>
      <c r="F292" s="139" t="s">
        <v>399</v>
      </c>
      <c r="G292" s="140" t="s">
        <v>135</v>
      </c>
      <c r="H292" s="141">
        <v>12.032</v>
      </c>
      <c r="I292" s="142"/>
      <c r="J292" s="143">
        <f>ROUND(I292*H292,2)</f>
        <v>0</v>
      </c>
      <c r="K292" s="144"/>
      <c r="L292" s="35"/>
      <c r="M292" s="145" t="s">
        <v>3</v>
      </c>
      <c r="N292" s="146" t="s">
        <v>44</v>
      </c>
      <c r="O292" s="55"/>
      <c r="P292" s="147">
        <f>O292*H292</f>
        <v>0</v>
      </c>
      <c r="Q292" s="147">
        <v>2.63E-4</v>
      </c>
      <c r="R292" s="147">
        <f>Q292*H292</f>
        <v>3.1644159999999998E-3</v>
      </c>
      <c r="S292" s="147">
        <v>0</v>
      </c>
      <c r="T292" s="148">
        <f>S292*H292</f>
        <v>0</v>
      </c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R292" s="149" t="s">
        <v>136</v>
      </c>
      <c r="AT292" s="149" t="s">
        <v>132</v>
      </c>
      <c r="AU292" s="149" t="s">
        <v>83</v>
      </c>
      <c r="AY292" s="19" t="s">
        <v>130</v>
      </c>
      <c r="BE292" s="150">
        <f>IF(N292="základní",J292,0)</f>
        <v>0</v>
      </c>
      <c r="BF292" s="150">
        <f>IF(N292="snížená",J292,0)</f>
        <v>0</v>
      </c>
      <c r="BG292" s="150">
        <f>IF(N292="zákl. přenesená",J292,0)</f>
        <v>0</v>
      </c>
      <c r="BH292" s="150">
        <f>IF(N292="sníž. přenesená",J292,0)</f>
        <v>0</v>
      </c>
      <c r="BI292" s="150">
        <f>IF(N292="nulová",J292,0)</f>
        <v>0</v>
      </c>
      <c r="BJ292" s="19" t="s">
        <v>81</v>
      </c>
      <c r="BK292" s="150">
        <f>ROUND(I292*H292,2)</f>
        <v>0</v>
      </c>
      <c r="BL292" s="19" t="s">
        <v>136</v>
      </c>
      <c r="BM292" s="149" t="s">
        <v>400</v>
      </c>
    </row>
    <row r="293" spans="1:65" s="2" customFormat="1" ht="18">
      <c r="A293" s="34"/>
      <c r="B293" s="35"/>
      <c r="C293" s="34"/>
      <c r="D293" s="151" t="s">
        <v>138</v>
      </c>
      <c r="E293" s="34"/>
      <c r="F293" s="152" t="s">
        <v>401</v>
      </c>
      <c r="G293" s="34"/>
      <c r="H293" s="34"/>
      <c r="I293" s="153"/>
      <c r="J293" s="34"/>
      <c r="K293" s="34"/>
      <c r="L293" s="35"/>
      <c r="M293" s="154"/>
      <c r="N293" s="155"/>
      <c r="O293" s="55"/>
      <c r="P293" s="55"/>
      <c r="Q293" s="55"/>
      <c r="R293" s="55"/>
      <c r="S293" s="55"/>
      <c r="T293" s="56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T293" s="19" t="s">
        <v>138</v>
      </c>
      <c r="AU293" s="19" t="s">
        <v>83</v>
      </c>
    </row>
    <row r="294" spans="1:65" s="2" customFormat="1">
      <c r="A294" s="34"/>
      <c r="B294" s="35"/>
      <c r="C294" s="34"/>
      <c r="D294" s="156" t="s">
        <v>140</v>
      </c>
      <c r="E294" s="34"/>
      <c r="F294" s="157" t="s">
        <v>402</v>
      </c>
      <c r="G294" s="34"/>
      <c r="H294" s="34"/>
      <c r="I294" s="153"/>
      <c r="J294" s="34"/>
      <c r="K294" s="34"/>
      <c r="L294" s="35"/>
      <c r="M294" s="154"/>
      <c r="N294" s="155"/>
      <c r="O294" s="55"/>
      <c r="P294" s="55"/>
      <c r="Q294" s="55"/>
      <c r="R294" s="55"/>
      <c r="S294" s="55"/>
      <c r="T294" s="56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T294" s="19" t="s">
        <v>140</v>
      </c>
      <c r="AU294" s="19" t="s">
        <v>83</v>
      </c>
    </row>
    <row r="295" spans="1:65" s="13" customFormat="1">
      <c r="B295" s="158"/>
      <c r="D295" s="151" t="s">
        <v>142</v>
      </c>
      <c r="E295" s="159" t="s">
        <v>3</v>
      </c>
      <c r="F295" s="160" t="s">
        <v>403</v>
      </c>
      <c r="H295" s="161">
        <v>12.032</v>
      </c>
      <c r="I295" s="162"/>
      <c r="L295" s="158"/>
      <c r="M295" s="163"/>
      <c r="N295" s="164"/>
      <c r="O295" s="164"/>
      <c r="P295" s="164"/>
      <c r="Q295" s="164"/>
      <c r="R295" s="164"/>
      <c r="S295" s="164"/>
      <c r="T295" s="165"/>
      <c r="AT295" s="159" t="s">
        <v>142</v>
      </c>
      <c r="AU295" s="159" t="s">
        <v>83</v>
      </c>
      <c r="AV295" s="13" t="s">
        <v>83</v>
      </c>
      <c r="AW295" s="13" t="s">
        <v>34</v>
      </c>
      <c r="AX295" s="13" t="s">
        <v>73</v>
      </c>
      <c r="AY295" s="159" t="s">
        <v>130</v>
      </c>
    </row>
    <row r="296" spans="1:65" s="14" customFormat="1">
      <c r="B296" s="166"/>
      <c r="D296" s="151" t="s">
        <v>142</v>
      </c>
      <c r="E296" s="167" t="s">
        <v>3</v>
      </c>
      <c r="F296" s="168" t="s">
        <v>144</v>
      </c>
      <c r="H296" s="169">
        <v>12.032</v>
      </c>
      <c r="I296" s="170"/>
      <c r="L296" s="166"/>
      <c r="M296" s="171"/>
      <c r="N296" s="172"/>
      <c r="O296" s="172"/>
      <c r="P296" s="172"/>
      <c r="Q296" s="172"/>
      <c r="R296" s="172"/>
      <c r="S296" s="172"/>
      <c r="T296" s="173"/>
      <c r="AT296" s="167" t="s">
        <v>142</v>
      </c>
      <c r="AU296" s="167" t="s">
        <v>83</v>
      </c>
      <c r="AV296" s="14" t="s">
        <v>136</v>
      </c>
      <c r="AW296" s="14" t="s">
        <v>34</v>
      </c>
      <c r="AX296" s="14" t="s">
        <v>81</v>
      </c>
      <c r="AY296" s="167" t="s">
        <v>130</v>
      </c>
    </row>
    <row r="297" spans="1:65" s="2" customFormat="1" ht="24.25" customHeight="1">
      <c r="A297" s="34"/>
      <c r="B297" s="136"/>
      <c r="C297" s="137" t="s">
        <v>404</v>
      </c>
      <c r="D297" s="137" t="s">
        <v>132</v>
      </c>
      <c r="E297" s="138" t="s">
        <v>405</v>
      </c>
      <c r="F297" s="139" t="s">
        <v>406</v>
      </c>
      <c r="G297" s="140" t="s">
        <v>260</v>
      </c>
      <c r="H297" s="141">
        <v>6.4</v>
      </c>
      <c r="I297" s="142"/>
      <c r="J297" s="143">
        <f>ROUND(I297*H297,2)</f>
        <v>0</v>
      </c>
      <c r="K297" s="144"/>
      <c r="L297" s="35"/>
      <c r="M297" s="145" t="s">
        <v>3</v>
      </c>
      <c r="N297" s="146" t="s">
        <v>44</v>
      </c>
      <c r="O297" s="55"/>
      <c r="P297" s="147">
        <f>O297*H297</f>
        <v>0</v>
      </c>
      <c r="Q297" s="147">
        <v>0</v>
      </c>
      <c r="R297" s="147">
        <f>Q297*H297</f>
        <v>0</v>
      </c>
      <c r="S297" s="147">
        <v>0</v>
      </c>
      <c r="T297" s="148">
        <f>S297*H297</f>
        <v>0</v>
      </c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R297" s="149" t="s">
        <v>136</v>
      </c>
      <c r="AT297" s="149" t="s">
        <v>132</v>
      </c>
      <c r="AU297" s="149" t="s">
        <v>83</v>
      </c>
      <c r="AY297" s="19" t="s">
        <v>130</v>
      </c>
      <c r="BE297" s="150">
        <f>IF(N297="základní",J297,0)</f>
        <v>0</v>
      </c>
      <c r="BF297" s="150">
        <f>IF(N297="snížená",J297,0)</f>
        <v>0</v>
      </c>
      <c r="BG297" s="150">
        <f>IF(N297="zákl. přenesená",J297,0)</f>
        <v>0</v>
      </c>
      <c r="BH297" s="150">
        <f>IF(N297="sníž. přenesená",J297,0)</f>
        <v>0</v>
      </c>
      <c r="BI297" s="150">
        <f>IF(N297="nulová",J297,0)</f>
        <v>0</v>
      </c>
      <c r="BJ297" s="19" t="s">
        <v>81</v>
      </c>
      <c r="BK297" s="150">
        <f>ROUND(I297*H297,2)</f>
        <v>0</v>
      </c>
      <c r="BL297" s="19" t="s">
        <v>136</v>
      </c>
      <c r="BM297" s="149" t="s">
        <v>407</v>
      </c>
    </row>
    <row r="298" spans="1:65" s="2" customFormat="1" ht="27">
      <c r="A298" s="34"/>
      <c r="B298" s="35"/>
      <c r="C298" s="34"/>
      <c r="D298" s="151" t="s">
        <v>138</v>
      </c>
      <c r="E298" s="34"/>
      <c r="F298" s="152" t="s">
        <v>408</v>
      </c>
      <c r="G298" s="34"/>
      <c r="H298" s="34"/>
      <c r="I298" s="153"/>
      <c r="J298" s="34"/>
      <c r="K298" s="34"/>
      <c r="L298" s="35"/>
      <c r="M298" s="154"/>
      <c r="N298" s="155"/>
      <c r="O298" s="55"/>
      <c r="P298" s="55"/>
      <c r="Q298" s="55"/>
      <c r="R298" s="55"/>
      <c r="S298" s="55"/>
      <c r="T298" s="56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T298" s="19" t="s">
        <v>138</v>
      </c>
      <c r="AU298" s="19" t="s">
        <v>83</v>
      </c>
    </row>
    <row r="299" spans="1:65" s="2" customFormat="1" ht="16.5" customHeight="1">
      <c r="A299" s="34"/>
      <c r="B299" s="136"/>
      <c r="C299" s="181" t="s">
        <v>409</v>
      </c>
      <c r="D299" s="181" t="s">
        <v>236</v>
      </c>
      <c r="E299" s="182" t="s">
        <v>410</v>
      </c>
      <c r="F299" s="183" t="s">
        <v>411</v>
      </c>
      <c r="G299" s="184" t="s">
        <v>260</v>
      </c>
      <c r="H299" s="185">
        <v>6.72</v>
      </c>
      <c r="I299" s="186"/>
      <c r="J299" s="187">
        <f>ROUND(I299*H299,2)</f>
        <v>0</v>
      </c>
      <c r="K299" s="188"/>
      <c r="L299" s="189"/>
      <c r="M299" s="190" t="s">
        <v>3</v>
      </c>
      <c r="N299" s="191" t="s">
        <v>44</v>
      </c>
      <c r="O299" s="55"/>
      <c r="P299" s="147">
        <f>O299*H299</f>
        <v>0</v>
      </c>
      <c r="Q299" s="147">
        <v>1E-4</v>
      </c>
      <c r="R299" s="147">
        <f>Q299*H299</f>
        <v>6.7199999999999996E-4</v>
      </c>
      <c r="S299" s="147">
        <v>0</v>
      </c>
      <c r="T299" s="148">
        <f>S299*H299</f>
        <v>0</v>
      </c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R299" s="149" t="s">
        <v>193</v>
      </c>
      <c r="AT299" s="149" t="s">
        <v>236</v>
      </c>
      <c r="AU299" s="149" t="s">
        <v>83</v>
      </c>
      <c r="AY299" s="19" t="s">
        <v>130</v>
      </c>
      <c r="BE299" s="150">
        <f>IF(N299="základní",J299,0)</f>
        <v>0</v>
      </c>
      <c r="BF299" s="150">
        <f>IF(N299="snížená",J299,0)</f>
        <v>0</v>
      </c>
      <c r="BG299" s="150">
        <f>IF(N299="zákl. přenesená",J299,0)</f>
        <v>0</v>
      </c>
      <c r="BH299" s="150">
        <f>IF(N299="sníž. přenesená",J299,0)</f>
        <v>0</v>
      </c>
      <c r="BI299" s="150">
        <f>IF(N299="nulová",J299,0)</f>
        <v>0</v>
      </c>
      <c r="BJ299" s="19" t="s">
        <v>81</v>
      </c>
      <c r="BK299" s="150">
        <f>ROUND(I299*H299,2)</f>
        <v>0</v>
      </c>
      <c r="BL299" s="19" t="s">
        <v>136</v>
      </c>
      <c r="BM299" s="149" t="s">
        <v>412</v>
      </c>
    </row>
    <row r="300" spans="1:65" s="2" customFormat="1">
      <c r="A300" s="34"/>
      <c r="B300" s="35"/>
      <c r="C300" s="34"/>
      <c r="D300" s="151" t="s">
        <v>138</v>
      </c>
      <c r="E300" s="34"/>
      <c r="F300" s="152" t="s">
        <v>411</v>
      </c>
      <c r="G300" s="34"/>
      <c r="H300" s="34"/>
      <c r="I300" s="153"/>
      <c r="J300" s="34"/>
      <c r="K300" s="34"/>
      <c r="L300" s="35"/>
      <c r="M300" s="154"/>
      <c r="N300" s="155"/>
      <c r="O300" s="55"/>
      <c r="P300" s="55"/>
      <c r="Q300" s="55"/>
      <c r="R300" s="55"/>
      <c r="S300" s="55"/>
      <c r="T300" s="56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T300" s="19" t="s">
        <v>138</v>
      </c>
      <c r="AU300" s="19" t="s">
        <v>83</v>
      </c>
    </row>
    <row r="301" spans="1:65" s="13" customFormat="1">
      <c r="B301" s="158"/>
      <c r="D301" s="151" t="s">
        <v>142</v>
      </c>
      <c r="F301" s="160" t="s">
        <v>413</v>
      </c>
      <c r="H301" s="161">
        <v>6.72</v>
      </c>
      <c r="I301" s="162"/>
      <c r="L301" s="158"/>
      <c r="M301" s="163"/>
      <c r="N301" s="164"/>
      <c r="O301" s="164"/>
      <c r="P301" s="164"/>
      <c r="Q301" s="164"/>
      <c r="R301" s="164"/>
      <c r="S301" s="164"/>
      <c r="T301" s="165"/>
      <c r="AT301" s="159" t="s">
        <v>142</v>
      </c>
      <c r="AU301" s="159" t="s">
        <v>83</v>
      </c>
      <c r="AV301" s="13" t="s">
        <v>83</v>
      </c>
      <c r="AW301" s="13" t="s">
        <v>4</v>
      </c>
      <c r="AX301" s="13" t="s">
        <v>81</v>
      </c>
      <c r="AY301" s="159" t="s">
        <v>130</v>
      </c>
    </row>
    <row r="302" spans="1:65" s="2" customFormat="1" ht="24.25" customHeight="1">
      <c r="A302" s="34"/>
      <c r="B302" s="136"/>
      <c r="C302" s="137" t="s">
        <v>414</v>
      </c>
      <c r="D302" s="137" t="s">
        <v>132</v>
      </c>
      <c r="E302" s="138" t="s">
        <v>415</v>
      </c>
      <c r="F302" s="139" t="s">
        <v>416</v>
      </c>
      <c r="G302" s="140" t="s">
        <v>260</v>
      </c>
      <c r="H302" s="141">
        <v>12.8</v>
      </c>
      <c r="I302" s="142"/>
      <c r="J302" s="143">
        <f>ROUND(I302*H302,2)</f>
        <v>0</v>
      </c>
      <c r="K302" s="144"/>
      <c r="L302" s="35"/>
      <c r="M302" s="145" t="s">
        <v>3</v>
      </c>
      <c r="N302" s="146" t="s">
        <v>44</v>
      </c>
      <c r="O302" s="55"/>
      <c r="P302" s="147">
        <f>O302*H302</f>
        <v>0</v>
      </c>
      <c r="Q302" s="147">
        <v>0</v>
      </c>
      <c r="R302" s="147">
        <f>Q302*H302</f>
        <v>0</v>
      </c>
      <c r="S302" s="147">
        <v>0</v>
      </c>
      <c r="T302" s="148">
        <f>S302*H302</f>
        <v>0</v>
      </c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R302" s="149" t="s">
        <v>136</v>
      </c>
      <c r="AT302" s="149" t="s">
        <v>132</v>
      </c>
      <c r="AU302" s="149" t="s">
        <v>83</v>
      </c>
      <c r="AY302" s="19" t="s">
        <v>130</v>
      </c>
      <c r="BE302" s="150">
        <f>IF(N302="základní",J302,0)</f>
        <v>0</v>
      </c>
      <c r="BF302" s="150">
        <f>IF(N302="snížená",J302,0)</f>
        <v>0</v>
      </c>
      <c r="BG302" s="150">
        <f>IF(N302="zákl. přenesená",J302,0)</f>
        <v>0</v>
      </c>
      <c r="BH302" s="150">
        <f>IF(N302="sníž. přenesená",J302,0)</f>
        <v>0</v>
      </c>
      <c r="BI302" s="150">
        <f>IF(N302="nulová",J302,0)</f>
        <v>0</v>
      </c>
      <c r="BJ302" s="19" t="s">
        <v>81</v>
      </c>
      <c r="BK302" s="150">
        <f>ROUND(I302*H302,2)</f>
        <v>0</v>
      </c>
      <c r="BL302" s="19" t="s">
        <v>136</v>
      </c>
      <c r="BM302" s="149" t="s">
        <v>417</v>
      </c>
    </row>
    <row r="303" spans="1:65" s="2" customFormat="1" ht="36">
      <c r="A303" s="34"/>
      <c r="B303" s="35"/>
      <c r="C303" s="34"/>
      <c r="D303" s="151" t="s">
        <v>138</v>
      </c>
      <c r="E303" s="34"/>
      <c r="F303" s="152" t="s">
        <v>418</v>
      </c>
      <c r="G303" s="34"/>
      <c r="H303" s="34"/>
      <c r="I303" s="153"/>
      <c r="J303" s="34"/>
      <c r="K303" s="34"/>
      <c r="L303" s="35"/>
      <c r="M303" s="154"/>
      <c r="N303" s="155"/>
      <c r="O303" s="55"/>
      <c r="P303" s="55"/>
      <c r="Q303" s="55"/>
      <c r="R303" s="55"/>
      <c r="S303" s="55"/>
      <c r="T303" s="56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T303" s="19" t="s">
        <v>138</v>
      </c>
      <c r="AU303" s="19" t="s">
        <v>83</v>
      </c>
    </row>
    <row r="304" spans="1:65" s="13" customFormat="1">
      <c r="B304" s="158"/>
      <c r="D304" s="151" t="s">
        <v>142</v>
      </c>
      <c r="E304" s="159" t="s">
        <v>3</v>
      </c>
      <c r="F304" s="160" t="s">
        <v>419</v>
      </c>
      <c r="H304" s="161">
        <v>12.8</v>
      </c>
      <c r="I304" s="162"/>
      <c r="L304" s="158"/>
      <c r="M304" s="163"/>
      <c r="N304" s="164"/>
      <c r="O304" s="164"/>
      <c r="P304" s="164"/>
      <c r="Q304" s="164"/>
      <c r="R304" s="164"/>
      <c r="S304" s="164"/>
      <c r="T304" s="165"/>
      <c r="AT304" s="159" t="s">
        <v>142</v>
      </c>
      <c r="AU304" s="159" t="s">
        <v>83</v>
      </c>
      <c r="AV304" s="13" t="s">
        <v>83</v>
      </c>
      <c r="AW304" s="13" t="s">
        <v>34</v>
      </c>
      <c r="AX304" s="13" t="s">
        <v>73</v>
      </c>
      <c r="AY304" s="159" t="s">
        <v>130</v>
      </c>
    </row>
    <row r="305" spans="1:65" s="14" customFormat="1">
      <c r="B305" s="166"/>
      <c r="D305" s="151" t="s">
        <v>142</v>
      </c>
      <c r="E305" s="167" t="s">
        <v>3</v>
      </c>
      <c r="F305" s="168" t="s">
        <v>144</v>
      </c>
      <c r="H305" s="169">
        <v>12.8</v>
      </c>
      <c r="I305" s="170"/>
      <c r="L305" s="166"/>
      <c r="M305" s="171"/>
      <c r="N305" s="172"/>
      <c r="O305" s="172"/>
      <c r="P305" s="172"/>
      <c r="Q305" s="172"/>
      <c r="R305" s="172"/>
      <c r="S305" s="172"/>
      <c r="T305" s="173"/>
      <c r="AT305" s="167" t="s">
        <v>142</v>
      </c>
      <c r="AU305" s="167" t="s">
        <v>83</v>
      </c>
      <c r="AV305" s="14" t="s">
        <v>136</v>
      </c>
      <c r="AW305" s="14" t="s">
        <v>34</v>
      </c>
      <c r="AX305" s="14" t="s">
        <v>81</v>
      </c>
      <c r="AY305" s="167" t="s">
        <v>130</v>
      </c>
    </row>
    <row r="306" spans="1:65" s="2" customFormat="1" ht="24.25" customHeight="1">
      <c r="A306" s="34"/>
      <c r="B306" s="136"/>
      <c r="C306" s="181" t="s">
        <v>420</v>
      </c>
      <c r="D306" s="181" t="s">
        <v>236</v>
      </c>
      <c r="E306" s="182" t="s">
        <v>421</v>
      </c>
      <c r="F306" s="183" t="s">
        <v>422</v>
      </c>
      <c r="G306" s="184" t="s">
        <v>260</v>
      </c>
      <c r="H306" s="185">
        <v>13.44</v>
      </c>
      <c r="I306" s="186"/>
      <c r="J306" s="187">
        <f>ROUND(I306*H306,2)</f>
        <v>0</v>
      </c>
      <c r="K306" s="188"/>
      <c r="L306" s="189"/>
      <c r="M306" s="190" t="s">
        <v>3</v>
      </c>
      <c r="N306" s="191" t="s">
        <v>44</v>
      </c>
      <c r="O306" s="55"/>
      <c r="P306" s="147">
        <f>O306*H306</f>
        <v>0</v>
      </c>
      <c r="Q306" s="147">
        <v>4.0000000000000003E-5</v>
      </c>
      <c r="R306" s="147">
        <f>Q306*H306</f>
        <v>5.3760000000000006E-4</v>
      </c>
      <c r="S306" s="147">
        <v>0</v>
      </c>
      <c r="T306" s="148">
        <f>S306*H306</f>
        <v>0</v>
      </c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R306" s="149" t="s">
        <v>193</v>
      </c>
      <c r="AT306" s="149" t="s">
        <v>236</v>
      </c>
      <c r="AU306" s="149" t="s">
        <v>83</v>
      </c>
      <c r="AY306" s="19" t="s">
        <v>130</v>
      </c>
      <c r="BE306" s="150">
        <f>IF(N306="základní",J306,0)</f>
        <v>0</v>
      </c>
      <c r="BF306" s="150">
        <f>IF(N306="snížená",J306,0)</f>
        <v>0</v>
      </c>
      <c r="BG306" s="150">
        <f>IF(N306="zákl. přenesená",J306,0)</f>
        <v>0</v>
      </c>
      <c r="BH306" s="150">
        <f>IF(N306="sníž. přenesená",J306,0)</f>
        <v>0</v>
      </c>
      <c r="BI306" s="150">
        <f>IF(N306="nulová",J306,0)</f>
        <v>0</v>
      </c>
      <c r="BJ306" s="19" t="s">
        <v>81</v>
      </c>
      <c r="BK306" s="150">
        <f>ROUND(I306*H306,2)</f>
        <v>0</v>
      </c>
      <c r="BL306" s="19" t="s">
        <v>136</v>
      </c>
      <c r="BM306" s="149" t="s">
        <v>423</v>
      </c>
    </row>
    <row r="307" spans="1:65" s="2" customFormat="1">
      <c r="A307" s="34"/>
      <c r="B307" s="35"/>
      <c r="C307" s="34"/>
      <c r="D307" s="151" t="s">
        <v>138</v>
      </c>
      <c r="E307" s="34"/>
      <c r="F307" s="152" t="s">
        <v>422</v>
      </c>
      <c r="G307" s="34"/>
      <c r="H307" s="34"/>
      <c r="I307" s="153"/>
      <c r="J307" s="34"/>
      <c r="K307" s="34"/>
      <c r="L307" s="35"/>
      <c r="M307" s="154"/>
      <c r="N307" s="155"/>
      <c r="O307" s="55"/>
      <c r="P307" s="55"/>
      <c r="Q307" s="55"/>
      <c r="R307" s="55"/>
      <c r="S307" s="55"/>
      <c r="T307" s="56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T307" s="19" t="s">
        <v>138</v>
      </c>
      <c r="AU307" s="19" t="s">
        <v>83</v>
      </c>
    </row>
    <row r="308" spans="1:65" s="13" customFormat="1">
      <c r="B308" s="158"/>
      <c r="D308" s="151" t="s">
        <v>142</v>
      </c>
      <c r="F308" s="160" t="s">
        <v>424</v>
      </c>
      <c r="H308" s="161">
        <v>13.44</v>
      </c>
      <c r="I308" s="162"/>
      <c r="L308" s="158"/>
      <c r="M308" s="163"/>
      <c r="N308" s="164"/>
      <c r="O308" s="164"/>
      <c r="P308" s="164"/>
      <c r="Q308" s="164"/>
      <c r="R308" s="164"/>
      <c r="S308" s="164"/>
      <c r="T308" s="165"/>
      <c r="AT308" s="159" t="s">
        <v>142</v>
      </c>
      <c r="AU308" s="159" t="s">
        <v>83</v>
      </c>
      <c r="AV308" s="13" t="s">
        <v>83</v>
      </c>
      <c r="AW308" s="13" t="s">
        <v>4</v>
      </c>
      <c r="AX308" s="13" t="s">
        <v>81</v>
      </c>
      <c r="AY308" s="159" t="s">
        <v>130</v>
      </c>
    </row>
    <row r="309" spans="1:65" s="2" customFormat="1" ht="24.25" customHeight="1">
      <c r="A309" s="34"/>
      <c r="B309" s="136"/>
      <c r="C309" s="137" t="s">
        <v>425</v>
      </c>
      <c r="D309" s="137" t="s">
        <v>132</v>
      </c>
      <c r="E309" s="138" t="s">
        <v>426</v>
      </c>
      <c r="F309" s="139" t="s">
        <v>427</v>
      </c>
      <c r="G309" s="140" t="s">
        <v>135</v>
      </c>
      <c r="H309" s="141">
        <v>1.92</v>
      </c>
      <c r="I309" s="142"/>
      <c r="J309" s="143">
        <f>ROUND(I309*H309,2)</f>
        <v>0</v>
      </c>
      <c r="K309" s="144"/>
      <c r="L309" s="35"/>
      <c r="M309" s="145" t="s">
        <v>3</v>
      </c>
      <c r="N309" s="146" t="s">
        <v>44</v>
      </c>
      <c r="O309" s="55"/>
      <c r="P309" s="147">
        <f>O309*H309</f>
        <v>0</v>
      </c>
      <c r="Q309" s="147">
        <v>3.798E-2</v>
      </c>
      <c r="R309" s="147">
        <f>Q309*H309</f>
        <v>7.2921600000000003E-2</v>
      </c>
      <c r="S309" s="147">
        <v>0</v>
      </c>
      <c r="T309" s="148">
        <f>S309*H309</f>
        <v>0</v>
      </c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R309" s="149" t="s">
        <v>136</v>
      </c>
      <c r="AT309" s="149" t="s">
        <v>132</v>
      </c>
      <c r="AU309" s="149" t="s">
        <v>83</v>
      </c>
      <c r="AY309" s="19" t="s">
        <v>130</v>
      </c>
      <c r="BE309" s="150">
        <f>IF(N309="základní",J309,0)</f>
        <v>0</v>
      </c>
      <c r="BF309" s="150">
        <f>IF(N309="snížená",J309,0)</f>
        <v>0</v>
      </c>
      <c r="BG309" s="150">
        <f>IF(N309="zákl. přenesená",J309,0)</f>
        <v>0</v>
      </c>
      <c r="BH309" s="150">
        <f>IF(N309="sníž. přenesená",J309,0)</f>
        <v>0</v>
      </c>
      <c r="BI309" s="150">
        <f>IF(N309="nulová",J309,0)</f>
        <v>0</v>
      </c>
      <c r="BJ309" s="19" t="s">
        <v>81</v>
      </c>
      <c r="BK309" s="150">
        <f>ROUND(I309*H309,2)</f>
        <v>0</v>
      </c>
      <c r="BL309" s="19" t="s">
        <v>136</v>
      </c>
      <c r="BM309" s="149" t="s">
        <v>428</v>
      </c>
    </row>
    <row r="310" spans="1:65" s="2" customFormat="1" ht="18">
      <c r="A310" s="34"/>
      <c r="B310" s="35"/>
      <c r="C310" s="34"/>
      <c r="D310" s="151" t="s">
        <v>138</v>
      </c>
      <c r="E310" s="34"/>
      <c r="F310" s="152" t="s">
        <v>429</v>
      </c>
      <c r="G310" s="34"/>
      <c r="H310" s="34"/>
      <c r="I310" s="153"/>
      <c r="J310" s="34"/>
      <c r="K310" s="34"/>
      <c r="L310" s="35"/>
      <c r="M310" s="154"/>
      <c r="N310" s="155"/>
      <c r="O310" s="55"/>
      <c r="P310" s="55"/>
      <c r="Q310" s="55"/>
      <c r="R310" s="55"/>
      <c r="S310" s="55"/>
      <c r="T310" s="56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T310" s="19" t="s">
        <v>138</v>
      </c>
      <c r="AU310" s="19" t="s">
        <v>83</v>
      </c>
    </row>
    <row r="311" spans="1:65" s="2" customFormat="1">
      <c r="A311" s="34"/>
      <c r="B311" s="35"/>
      <c r="C311" s="34"/>
      <c r="D311" s="156" t="s">
        <v>140</v>
      </c>
      <c r="E311" s="34"/>
      <c r="F311" s="157" t="s">
        <v>430</v>
      </c>
      <c r="G311" s="34"/>
      <c r="H311" s="34"/>
      <c r="I311" s="153"/>
      <c r="J311" s="34"/>
      <c r="K311" s="34"/>
      <c r="L311" s="35"/>
      <c r="M311" s="154"/>
      <c r="N311" s="155"/>
      <c r="O311" s="55"/>
      <c r="P311" s="55"/>
      <c r="Q311" s="55"/>
      <c r="R311" s="55"/>
      <c r="S311" s="55"/>
      <c r="T311" s="56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T311" s="19" t="s">
        <v>140</v>
      </c>
      <c r="AU311" s="19" t="s">
        <v>83</v>
      </c>
    </row>
    <row r="312" spans="1:65" s="13" customFormat="1">
      <c r="B312" s="158"/>
      <c r="D312" s="151" t="s">
        <v>142</v>
      </c>
      <c r="E312" s="159" t="s">
        <v>3</v>
      </c>
      <c r="F312" s="160" t="s">
        <v>431</v>
      </c>
      <c r="H312" s="161">
        <v>1.92</v>
      </c>
      <c r="I312" s="162"/>
      <c r="L312" s="158"/>
      <c r="M312" s="163"/>
      <c r="N312" s="164"/>
      <c r="O312" s="164"/>
      <c r="P312" s="164"/>
      <c r="Q312" s="164"/>
      <c r="R312" s="164"/>
      <c r="S312" s="164"/>
      <c r="T312" s="165"/>
      <c r="AT312" s="159" t="s">
        <v>142</v>
      </c>
      <c r="AU312" s="159" t="s">
        <v>83</v>
      </c>
      <c r="AV312" s="13" t="s">
        <v>83</v>
      </c>
      <c r="AW312" s="13" t="s">
        <v>34</v>
      </c>
      <c r="AX312" s="13" t="s">
        <v>73</v>
      </c>
      <c r="AY312" s="159" t="s">
        <v>130</v>
      </c>
    </row>
    <row r="313" spans="1:65" s="14" customFormat="1">
      <c r="B313" s="166"/>
      <c r="D313" s="151" t="s">
        <v>142</v>
      </c>
      <c r="E313" s="167" t="s">
        <v>3</v>
      </c>
      <c r="F313" s="168" t="s">
        <v>144</v>
      </c>
      <c r="H313" s="169">
        <v>1.92</v>
      </c>
      <c r="I313" s="170"/>
      <c r="L313" s="166"/>
      <c r="M313" s="171"/>
      <c r="N313" s="172"/>
      <c r="O313" s="172"/>
      <c r="P313" s="172"/>
      <c r="Q313" s="172"/>
      <c r="R313" s="172"/>
      <c r="S313" s="172"/>
      <c r="T313" s="173"/>
      <c r="AT313" s="167" t="s">
        <v>142</v>
      </c>
      <c r="AU313" s="167" t="s">
        <v>83</v>
      </c>
      <c r="AV313" s="14" t="s">
        <v>136</v>
      </c>
      <c r="AW313" s="14" t="s">
        <v>34</v>
      </c>
      <c r="AX313" s="14" t="s">
        <v>81</v>
      </c>
      <c r="AY313" s="167" t="s">
        <v>130</v>
      </c>
    </row>
    <row r="314" spans="1:65" s="2" customFormat="1" ht="24.25" customHeight="1">
      <c r="A314" s="34"/>
      <c r="B314" s="136"/>
      <c r="C314" s="137" t="s">
        <v>432</v>
      </c>
      <c r="D314" s="137" t="s">
        <v>132</v>
      </c>
      <c r="E314" s="138" t="s">
        <v>433</v>
      </c>
      <c r="F314" s="139" t="s">
        <v>434</v>
      </c>
      <c r="G314" s="140" t="s">
        <v>135</v>
      </c>
      <c r="H314" s="141">
        <v>10.112</v>
      </c>
      <c r="I314" s="142"/>
      <c r="J314" s="143">
        <f>ROUND(I314*H314,2)</f>
        <v>0</v>
      </c>
      <c r="K314" s="144"/>
      <c r="L314" s="35"/>
      <c r="M314" s="145" t="s">
        <v>3</v>
      </c>
      <c r="N314" s="146" t="s">
        <v>44</v>
      </c>
      <c r="O314" s="55"/>
      <c r="P314" s="147">
        <f>O314*H314</f>
        <v>0</v>
      </c>
      <c r="Q314" s="147">
        <v>3.5200000000000002E-2</v>
      </c>
      <c r="R314" s="147">
        <f>Q314*H314</f>
        <v>0.35594240000000005</v>
      </c>
      <c r="S314" s="147">
        <v>0</v>
      </c>
      <c r="T314" s="148">
        <f>S314*H314</f>
        <v>0</v>
      </c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R314" s="149" t="s">
        <v>136</v>
      </c>
      <c r="AT314" s="149" t="s">
        <v>132</v>
      </c>
      <c r="AU314" s="149" t="s">
        <v>83</v>
      </c>
      <c r="AY314" s="19" t="s">
        <v>130</v>
      </c>
      <c r="BE314" s="150">
        <f>IF(N314="základní",J314,0)</f>
        <v>0</v>
      </c>
      <c r="BF314" s="150">
        <f>IF(N314="snížená",J314,0)</f>
        <v>0</v>
      </c>
      <c r="BG314" s="150">
        <f>IF(N314="zákl. přenesená",J314,0)</f>
        <v>0</v>
      </c>
      <c r="BH314" s="150">
        <f>IF(N314="sníž. přenesená",J314,0)</f>
        <v>0</v>
      </c>
      <c r="BI314" s="150">
        <f>IF(N314="nulová",J314,0)</f>
        <v>0</v>
      </c>
      <c r="BJ314" s="19" t="s">
        <v>81</v>
      </c>
      <c r="BK314" s="150">
        <f>ROUND(I314*H314,2)</f>
        <v>0</v>
      </c>
      <c r="BL314" s="19" t="s">
        <v>136</v>
      </c>
      <c r="BM314" s="149" t="s">
        <v>435</v>
      </c>
    </row>
    <row r="315" spans="1:65" s="2" customFormat="1" ht="27">
      <c r="A315" s="34"/>
      <c r="B315" s="35"/>
      <c r="C315" s="34"/>
      <c r="D315" s="151" t="s">
        <v>138</v>
      </c>
      <c r="E315" s="34"/>
      <c r="F315" s="152" t="s">
        <v>436</v>
      </c>
      <c r="G315" s="34"/>
      <c r="H315" s="34"/>
      <c r="I315" s="153"/>
      <c r="J315" s="34"/>
      <c r="K315" s="34"/>
      <c r="L315" s="35"/>
      <c r="M315" s="154"/>
      <c r="N315" s="155"/>
      <c r="O315" s="55"/>
      <c r="P315" s="55"/>
      <c r="Q315" s="55"/>
      <c r="R315" s="55"/>
      <c r="S315" s="55"/>
      <c r="T315" s="56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T315" s="19" t="s">
        <v>138</v>
      </c>
      <c r="AU315" s="19" t="s">
        <v>83</v>
      </c>
    </row>
    <row r="316" spans="1:65" s="2" customFormat="1">
      <c r="A316" s="34"/>
      <c r="B316" s="35"/>
      <c r="C316" s="34"/>
      <c r="D316" s="156" t="s">
        <v>140</v>
      </c>
      <c r="E316" s="34"/>
      <c r="F316" s="157" t="s">
        <v>437</v>
      </c>
      <c r="G316" s="34"/>
      <c r="H316" s="34"/>
      <c r="I316" s="153"/>
      <c r="J316" s="34"/>
      <c r="K316" s="34"/>
      <c r="L316" s="35"/>
      <c r="M316" s="154"/>
      <c r="N316" s="155"/>
      <c r="O316" s="55"/>
      <c r="P316" s="55"/>
      <c r="Q316" s="55"/>
      <c r="R316" s="55"/>
      <c r="S316" s="55"/>
      <c r="T316" s="56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T316" s="19" t="s">
        <v>140</v>
      </c>
      <c r="AU316" s="19" t="s">
        <v>83</v>
      </c>
    </row>
    <row r="317" spans="1:65" s="13" customFormat="1">
      <c r="B317" s="158"/>
      <c r="D317" s="151" t="s">
        <v>142</v>
      </c>
      <c r="E317" s="159" t="s">
        <v>3</v>
      </c>
      <c r="F317" s="160" t="s">
        <v>438</v>
      </c>
      <c r="H317" s="161">
        <v>10.112</v>
      </c>
      <c r="I317" s="162"/>
      <c r="L317" s="158"/>
      <c r="M317" s="163"/>
      <c r="N317" s="164"/>
      <c r="O317" s="164"/>
      <c r="P317" s="164"/>
      <c r="Q317" s="164"/>
      <c r="R317" s="164"/>
      <c r="S317" s="164"/>
      <c r="T317" s="165"/>
      <c r="AT317" s="159" t="s">
        <v>142</v>
      </c>
      <c r="AU317" s="159" t="s">
        <v>83</v>
      </c>
      <c r="AV317" s="13" t="s">
        <v>83</v>
      </c>
      <c r="AW317" s="13" t="s">
        <v>34</v>
      </c>
      <c r="AX317" s="13" t="s">
        <v>73</v>
      </c>
      <c r="AY317" s="159" t="s">
        <v>130</v>
      </c>
    </row>
    <row r="318" spans="1:65" s="14" customFormat="1">
      <c r="B318" s="166"/>
      <c r="D318" s="151" t="s">
        <v>142</v>
      </c>
      <c r="E318" s="167" t="s">
        <v>3</v>
      </c>
      <c r="F318" s="168" t="s">
        <v>144</v>
      </c>
      <c r="H318" s="169">
        <v>10.112</v>
      </c>
      <c r="I318" s="170"/>
      <c r="L318" s="166"/>
      <c r="M318" s="171"/>
      <c r="N318" s="172"/>
      <c r="O318" s="172"/>
      <c r="P318" s="172"/>
      <c r="Q318" s="172"/>
      <c r="R318" s="172"/>
      <c r="S318" s="172"/>
      <c r="T318" s="173"/>
      <c r="AT318" s="167" t="s">
        <v>142</v>
      </c>
      <c r="AU318" s="167" t="s">
        <v>83</v>
      </c>
      <c r="AV318" s="14" t="s">
        <v>136</v>
      </c>
      <c r="AW318" s="14" t="s">
        <v>34</v>
      </c>
      <c r="AX318" s="14" t="s">
        <v>81</v>
      </c>
      <c r="AY318" s="167" t="s">
        <v>130</v>
      </c>
    </row>
    <row r="319" spans="1:65" s="2" customFormat="1" ht="24.25" customHeight="1">
      <c r="A319" s="34"/>
      <c r="B319" s="136"/>
      <c r="C319" s="137" t="s">
        <v>439</v>
      </c>
      <c r="D319" s="137" t="s">
        <v>132</v>
      </c>
      <c r="E319" s="138" t="s">
        <v>440</v>
      </c>
      <c r="F319" s="139" t="s">
        <v>441</v>
      </c>
      <c r="G319" s="140" t="s">
        <v>253</v>
      </c>
      <c r="H319" s="141">
        <v>4</v>
      </c>
      <c r="I319" s="142"/>
      <c r="J319" s="143">
        <f>ROUND(I319*H319,2)</f>
        <v>0</v>
      </c>
      <c r="K319" s="144"/>
      <c r="L319" s="35"/>
      <c r="M319" s="145" t="s">
        <v>3</v>
      </c>
      <c r="N319" s="146" t="s">
        <v>44</v>
      </c>
      <c r="O319" s="55"/>
      <c r="P319" s="147">
        <f>O319*H319</f>
        <v>0</v>
      </c>
      <c r="Q319" s="147">
        <v>2.2252000000000001E-3</v>
      </c>
      <c r="R319" s="147">
        <f>Q319*H319</f>
        <v>8.9008000000000004E-3</v>
      </c>
      <c r="S319" s="147">
        <v>0</v>
      </c>
      <c r="T319" s="148">
        <f>S319*H319</f>
        <v>0</v>
      </c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R319" s="149" t="s">
        <v>136</v>
      </c>
      <c r="AT319" s="149" t="s">
        <v>132</v>
      </c>
      <c r="AU319" s="149" t="s">
        <v>83</v>
      </c>
      <c r="AY319" s="19" t="s">
        <v>130</v>
      </c>
      <c r="BE319" s="150">
        <f>IF(N319="základní",J319,0)</f>
        <v>0</v>
      </c>
      <c r="BF319" s="150">
        <f>IF(N319="snížená",J319,0)</f>
        <v>0</v>
      </c>
      <c r="BG319" s="150">
        <f>IF(N319="zákl. přenesená",J319,0)</f>
        <v>0</v>
      </c>
      <c r="BH319" s="150">
        <f>IF(N319="sníž. přenesená",J319,0)</f>
        <v>0</v>
      </c>
      <c r="BI319" s="150">
        <f>IF(N319="nulová",J319,0)</f>
        <v>0</v>
      </c>
      <c r="BJ319" s="19" t="s">
        <v>81</v>
      </c>
      <c r="BK319" s="150">
        <f>ROUND(I319*H319,2)</f>
        <v>0</v>
      </c>
      <c r="BL319" s="19" t="s">
        <v>136</v>
      </c>
      <c r="BM319" s="149" t="s">
        <v>442</v>
      </c>
    </row>
    <row r="320" spans="1:65" s="2" customFormat="1" ht="27">
      <c r="A320" s="34"/>
      <c r="B320" s="35"/>
      <c r="C320" s="34"/>
      <c r="D320" s="151" t="s">
        <v>138</v>
      </c>
      <c r="E320" s="34"/>
      <c r="F320" s="152" t="s">
        <v>443</v>
      </c>
      <c r="G320" s="34"/>
      <c r="H320" s="34"/>
      <c r="I320" s="153"/>
      <c r="J320" s="34"/>
      <c r="K320" s="34"/>
      <c r="L320" s="35"/>
      <c r="M320" s="154"/>
      <c r="N320" s="155"/>
      <c r="O320" s="55"/>
      <c r="P320" s="55"/>
      <c r="Q320" s="55"/>
      <c r="R320" s="55"/>
      <c r="S320" s="55"/>
      <c r="T320" s="56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T320" s="19" t="s">
        <v>138</v>
      </c>
      <c r="AU320" s="19" t="s">
        <v>83</v>
      </c>
    </row>
    <row r="321" spans="1:65" s="2" customFormat="1">
      <c r="A321" s="34"/>
      <c r="B321" s="35"/>
      <c r="C321" s="34"/>
      <c r="D321" s="156" t="s">
        <v>140</v>
      </c>
      <c r="E321" s="34"/>
      <c r="F321" s="157" t="s">
        <v>444</v>
      </c>
      <c r="G321" s="34"/>
      <c r="H321" s="34"/>
      <c r="I321" s="153"/>
      <c r="J321" s="34"/>
      <c r="K321" s="34"/>
      <c r="L321" s="35"/>
      <c r="M321" s="154"/>
      <c r="N321" s="155"/>
      <c r="O321" s="55"/>
      <c r="P321" s="55"/>
      <c r="Q321" s="55"/>
      <c r="R321" s="55"/>
      <c r="S321" s="55"/>
      <c r="T321" s="56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T321" s="19" t="s">
        <v>140</v>
      </c>
      <c r="AU321" s="19" t="s">
        <v>83</v>
      </c>
    </row>
    <row r="322" spans="1:65" s="13" customFormat="1">
      <c r="B322" s="158"/>
      <c r="D322" s="151" t="s">
        <v>142</v>
      </c>
      <c r="E322" s="159" t="s">
        <v>3</v>
      </c>
      <c r="F322" s="160" t="s">
        <v>445</v>
      </c>
      <c r="H322" s="161">
        <v>4</v>
      </c>
      <c r="I322" s="162"/>
      <c r="L322" s="158"/>
      <c r="M322" s="163"/>
      <c r="N322" s="164"/>
      <c r="O322" s="164"/>
      <c r="P322" s="164"/>
      <c r="Q322" s="164"/>
      <c r="R322" s="164"/>
      <c r="S322" s="164"/>
      <c r="T322" s="165"/>
      <c r="AT322" s="159" t="s">
        <v>142</v>
      </c>
      <c r="AU322" s="159" t="s">
        <v>83</v>
      </c>
      <c r="AV322" s="13" t="s">
        <v>83</v>
      </c>
      <c r="AW322" s="13" t="s">
        <v>34</v>
      </c>
      <c r="AX322" s="13" t="s">
        <v>73</v>
      </c>
      <c r="AY322" s="159" t="s">
        <v>130</v>
      </c>
    </row>
    <row r="323" spans="1:65" s="14" customFormat="1">
      <c r="B323" s="166"/>
      <c r="D323" s="151" t="s">
        <v>142</v>
      </c>
      <c r="E323" s="167" t="s">
        <v>3</v>
      </c>
      <c r="F323" s="168" t="s">
        <v>144</v>
      </c>
      <c r="H323" s="169">
        <v>4</v>
      </c>
      <c r="I323" s="170"/>
      <c r="L323" s="166"/>
      <c r="M323" s="171"/>
      <c r="N323" s="172"/>
      <c r="O323" s="172"/>
      <c r="P323" s="172"/>
      <c r="Q323" s="172"/>
      <c r="R323" s="172"/>
      <c r="S323" s="172"/>
      <c r="T323" s="173"/>
      <c r="AT323" s="167" t="s">
        <v>142</v>
      </c>
      <c r="AU323" s="167" t="s">
        <v>83</v>
      </c>
      <c r="AV323" s="14" t="s">
        <v>136</v>
      </c>
      <c r="AW323" s="14" t="s">
        <v>34</v>
      </c>
      <c r="AX323" s="14" t="s">
        <v>81</v>
      </c>
      <c r="AY323" s="167" t="s">
        <v>130</v>
      </c>
    </row>
    <row r="324" spans="1:65" s="2" customFormat="1" ht="24.25" customHeight="1">
      <c r="A324" s="34"/>
      <c r="B324" s="136"/>
      <c r="C324" s="137" t="s">
        <v>446</v>
      </c>
      <c r="D324" s="137" t="s">
        <v>132</v>
      </c>
      <c r="E324" s="138" t="s">
        <v>447</v>
      </c>
      <c r="F324" s="139" t="s">
        <v>448</v>
      </c>
      <c r="G324" s="140" t="s">
        <v>135</v>
      </c>
      <c r="H324" s="141">
        <v>10.112</v>
      </c>
      <c r="I324" s="142"/>
      <c r="J324" s="143">
        <f>ROUND(I324*H324,2)</f>
        <v>0</v>
      </c>
      <c r="K324" s="144"/>
      <c r="L324" s="35"/>
      <c r="M324" s="145" t="s">
        <v>3</v>
      </c>
      <c r="N324" s="146" t="s">
        <v>44</v>
      </c>
      <c r="O324" s="55"/>
      <c r="P324" s="147">
        <f>O324*H324</f>
        <v>0</v>
      </c>
      <c r="Q324" s="147">
        <v>0</v>
      </c>
      <c r="R324" s="147">
        <f>Q324*H324</f>
        <v>0</v>
      </c>
      <c r="S324" s="147">
        <v>0</v>
      </c>
      <c r="T324" s="148">
        <f>S324*H324</f>
        <v>0</v>
      </c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R324" s="149" t="s">
        <v>136</v>
      </c>
      <c r="AT324" s="149" t="s">
        <v>132</v>
      </c>
      <c r="AU324" s="149" t="s">
        <v>83</v>
      </c>
      <c r="AY324" s="19" t="s">
        <v>130</v>
      </c>
      <c r="BE324" s="150">
        <f>IF(N324="základní",J324,0)</f>
        <v>0</v>
      </c>
      <c r="BF324" s="150">
        <f>IF(N324="snížená",J324,0)</f>
        <v>0</v>
      </c>
      <c r="BG324" s="150">
        <f>IF(N324="zákl. přenesená",J324,0)</f>
        <v>0</v>
      </c>
      <c r="BH324" s="150">
        <f>IF(N324="sníž. přenesená",J324,0)</f>
        <v>0</v>
      </c>
      <c r="BI324" s="150">
        <f>IF(N324="nulová",J324,0)</f>
        <v>0</v>
      </c>
      <c r="BJ324" s="19" t="s">
        <v>81</v>
      </c>
      <c r="BK324" s="150">
        <f>ROUND(I324*H324,2)</f>
        <v>0</v>
      </c>
      <c r="BL324" s="19" t="s">
        <v>136</v>
      </c>
      <c r="BM324" s="149" t="s">
        <v>449</v>
      </c>
    </row>
    <row r="325" spans="1:65" s="2" customFormat="1" ht="18">
      <c r="A325" s="34"/>
      <c r="B325" s="35"/>
      <c r="C325" s="34"/>
      <c r="D325" s="151" t="s">
        <v>138</v>
      </c>
      <c r="E325" s="34"/>
      <c r="F325" s="152" t="s">
        <v>450</v>
      </c>
      <c r="G325" s="34"/>
      <c r="H325" s="34"/>
      <c r="I325" s="153"/>
      <c r="J325" s="34"/>
      <c r="K325" s="34"/>
      <c r="L325" s="35"/>
      <c r="M325" s="154"/>
      <c r="N325" s="155"/>
      <c r="O325" s="55"/>
      <c r="P325" s="55"/>
      <c r="Q325" s="55"/>
      <c r="R325" s="55"/>
      <c r="S325" s="55"/>
      <c r="T325" s="56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T325" s="19" t="s">
        <v>138</v>
      </c>
      <c r="AU325" s="19" t="s">
        <v>83</v>
      </c>
    </row>
    <row r="326" spans="1:65" s="2" customFormat="1">
      <c r="A326" s="34"/>
      <c r="B326" s="35"/>
      <c r="C326" s="34"/>
      <c r="D326" s="156" t="s">
        <v>140</v>
      </c>
      <c r="E326" s="34"/>
      <c r="F326" s="157" t="s">
        <v>451</v>
      </c>
      <c r="G326" s="34"/>
      <c r="H326" s="34"/>
      <c r="I326" s="153"/>
      <c r="J326" s="34"/>
      <c r="K326" s="34"/>
      <c r="L326" s="35"/>
      <c r="M326" s="154"/>
      <c r="N326" s="155"/>
      <c r="O326" s="55"/>
      <c r="P326" s="55"/>
      <c r="Q326" s="55"/>
      <c r="R326" s="55"/>
      <c r="S326" s="55"/>
      <c r="T326" s="56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T326" s="19" t="s">
        <v>140</v>
      </c>
      <c r="AU326" s="19" t="s">
        <v>83</v>
      </c>
    </row>
    <row r="327" spans="1:65" s="2" customFormat="1" ht="21.75" customHeight="1">
      <c r="A327" s="34"/>
      <c r="B327" s="136"/>
      <c r="C327" s="137" t="s">
        <v>452</v>
      </c>
      <c r="D327" s="137" t="s">
        <v>132</v>
      </c>
      <c r="E327" s="138" t="s">
        <v>453</v>
      </c>
      <c r="F327" s="139" t="s">
        <v>454</v>
      </c>
      <c r="G327" s="140" t="s">
        <v>135</v>
      </c>
      <c r="H327" s="141">
        <v>13.851000000000001</v>
      </c>
      <c r="I327" s="142"/>
      <c r="J327" s="143">
        <f>ROUND(I327*H327,2)</f>
        <v>0</v>
      </c>
      <c r="K327" s="144"/>
      <c r="L327" s="35"/>
      <c r="M327" s="145" t="s">
        <v>3</v>
      </c>
      <c r="N327" s="146" t="s">
        <v>44</v>
      </c>
      <c r="O327" s="55"/>
      <c r="P327" s="147">
        <f>O327*H327</f>
        <v>0</v>
      </c>
      <c r="Q327" s="147">
        <v>0.45929999999999999</v>
      </c>
      <c r="R327" s="147">
        <f>Q327*H327</f>
        <v>6.3617642999999999</v>
      </c>
      <c r="S327" s="147">
        <v>0</v>
      </c>
      <c r="T327" s="148">
        <f>S327*H327</f>
        <v>0</v>
      </c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R327" s="149" t="s">
        <v>136</v>
      </c>
      <c r="AT327" s="149" t="s">
        <v>132</v>
      </c>
      <c r="AU327" s="149" t="s">
        <v>83</v>
      </c>
      <c r="AY327" s="19" t="s">
        <v>130</v>
      </c>
      <c r="BE327" s="150">
        <f>IF(N327="základní",J327,0)</f>
        <v>0</v>
      </c>
      <c r="BF327" s="150">
        <f>IF(N327="snížená",J327,0)</f>
        <v>0</v>
      </c>
      <c r="BG327" s="150">
        <f>IF(N327="zákl. přenesená",J327,0)</f>
        <v>0</v>
      </c>
      <c r="BH327" s="150">
        <f>IF(N327="sníž. přenesená",J327,0)</f>
        <v>0</v>
      </c>
      <c r="BI327" s="150">
        <f>IF(N327="nulová",J327,0)</f>
        <v>0</v>
      </c>
      <c r="BJ327" s="19" t="s">
        <v>81</v>
      </c>
      <c r="BK327" s="150">
        <f>ROUND(I327*H327,2)</f>
        <v>0</v>
      </c>
      <c r="BL327" s="19" t="s">
        <v>136</v>
      </c>
      <c r="BM327" s="149" t="s">
        <v>455</v>
      </c>
    </row>
    <row r="328" spans="1:65" s="2" customFormat="1" ht="18">
      <c r="A328" s="34"/>
      <c r="B328" s="35"/>
      <c r="C328" s="34"/>
      <c r="D328" s="151" t="s">
        <v>138</v>
      </c>
      <c r="E328" s="34"/>
      <c r="F328" s="152" t="s">
        <v>456</v>
      </c>
      <c r="G328" s="34"/>
      <c r="H328" s="34"/>
      <c r="I328" s="153"/>
      <c r="J328" s="34"/>
      <c r="K328" s="34"/>
      <c r="L328" s="35"/>
      <c r="M328" s="154"/>
      <c r="N328" s="155"/>
      <c r="O328" s="55"/>
      <c r="P328" s="55"/>
      <c r="Q328" s="55"/>
      <c r="R328" s="55"/>
      <c r="S328" s="55"/>
      <c r="T328" s="56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T328" s="19" t="s">
        <v>138</v>
      </c>
      <c r="AU328" s="19" t="s">
        <v>83</v>
      </c>
    </row>
    <row r="329" spans="1:65" s="2" customFormat="1">
      <c r="A329" s="34"/>
      <c r="B329" s="35"/>
      <c r="C329" s="34"/>
      <c r="D329" s="156" t="s">
        <v>140</v>
      </c>
      <c r="E329" s="34"/>
      <c r="F329" s="157" t="s">
        <v>457</v>
      </c>
      <c r="G329" s="34"/>
      <c r="H329" s="34"/>
      <c r="I329" s="153"/>
      <c r="J329" s="34"/>
      <c r="K329" s="34"/>
      <c r="L329" s="35"/>
      <c r="M329" s="154"/>
      <c r="N329" s="155"/>
      <c r="O329" s="55"/>
      <c r="P329" s="55"/>
      <c r="Q329" s="55"/>
      <c r="R329" s="55"/>
      <c r="S329" s="55"/>
      <c r="T329" s="56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T329" s="19" t="s">
        <v>140</v>
      </c>
      <c r="AU329" s="19" t="s">
        <v>83</v>
      </c>
    </row>
    <row r="330" spans="1:65" s="13" customFormat="1">
      <c r="B330" s="158"/>
      <c r="D330" s="151" t="s">
        <v>142</v>
      </c>
      <c r="E330" s="159" t="s">
        <v>3</v>
      </c>
      <c r="F330" s="160" t="s">
        <v>458</v>
      </c>
      <c r="H330" s="161">
        <v>13.851000000000001</v>
      </c>
      <c r="I330" s="162"/>
      <c r="L330" s="158"/>
      <c r="M330" s="163"/>
      <c r="N330" s="164"/>
      <c r="O330" s="164"/>
      <c r="P330" s="164"/>
      <c r="Q330" s="164"/>
      <c r="R330" s="164"/>
      <c r="S330" s="164"/>
      <c r="T330" s="165"/>
      <c r="AT330" s="159" t="s">
        <v>142</v>
      </c>
      <c r="AU330" s="159" t="s">
        <v>83</v>
      </c>
      <c r="AV330" s="13" t="s">
        <v>83</v>
      </c>
      <c r="AW330" s="13" t="s">
        <v>34</v>
      </c>
      <c r="AX330" s="13" t="s">
        <v>81</v>
      </c>
      <c r="AY330" s="159" t="s">
        <v>130</v>
      </c>
    </row>
    <row r="331" spans="1:65" s="12" customFormat="1" ht="22.9" customHeight="1">
      <c r="B331" s="123"/>
      <c r="D331" s="124" t="s">
        <v>72</v>
      </c>
      <c r="E331" s="134" t="s">
        <v>199</v>
      </c>
      <c r="F331" s="134" t="s">
        <v>459</v>
      </c>
      <c r="I331" s="126"/>
      <c r="J331" s="135">
        <f>BK331</f>
        <v>0</v>
      </c>
      <c r="L331" s="123"/>
      <c r="M331" s="128"/>
      <c r="N331" s="129"/>
      <c r="O331" s="129"/>
      <c r="P331" s="130">
        <f>SUM(P332:P360)</f>
        <v>0</v>
      </c>
      <c r="Q331" s="129"/>
      <c r="R331" s="130">
        <f>SUM(R332:R360)</f>
        <v>9.0281129000000018</v>
      </c>
      <c r="S331" s="129"/>
      <c r="T331" s="131">
        <f>SUM(T332:T360)</f>
        <v>0.53759999999999997</v>
      </c>
      <c r="AR331" s="124" t="s">
        <v>81</v>
      </c>
      <c r="AT331" s="132" t="s">
        <v>72</v>
      </c>
      <c r="AU331" s="132" t="s">
        <v>81</v>
      </c>
      <c r="AY331" s="124" t="s">
        <v>130</v>
      </c>
      <c r="BK331" s="133">
        <f>SUM(BK332:BK360)</f>
        <v>0</v>
      </c>
    </row>
    <row r="332" spans="1:65" s="2" customFormat="1" ht="33" customHeight="1">
      <c r="A332" s="34"/>
      <c r="B332" s="136"/>
      <c r="C332" s="137" t="s">
        <v>460</v>
      </c>
      <c r="D332" s="137" t="s">
        <v>132</v>
      </c>
      <c r="E332" s="138" t="s">
        <v>461</v>
      </c>
      <c r="F332" s="139" t="s">
        <v>462</v>
      </c>
      <c r="G332" s="140" t="s">
        <v>260</v>
      </c>
      <c r="H332" s="141">
        <v>27.25</v>
      </c>
      <c r="I332" s="142"/>
      <c r="J332" s="143">
        <f>ROUND(I332*H332,2)</f>
        <v>0</v>
      </c>
      <c r="K332" s="144"/>
      <c r="L332" s="35"/>
      <c r="M332" s="145" t="s">
        <v>3</v>
      </c>
      <c r="N332" s="146" t="s">
        <v>44</v>
      </c>
      <c r="O332" s="55"/>
      <c r="P332" s="147">
        <f>O332*H332</f>
        <v>0</v>
      </c>
      <c r="Q332" s="147">
        <v>0.14041960000000001</v>
      </c>
      <c r="R332" s="147">
        <f>Q332*H332</f>
        <v>3.8264341000000002</v>
      </c>
      <c r="S332" s="147">
        <v>0</v>
      </c>
      <c r="T332" s="148">
        <f>S332*H332</f>
        <v>0</v>
      </c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R332" s="149" t="s">
        <v>136</v>
      </c>
      <c r="AT332" s="149" t="s">
        <v>132</v>
      </c>
      <c r="AU332" s="149" t="s">
        <v>83</v>
      </c>
      <c r="AY332" s="19" t="s">
        <v>130</v>
      </c>
      <c r="BE332" s="150">
        <f>IF(N332="základní",J332,0)</f>
        <v>0</v>
      </c>
      <c r="BF332" s="150">
        <f>IF(N332="snížená",J332,0)</f>
        <v>0</v>
      </c>
      <c r="BG332" s="150">
        <f>IF(N332="zákl. přenesená",J332,0)</f>
        <v>0</v>
      </c>
      <c r="BH332" s="150">
        <f>IF(N332="sníž. přenesená",J332,0)</f>
        <v>0</v>
      </c>
      <c r="BI332" s="150">
        <f>IF(N332="nulová",J332,0)</f>
        <v>0</v>
      </c>
      <c r="BJ332" s="19" t="s">
        <v>81</v>
      </c>
      <c r="BK332" s="150">
        <f>ROUND(I332*H332,2)</f>
        <v>0</v>
      </c>
      <c r="BL332" s="19" t="s">
        <v>136</v>
      </c>
      <c r="BM332" s="149" t="s">
        <v>463</v>
      </c>
    </row>
    <row r="333" spans="1:65" s="2" customFormat="1" ht="27">
      <c r="A333" s="34"/>
      <c r="B333" s="35"/>
      <c r="C333" s="34"/>
      <c r="D333" s="151" t="s">
        <v>138</v>
      </c>
      <c r="E333" s="34"/>
      <c r="F333" s="152" t="s">
        <v>464</v>
      </c>
      <c r="G333" s="34"/>
      <c r="H333" s="34"/>
      <c r="I333" s="153"/>
      <c r="J333" s="34"/>
      <c r="K333" s="34"/>
      <c r="L333" s="35"/>
      <c r="M333" s="154"/>
      <c r="N333" s="155"/>
      <c r="O333" s="55"/>
      <c r="P333" s="55"/>
      <c r="Q333" s="55"/>
      <c r="R333" s="55"/>
      <c r="S333" s="55"/>
      <c r="T333" s="56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T333" s="19" t="s">
        <v>138</v>
      </c>
      <c r="AU333" s="19" t="s">
        <v>83</v>
      </c>
    </row>
    <row r="334" spans="1:65" s="2" customFormat="1">
      <c r="A334" s="34"/>
      <c r="B334" s="35"/>
      <c r="C334" s="34"/>
      <c r="D334" s="156" t="s">
        <v>140</v>
      </c>
      <c r="E334" s="34"/>
      <c r="F334" s="157" t="s">
        <v>465</v>
      </c>
      <c r="G334" s="34"/>
      <c r="H334" s="34"/>
      <c r="I334" s="153"/>
      <c r="J334" s="34"/>
      <c r="K334" s="34"/>
      <c r="L334" s="35"/>
      <c r="M334" s="154"/>
      <c r="N334" s="155"/>
      <c r="O334" s="55"/>
      <c r="P334" s="55"/>
      <c r="Q334" s="55"/>
      <c r="R334" s="55"/>
      <c r="S334" s="55"/>
      <c r="T334" s="56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T334" s="19" t="s">
        <v>140</v>
      </c>
      <c r="AU334" s="19" t="s">
        <v>83</v>
      </c>
    </row>
    <row r="335" spans="1:65" s="13" customFormat="1">
      <c r="B335" s="158"/>
      <c r="D335" s="151" t="s">
        <v>142</v>
      </c>
      <c r="E335" s="159" t="s">
        <v>3</v>
      </c>
      <c r="F335" s="160" t="s">
        <v>466</v>
      </c>
      <c r="H335" s="161">
        <v>27.25</v>
      </c>
      <c r="I335" s="162"/>
      <c r="L335" s="158"/>
      <c r="M335" s="163"/>
      <c r="N335" s="164"/>
      <c r="O335" s="164"/>
      <c r="P335" s="164"/>
      <c r="Q335" s="164"/>
      <c r="R335" s="164"/>
      <c r="S335" s="164"/>
      <c r="T335" s="165"/>
      <c r="AT335" s="159" t="s">
        <v>142</v>
      </c>
      <c r="AU335" s="159" t="s">
        <v>83</v>
      </c>
      <c r="AV335" s="13" t="s">
        <v>83</v>
      </c>
      <c r="AW335" s="13" t="s">
        <v>34</v>
      </c>
      <c r="AX335" s="13" t="s">
        <v>73</v>
      </c>
      <c r="AY335" s="159" t="s">
        <v>130</v>
      </c>
    </row>
    <row r="336" spans="1:65" s="14" customFormat="1">
      <c r="B336" s="166"/>
      <c r="D336" s="151" t="s">
        <v>142</v>
      </c>
      <c r="E336" s="167" t="s">
        <v>3</v>
      </c>
      <c r="F336" s="168" t="s">
        <v>144</v>
      </c>
      <c r="H336" s="169">
        <v>27.25</v>
      </c>
      <c r="I336" s="170"/>
      <c r="L336" s="166"/>
      <c r="M336" s="171"/>
      <c r="N336" s="172"/>
      <c r="O336" s="172"/>
      <c r="P336" s="172"/>
      <c r="Q336" s="172"/>
      <c r="R336" s="172"/>
      <c r="S336" s="172"/>
      <c r="T336" s="173"/>
      <c r="AT336" s="167" t="s">
        <v>142</v>
      </c>
      <c r="AU336" s="167" t="s">
        <v>83</v>
      </c>
      <c r="AV336" s="14" t="s">
        <v>136</v>
      </c>
      <c r="AW336" s="14" t="s">
        <v>34</v>
      </c>
      <c r="AX336" s="14" t="s">
        <v>81</v>
      </c>
      <c r="AY336" s="167" t="s">
        <v>130</v>
      </c>
    </row>
    <row r="337" spans="1:65" s="2" customFormat="1" ht="21.75" customHeight="1">
      <c r="A337" s="34"/>
      <c r="B337" s="136"/>
      <c r="C337" s="181" t="s">
        <v>467</v>
      </c>
      <c r="D337" s="181" t="s">
        <v>236</v>
      </c>
      <c r="E337" s="182" t="s">
        <v>468</v>
      </c>
      <c r="F337" s="183" t="s">
        <v>469</v>
      </c>
      <c r="G337" s="184" t="s">
        <v>260</v>
      </c>
      <c r="H337" s="185">
        <v>27.795000000000002</v>
      </c>
      <c r="I337" s="186"/>
      <c r="J337" s="187">
        <f>ROUND(I337*H337,2)</f>
        <v>0</v>
      </c>
      <c r="K337" s="188"/>
      <c r="L337" s="189"/>
      <c r="M337" s="190" t="s">
        <v>3</v>
      </c>
      <c r="N337" s="191" t="s">
        <v>44</v>
      </c>
      <c r="O337" s="55"/>
      <c r="P337" s="147">
        <f>O337*H337</f>
        <v>0</v>
      </c>
      <c r="Q337" s="147">
        <v>2.1000000000000001E-2</v>
      </c>
      <c r="R337" s="147">
        <f>Q337*H337</f>
        <v>0.58369500000000007</v>
      </c>
      <c r="S337" s="147">
        <v>0</v>
      </c>
      <c r="T337" s="148">
        <f>S337*H337</f>
        <v>0</v>
      </c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R337" s="149" t="s">
        <v>193</v>
      </c>
      <c r="AT337" s="149" t="s">
        <v>236</v>
      </c>
      <c r="AU337" s="149" t="s">
        <v>83</v>
      </c>
      <c r="AY337" s="19" t="s">
        <v>130</v>
      </c>
      <c r="BE337" s="150">
        <f>IF(N337="základní",J337,0)</f>
        <v>0</v>
      </c>
      <c r="BF337" s="150">
        <f>IF(N337="snížená",J337,0)</f>
        <v>0</v>
      </c>
      <c r="BG337" s="150">
        <f>IF(N337="zákl. přenesená",J337,0)</f>
        <v>0</v>
      </c>
      <c r="BH337" s="150">
        <f>IF(N337="sníž. přenesená",J337,0)</f>
        <v>0</v>
      </c>
      <c r="BI337" s="150">
        <f>IF(N337="nulová",J337,0)</f>
        <v>0</v>
      </c>
      <c r="BJ337" s="19" t="s">
        <v>81</v>
      </c>
      <c r="BK337" s="150">
        <f>ROUND(I337*H337,2)</f>
        <v>0</v>
      </c>
      <c r="BL337" s="19" t="s">
        <v>136</v>
      </c>
      <c r="BM337" s="149" t="s">
        <v>470</v>
      </c>
    </row>
    <row r="338" spans="1:65" s="2" customFormat="1">
      <c r="A338" s="34"/>
      <c r="B338" s="35"/>
      <c r="C338" s="34"/>
      <c r="D338" s="151" t="s">
        <v>138</v>
      </c>
      <c r="E338" s="34"/>
      <c r="F338" s="152" t="s">
        <v>469</v>
      </c>
      <c r="G338" s="34"/>
      <c r="H338" s="34"/>
      <c r="I338" s="153"/>
      <c r="J338" s="34"/>
      <c r="K338" s="34"/>
      <c r="L338" s="35"/>
      <c r="M338" s="154"/>
      <c r="N338" s="155"/>
      <c r="O338" s="55"/>
      <c r="P338" s="55"/>
      <c r="Q338" s="55"/>
      <c r="R338" s="55"/>
      <c r="S338" s="55"/>
      <c r="T338" s="56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T338" s="19" t="s">
        <v>138</v>
      </c>
      <c r="AU338" s="19" t="s">
        <v>83</v>
      </c>
    </row>
    <row r="339" spans="1:65" s="13" customFormat="1">
      <c r="B339" s="158"/>
      <c r="D339" s="151" t="s">
        <v>142</v>
      </c>
      <c r="F339" s="160" t="s">
        <v>471</v>
      </c>
      <c r="H339" s="161">
        <v>27.795000000000002</v>
      </c>
      <c r="I339" s="162"/>
      <c r="L339" s="158"/>
      <c r="M339" s="163"/>
      <c r="N339" s="164"/>
      <c r="O339" s="164"/>
      <c r="P339" s="164"/>
      <c r="Q339" s="164"/>
      <c r="R339" s="164"/>
      <c r="S339" s="164"/>
      <c r="T339" s="165"/>
      <c r="AT339" s="159" t="s">
        <v>142</v>
      </c>
      <c r="AU339" s="159" t="s">
        <v>83</v>
      </c>
      <c r="AV339" s="13" t="s">
        <v>83</v>
      </c>
      <c r="AW339" s="13" t="s">
        <v>4</v>
      </c>
      <c r="AX339" s="13" t="s">
        <v>81</v>
      </c>
      <c r="AY339" s="159" t="s">
        <v>130</v>
      </c>
    </row>
    <row r="340" spans="1:65" s="2" customFormat="1" ht="24.25" customHeight="1">
      <c r="A340" s="34"/>
      <c r="B340" s="136"/>
      <c r="C340" s="137" t="s">
        <v>472</v>
      </c>
      <c r="D340" s="137" t="s">
        <v>132</v>
      </c>
      <c r="E340" s="138" t="s">
        <v>473</v>
      </c>
      <c r="F340" s="139" t="s">
        <v>474</v>
      </c>
      <c r="G340" s="140" t="s">
        <v>147</v>
      </c>
      <c r="H340" s="141">
        <v>2.044</v>
      </c>
      <c r="I340" s="142"/>
      <c r="J340" s="143">
        <f>ROUND(I340*H340,2)</f>
        <v>0</v>
      </c>
      <c r="K340" s="144"/>
      <c r="L340" s="35"/>
      <c r="M340" s="145" t="s">
        <v>3</v>
      </c>
      <c r="N340" s="146" t="s">
        <v>44</v>
      </c>
      <c r="O340" s="55"/>
      <c r="P340" s="147">
        <f>O340*H340</f>
        <v>0</v>
      </c>
      <c r="Q340" s="147">
        <v>2.2563399999999998</v>
      </c>
      <c r="R340" s="147">
        <f>Q340*H340</f>
        <v>4.6119589599999999</v>
      </c>
      <c r="S340" s="147">
        <v>0</v>
      </c>
      <c r="T340" s="148">
        <f>S340*H340</f>
        <v>0</v>
      </c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R340" s="149" t="s">
        <v>136</v>
      </c>
      <c r="AT340" s="149" t="s">
        <v>132</v>
      </c>
      <c r="AU340" s="149" t="s">
        <v>83</v>
      </c>
      <c r="AY340" s="19" t="s">
        <v>130</v>
      </c>
      <c r="BE340" s="150">
        <f>IF(N340="základní",J340,0)</f>
        <v>0</v>
      </c>
      <c r="BF340" s="150">
        <f>IF(N340="snížená",J340,0)</f>
        <v>0</v>
      </c>
      <c r="BG340" s="150">
        <f>IF(N340="zákl. přenesená",J340,0)</f>
        <v>0</v>
      </c>
      <c r="BH340" s="150">
        <f>IF(N340="sníž. přenesená",J340,0)</f>
        <v>0</v>
      </c>
      <c r="BI340" s="150">
        <f>IF(N340="nulová",J340,0)</f>
        <v>0</v>
      </c>
      <c r="BJ340" s="19" t="s">
        <v>81</v>
      </c>
      <c r="BK340" s="150">
        <f>ROUND(I340*H340,2)</f>
        <v>0</v>
      </c>
      <c r="BL340" s="19" t="s">
        <v>136</v>
      </c>
      <c r="BM340" s="149" t="s">
        <v>475</v>
      </c>
    </row>
    <row r="341" spans="1:65" s="2" customFormat="1" ht="18">
      <c r="A341" s="34"/>
      <c r="B341" s="35"/>
      <c r="C341" s="34"/>
      <c r="D341" s="151" t="s">
        <v>138</v>
      </c>
      <c r="E341" s="34"/>
      <c r="F341" s="152" t="s">
        <v>474</v>
      </c>
      <c r="G341" s="34"/>
      <c r="H341" s="34"/>
      <c r="I341" s="153"/>
      <c r="J341" s="34"/>
      <c r="K341" s="34"/>
      <c r="L341" s="35"/>
      <c r="M341" s="154"/>
      <c r="N341" s="155"/>
      <c r="O341" s="55"/>
      <c r="P341" s="55"/>
      <c r="Q341" s="55"/>
      <c r="R341" s="55"/>
      <c r="S341" s="55"/>
      <c r="T341" s="56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T341" s="19" t="s">
        <v>138</v>
      </c>
      <c r="AU341" s="19" t="s">
        <v>83</v>
      </c>
    </row>
    <row r="342" spans="1:65" s="2" customFormat="1">
      <c r="A342" s="34"/>
      <c r="B342" s="35"/>
      <c r="C342" s="34"/>
      <c r="D342" s="156" t="s">
        <v>140</v>
      </c>
      <c r="E342" s="34"/>
      <c r="F342" s="157" t="s">
        <v>476</v>
      </c>
      <c r="G342" s="34"/>
      <c r="H342" s="34"/>
      <c r="I342" s="153"/>
      <c r="J342" s="34"/>
      <c r="K342" s="34"/>
      <c r="L342" s="35"/>
      <c r="M342" s="154"/>
      <c r="N342" s="155"/>
      <c r="O342" s="55"/>
      <c r="P342" s="55"/>
      <c r="Q342" s="55"/>
      <c r="R342" s="55"/>
      <c r="S342" s="55"/>
      <c r="T342" s="56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T342" s="19" t="s">
        <v>140</v>
      </c>
      <c r="AU342" s="19" t="s">
        <v>83</v>
      </c>
    </row>
    <row r="343" spans="1:65" s="13" customFormat="1">
      <c r="B343" s="158"/>
      <c r="D343" s="151" t="s">
        <v>142</v>
      </c>
      <c r="E343" s="159" t="s">
        <v>3</v>
      </c>
      <c r="F343" s="160" t="s">
        <v>477</v>
      </c>
      <c r="H343" s="161">
        <v>2.044</v>
      </c>
      <c r="I343" s="162"/>
      <c r="L343" s="158"/>
      <c r="M343" s="163"/>
      <c r="N343" s="164"/>
      <c r="O343" s="164"/>
      <c r="P343" s="164"/>
      <c r="Q343" s="164"/>
      <c r="R343" s="164"/>
      <c r="S343" s="164"/>
      <c r="T343" s="165"/>
      <c r="AT343" s="159" t="s">
        <v>142</v>
      </c>
      <c r="AU343" s="159" t="s">
        <v>83</v>
      </c>
      <c r="AV343" s="13" t="s">
        <v>83</v>
      </c>
      <c r="AW343" s="13" t="s">
        <v>34</v>
      </c>
      <c r="AX343" s="13" t="s">
        <v>73</v>
      </c>
      <c r="AY343" s="159" t="s">
        <v>130</v>
      </c>
    </row>
    <row r="344" spans="1:65" s="14" customFormat="1">
      <c r="B344" s="166"/>
      <c r="D344" s="151" t="s">
        <v>142</v>
      </c>
      <c r="E344" s="167" t="s">
        <v>3</v>
      </c>
      <c r="F344" s="168" t="s">
        <v>144</v>
      </c>
      <c r="H344" s="169">
        <v>2.044</v>
      </c>
      <c r="I344" s="170"/>
      <c r="L344" s="166"/>
      <c r="M344" s="171"/>
      <c r="N344" s="172"/>
      <c r="O344" s="172"/>
      <c r="P344" s="172"/>
      <c r="Q344" s="172"/>
      <c r="R344" s="172"/>
      <c r="S344" s="172"/>
      <c r="T344" s="173"/>
      <c r="AT344" s="167" t="s">
        <v>142</v>
      </c>
      <c r="AU344" s="167" t="s">
        <v>83</v>
      </c>
      <c r="AV344" s="14" t="s">
        <v>136</v>
      </c>
      <c r="AW344" s="14" t="s">
        <v>34</v>
      </c>
      <c r="AX344" s="14" t="s">
        <v>81</v>
      </c>
      <c r="AY344" s="167" t="s">
        <v>130</v>
      </c>
    </row>
    <row r="345" spans="1:65" s="2" customFormat="1" ht="33" customHeight="1">
      <c r="A345" s="34"/>
      <c r="B345" s="136"/>
      <c r="C345" s="137" t="s">
        <v>478</v>
      </c>
      <c r="D345" s="137" t="s">
        <v>132</v>
      </c>
      <c r="E345" s="138" t="s">
        <v>479</v>
      </c>
      <c r="F345" s="139" t="s">
        <v>480</v>
      </c>
      <c r="G345" s="140" t="s">
        <v>253</v>
      </c>
      <c r="H345" s="141">
        <v>10</v>
      </c>
      <c r="I345" s="142"/>
      <c r="J345" s="143">
        <f>ROUND(I345*H345,2)</f>
        <v>0</v>
      </c>
      <c r="K345" s="144"/>
      <c r="L345" s="35"/>
      <c r="M345" s="145" t="s">
        <v>3</v>
      </c>
      <c r="N345" s="146" t="s">
        <v>44</v>
      </c>
      <c r="O345" s="55"/>
      <c r="P345" s="147">
        <f>O345*H345</f>
        <v>0</v>
      </c>
      <c r="Q345" s="147">
        <v>6.0248400000000003E-4</v>
      </c>
      <c r="R345" s="147">
        <f>Q345*H345</f>
        <v>6.0248400000000001E-3</v>
      </c>
      <c r="S345" s="147">
        <v>0</v>
      </c>
      <c r="T345" s="148">
        <f>S345*H345</f>
        <v>0</v>
      </c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R345" s="149" t="s">
        <v>136</v>
      </c>
      <c r="AT345" s="149" t="s">
        <v>132</v>
      </c>
      <c r="AU345" s="149" t="s">
        <v>83</v>
      </c>
      <c r="AY345" s="19" t="s">
        <v>130</v>
      </c>
      <c r="BE345" s="150">
        <f>IF(N345="základní",J345,0)</f>
        <v>0</v>
      </c>
      <c r="BF345" s="150">
        <f>IF(N345="snížená",J345,0)</f>
        <v>0</v>
      </c>
      <c r="BG345" s="150">
        <f>IF(N345="zákl. přenesená",J345,0)</f>
        <v>0</v>
      </c>
      <c r="BH345" s="150">
        <f>IF(N345="sníž. přenesená",J345,0)</f>
        <v>0</v>
      </c>
      <c r="BI345" s="150">
        <f>IF(N345="nulová",J345,0)</f>
        <v>0</v>
      </c>
      <c r="BJ345" s="19" t="s">
        <v>81</v>
      </c>
      <c r="BK345" s="150">
        <f>ROUND(I345*H345,2)</f>
        <v>0</v>
      </c>
      <c r="BL345" s="19" t="s">
        <v>136</v>
      </c>
      <c r="BM345" s="149" t="s">
        <v>481</v>
      </c>
    </row>
    <row r="346" spans="1:65" s="2" customFormat="1" ht="27">
      <c r="A346" s="34"/>
      <c r="B346" s="35"/>
      <c r="C346" s="34"/>
      <c r="D346" s="151" t="s">
        <v>138</v>
      </c>
      <c r="E346" s="34"/>
      <c r="F346" s="152" t="s">
        <v>482</v>
      </c>
      <c r="G346" s="34"/>
      <c r="H346" s="34"/>
      <c r="I346" s="153"/>
      <c r="J346" s="34"/>
      <c r="K346" s="34"/>
      <c r="L346" s="35"/>
      <c r="M346" s="154"/>
      <c r="N346" s="155"/>
      <c r="O346" s="55"/>
      <c r="P346" s="55"/>
      <c r="Q346" s="55"/>
      <c r="R346" s="55"/>
      <c r="S346" s="55"/>
      <c r="T346" s="56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T346" s="19" t="s">
        <v>138</v>
      </c>
      <c r="AU346" s="19" t="s">
        <v>83</v>
      </c>
    </row>
    <row r="347" spans="1:65" s="2" customFormat="1">
      <c r="A347" s="34"/>
      <c r="B347" s="35"/>
      <c r="C347" s="34"/>
      <c r="D347" s="156" t="s">
        <v>140</v>
      </c>
      <c r="E347" s="34"/>
      <c r="F347" s="157" t="s">
        <v>483</v>
      </c>
      <c r="G347" s="34"/>
      <c r="H347" s="34"/>
      <c r="I347" s="153"/>
      <c r="J347" s="34"/>
      <c r="K347" s="34"/>
      <c r="L347" s="35"/>
      <c r="M347" s="154"/>
      <c r="N347" s="155"/>
      <c r="O347" s="55"/>
      <c r="P347" s="55"/>
      <c r="Q347" s="55"/>
      <c r="R347" s="55"/>
      <c r="S347" s="55"/>
      <c r="T347" s="56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T347" s="19" t="s">
        <v>140</v>
      </c>
      <c r="AU347" s="19" t="s">
        <v>83</v>
      </c>
    </row>
    <row r="348" spans="1:65" s="13" customFormat="1">
      <c r="B348" s="158"/>
      <c r="D348" s="151" t="s">
        <v>142</v>
      </c>
      <c r="E348" s="159" t="s">
        <v>3</v>
      </c>
      <c r="F348" s="160" t="s">
        <v>484</v>
      </c>
      <c r="H348" s="161">
        <v>10</v>
      </c>
      <c r="I348" s="162"/>
      <c r="L348" s="158"/>
      <c r="M348" s="163"/>
      <c r="N348" s="164"/>
      <c r="O348" s="164"/>
      <c r="P348" s="164"/>
      <c r="Q348" s="164"/>
      <c r="R348" s="164"/>
      <c r="S348" s="164"/>
      <c r="T348" s="165"/>
      <c r="AT348" s="159" t="s">
        <v>142</v>
      </c>
      <c r="AU348" s="159" t="s">
        <v>83</v>
      </c>
      <c r="AV348" s="13" t="s">
        <v>83</v>
      </c>
      <c r="AW348" s="13" t="s">
        <v>34</v>
      </c>
      <c r="AX348" s="13" t="s">
        <v>73</v>
      </c>
      <c r="AY348" s="159" t="s">
        <v>130</v>
      </c>
    </row>
    <row r="349" spans="1:65" s="14" customFormat="1">
      <c r="B349" s="166"/>
      <c r="D349" s="151" t="s">
        <v>142</v>
      </c>
      <c r="E349" s="167" t="s">
        <v>3</v>
      </c>
      <c r="F349" s="168" t="s">
        <v>144</v>
      </c>
      <c r="H349" s="169">
        <v>10</v>
      </c>
      <c r="I349" s="170"/>
      <c r="L349" s="166"/>
      <c r="M349" s="171"/>
      <c r="N349" s="172"/>
      <c r="O349" s="172"/>
      <c r="P349" s="172"/>
      <c r="Q349" s="172"/>
      <c r="R349" s="172"/>
      <c r="S349" s="172"/>
      <c r="T349" s="173"/>
      <c r="AT349" s="167" t="s">
        <v>142</v>
      </c>
      <c r="AU349" s="167" t="s">
        <v>83</v>
      </c>
      <c r="AV349" s="14" t="s">
        <v>136</v>
      </c>
      <c r="AW349" s="14" t="s">
        <v>34</v>
      </c>
      <c r="AX349" s="14" t="s">
        <v>81</v>
      </c>
      <c r="AY349" s="167" t="s">
        <v>130</v>
      </c>
    </row>
    <row r="350" spans="1:65" s="2" customFormat="1" ht="24.25" customHeight="1">
      <c r="A350" s="34"/>
      <c r="B350" s="136"/>
      <c r="C350" s="137" t="s">
        <v>485</v>
      </c>
      <c r="D350" s="137" t="s">
        <v>132</v>
      </c>
      <c r="E350" s="138" t="s">
        <v>486</v>
      </c>
      <c r="F350" s="139" t="s">
        <v>487</v>
      </c>
      <c r="G350" s="140" t="s">
        <v>135</v>
      </c>
      <c r="H350" s="141">
        <v>5.28</v>
      </c>
      <c r="I350" s="142"/>
      <c r="J350" s="143">
        <f>ROUND(I350*H350,2)</f>
        <v>0</v>
      </c>
      <c r="K350" s="144"/>
      <c r="L350" s="35"/>
      <c r="M350" s="145" t="s">
        <v>3</v>
      </c>
      <c r="N350" s="146" t="s">
        <v>44</v>
      </c>
      <c r="O350" s="55"/>
      <c r="P350" s="147">
        <f>O350*H350</f>
        <v>0</v>
      </c>
      <c r="Q350" s="147">
        <v>0</v>
      </c>
      <c r="R350" s="147">
        <f>Q350*H350</f>
        <v>0</v>
      </c>
      <c r="S350" s="147">
        <v>7.4999999999999997E-2</v>
      </c>
      <c r="T350" s="148">
        <f>S350*H350</f>
        <v>0.39600000000000002</v>
      </c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R350" s="149" t="s">
        <v>136</v>
      </c>
      <c r="AT350" s="149" t="s">
        <v>132</v>
      </c>
      <c r="AU350" s="149" t="s">
        <v>83</v>
      </c>
      <c r="AY350" s="19" t="s">
        <v>130</v>
      </c>
      <c r="BE350" s="150">
        <f>IF(N350="základní",J350,0)</f>
        <v>0</v>
      </c>
      <c r="BF350" s="150">
        <f>IF(N350="snížená",J350,0)</f>
        <v>0</v>
      </c>
      <c r="BG350" s="150">
        <f>IF(N350="zákl. přenesená",J350,0)</f>
        <v>0</v>
      </c>
      <c r="BH350" s="150">
        <f>IF(N350="sníž. přenesená",J350,0)</f>
        <v>0</v>
      </c>
      <c r="BI350" s="150">
        <f>IF(N350="nulová",J350,0)</f>
        <v>0</v>
      </c>
      <c r="BJ350" s="19" t="s">
        <v>81</v>
      </c>
      <c r="BK350" s="150">
        <f>ROUND(I350*H350,2)</f>
        <v>0</v>
      </c>
      <c r="BL350" s="19" t="s">
        <v>136</v>
      </c>
      <c r="BM350" s="149" t="s">
        <v>488</v>
      </c>
    </row>
    <row r="351" spans="1:65" s="2" customFormat="1" ht="18">
      <c r="A351" s="34"/>
      <c r="B351" s="35"/>
      <c r="C351" s="34"/>
      <c r="D351" s="151" t="s">
        <v>138</v>
      </c>
      <c r="E351" s="34"/>
      <c r="F351" s="152" t="s">
        <v>489</v>
      </c>
      <c r="G351" s="34"/>
      <c r="H351" s="34"/>
      <c r="I351" s="153"/>
      <c r="J351" s="34"/>
      <c r="K351" s="34"/>
      <c r="L351" s="35"/>
      <c r="M351" s="154"/>
      <c r="N351" s="155"/>
      <c r="O351" s="55"/>
      <c r="P351" s="55"/>
      <c r="Q351" s="55"/>
      <c r="R351" s="55"/>
      <c r="S351" s="55"/>
      <c r="T351" s="56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T351" s="19" t="s">
        <v>138</v>
      </c>
      <c r="AU351" s="19" t="s">
        <v>83</v>
      </c>
    </row>
    <row r="352" spans="1:65" s="2" customFormat="1">
      <c r="A352" s="34"/>
      <c r="B352" s="35"/>
      <c r="C352" s="34"/>
      <c r="D352" s="156" t="s">
        <v>140</v>
      </c>
      <c r="E352" s="34"/>
      <c r="F352" s="157" t="s">
        <v>490</v>
      </c>
      <c r="G352" s="34"/>
      <c r="H352" s="34"/>
      <c r="I352" s="153"/>
      <c r="J352" s="34"/>
      <c r="K352" s="34"/>
      <c r="L352" s="35"/>
      <c r="M352" s="154"/>
      <c r="N352" s="155"/>
      <c r="O352" s="55"/>
      <c r="P352" s="55"/>
      <c r="Q352" s="55"/>
      <c r="R352" s="55"/>
      <c r="S352" s="55"/>
      <c r="T352" s="56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T352" s="19" t="s">
        <v>140</v>
      </c>
      <c r="AU352" s="19" t="s">
        <v>83</v>
      </c>
    </row>
    <row r="353" spans="1:65" s="13" customFormat="1">
      <c r="B353" s="158"/>
      <c r="D353" s="151" t="s">
        <v>142</v>
      </c>
      <c r="E353" s="159" t="s">
        <v>3</v>
      </c>
      <c r="F353" s="160" t="s">
        <v>491</v>
      </c>
      <c r="H353" s="161">
        <v>5.28</v>
      </c>
      <c r="I353" s="162"/>
      <c r="L353" s="158"/>
      <c r="M353" s="163"/>
      <c r="N353" s="164"/>
      <c r="O353" s="164"/>
      <c r="P353" s="164"/>
      <c r="Q353" s="164"/>
      <c r="R353" s="164"/>
      <c r="S353" s="164"/>
      <c r="T353" s="165"/>
      <c r="AT353" s="159" t="s">
        <v>142</v>
      </c>
      <c r="AU353" s="159" t="s">
        <v>83</v>
      </c>
      <c r="AV353" s="13" t="s">
        <v>83</v>
      </c>
      <c r="AW353" s="13" t="s">
        <v>34</v>
      </c>
      <c r="AX353" s="13" t="s">
        <v>73</v>
      </c>
      <c r="AY353" s="159" t="s">
        <v>130</v>
      </c>
    </row>
    <row r="354" spans="1:65" s="14" customFormat="1">
      <c r="B354" s="166"/>
      <c r="D354" s="151" t="s">
        <v>142</v>
      </c>
      <c r="E354" s="167" t="s">
        <v>3</v>
      </c>
      <c r="F354" s="168" t="s">
        <v>144</v>
      </c>
      <c r="H354" s="169">
        <v>5.28</v>
      </c>
      <c r="I354" s="170"/>
      <c r="L354" s="166"/>
      <c r="M354" s="171"/>
      <c r="N354" s="172"/>
      <c r="O354" s="172"/>
      <c r="P354" s="172"/>
      <c r="Q354" s="172"/>
      <c r="R354" s="172"/>
      <c r="S354" s="172"/>
      <c r="T354" s="173"/>
      <c r="AT354" s="167" t="s">
        <v>142</v>
      </c>
      <c r="AU354" s="167" t="s">
        <v>83</v>
      </c>
      <c r="AV354" s="14" t="s">
        <v>136</v>
      </c>
      <c r="AW354" s="14" t="s">
        <v>34</v>
      </c>
      <c r="AX354" s="14" t="s">
        <v>81</v>
      </c>
      <c r="AY354" s="167" t="s">
        <v>130</v>
      </c>
    </row>
    <row r="355" spans="1:65" s="2" customFormat="1" ht="24.25" customHeight="1">
      <c r="A355" s="34"/>
      <c r="B355" s="136"/>
      <c r="C355" s="137" t="s">
        <v>492</v>
      </c>
      <c r="D355" s="137" t="s">
        <v>132</v>
      </c>
      <c r="E355" s="138" t="s">
        <v>493</v>
      </c>
      <c r="F355" s="139" t="s">
        <v>494</v>
      </c>
      <c r="G355" s="140" t="s">
        <v>135</v>
      </c>
      <c r="H355" s="141">
        <v>2.4</v>
      </c>
      <c r="I355" s="142"/>
      <c r="J355" s="143">
        <f>ROUND(I355*H355,2)</f>
        <v>0</v>
      </c>
      <c r="K355" s="144"/>
      <c r="L355" s="35"/>
      <c r="M355" s="145" t="s">
        <v>3</v>
      </c>
      <c r="N355" s="146" t="s">
        <v>44</v>
      </c>
      <c r="O355" s="55"/>
      <c r="P355" s="147">
        <f>O355*H355</f>
        <v>0</v>
      </c>
      <c r="Q355" s="147">
        <v>0</v>
      </c>
      <c r="R355" s="147">
        <f>Q355*H355</f>
        <v>0</v>
      </c>
      <c r="S355" s="147">
        <v>5.8999999999999997E-2</v>
      </c>
      <c r="T355" s="148">
        <f>S355*H355</f>
        <v>0.14159999999999998</v>
      </c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R355" s="149" t="s">
        <v>136</v>
      </c>
      <c r="AT355" s="149" t="s">
        <v>132</v>
      </c>
      <c r="AU355" s="149" t="s">
        <v>83</v>
      </c>
      <c r="AY355" s="19" t="s">
        <v>130</v>
      </c>
      <c r="BE355" s="150">
        <f>IF(N355="základní",J355,0)</f>
        <v>0</v>
      </c>
      <c r="BF355" s="150">
        <f>IF(N355="snížená",J355,0)</f>
        <v>0</v>
      </c>
      <c r="BG355" s="150">
        <f>IF(N355="zákl. přenesená",J355,0)</f>
        <v>0</v>
      </c>
      <c r="BH355" s="150">
        <f>IF(N355="sníž. přenesená",J355,0)</f>
        <v>0</v>
      </c>
      <c r="BI355" s="150">
        <f>IF(N355="nulová",J355,0)</f>
        <v>0</v>
      </c>
      <c r="BJ355" s="19" t="s">
        <v>81</v>
      </c>
      <c r="BK355" s="150">
        <f>ROUND(I355*H355,2)</f>
        <v>0</v>
      </c>
      <c r="BL355" s="19" t="s">
        <v>136</v>
      </c>
      <c r="BM355" s="149" t="s">
        <v>495</v>
      </c>
    </row>
    <row r="356" spans="1:65" s="2" customFormat="1" ht="18">
      <c r="A356" s="34"/>
      <c r="B356" s="35"/>
      <c r="C356" s="34"/>
      <c r="D356" s="151" t="s">
        <v>138</v>
      </c>
      <c r="E356" s="34"/>
      <c r="F356" s="152" t="s">
        <v>496</v>
      </c>
      <c r="G356" s="34"/>
      <c r="H356" s="34"/>
      <c r="I356" s="153"/>
      <c r="J356" s="34"/>
      <c r="K356" s="34"/>
      <c r="L356" s="35"/>
      <c r="M356" s="154"/>
      <c r="N356" s="155"/>
      <c r="O356" s="55"/>
      <c r="P356" s="55"/>
      <c r="Q356" s="55"/>
      <c r="R356" s="55"/>
      <c r="S356" s="55"/>
      <c r="T356" s="56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T356" s="19" t="s">
        <v>138</v>
      </c>
      <c r="AU356" s="19" t="s">
        <v>83</v>
      </c>
    </row>
    <row r="357" spans="1:65" s="2" customFormat="1">
      <c r="A357" s="34"/>
      <c r="B357" s="35"/>
      <c r="C357" s="34"/>
      <c r="D357" s="156" t="s">
        <v>140</v>
      </c>
      <c r="E357" s="34"/>
      <c r="F357" s="157" t="s">
        <v>497</v>
      </c>
      <c r="G357" s="34"/>
      <c r="H357" s="34"/>
      <c r="I357" s="153"/>
      <c r="J357" s="34"/>
      <c r="K357" s="34"/>
      <c r="L357" s="35"/>
      <c r="M357" s="154"/>
      <c r="N357" s="155"/>
      <c r="O357" s="55"/>
      <c r="P357" s="55"/>
      <c r="Q357" s="55"/>
      <c r="R357" s="55"/>
      <c r="S357" s="55"/>
      <c r="T357" s="56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T357" s="19" t="s">
        <v>140</v>
      </c>
      <c r="AU357" s="19" t="s">
        <v>83</v>
      </c>
    </row>
    <row r="358" spans="1:65" s="15" customFormat="1">
      <c r="B358" s="174"/>
      <c r="D358" s="151" t="s">
        <v>142</v>
      </c>
      <c r="E358" s="175" t="s">
        <v>3</v>
      </c>
      <c r="F358" s="176" t="s">
        <v>498</v>
      </c>
      <c r="H358" s="175" t="s">
        <v>3</v>
      </c>
      <c r="I358" s="177"/>
      <c r="L358" s="174"/>
      <c r="M358" s="178"/>
      <c r="N358" s="179"/>
      <c r="O358" s="179"/>
      <c r="P358" s="179"/>
      <c r="Q358" s="179"/>
      <c r="R358" s="179"/>
      <c r="S358" s="179"/>
      <c r="T358" s="180"/>
      <c r="AT358" s="175" t="s">
        <v>142</v>
      </c>
      <c r="AU358" s="175" t="s">
        <v>83</v>
      </c>
      <c r="AV358" s="15" t="s">
        <v>81</v>
      </c>
      <c r="AW358" s="15" t="s">
        <v>34</v>
      </c>
      <c r="AX358" s="15" t="s">
        <v>73</v>
      </c>
      <c r="AY358" s="175" t="s">
        <v>130</v>
      </c>
    </row>
    <row r="359" spans="1:65" s="13" customFormat="1">
      <c r="B359" s="158"/>
      <c r="D359" s="151" t="s">
        <v>142</v>
      </c>
      <c r="E359" s="159" t="s">
        <v>3</v>
      </c>
      <c r="F359" s="160" t="s">
        <v>499</v>
      </c>
      <c r="H359" s="161">
        <v>2.4</v>
      </c>
      <c r="I359" s="162"/>
      <c r="L359" s="158"/>
      <c r="M359" s="163"/>
      <c r="N359" s="164"/>
      <c r="O359" s="164"/>
      <c r="P359" s="164"/>
      <c r="Q359" s="164"/>
      <c r="R359" s="164"/>
      <c r="S359" s="164"/>
      <c r="T359" s="165"/>
      <c r="AT359" s="159" t="s">
        <v>142</v>
      </c>
      <c r="AU359" s="159" t="s">
        <v>83</v>
      </c>
      <c r="AV359" s="13" t="s">
        <v>83</v>
      </c>
      <c r="AW359" s="13" t="s">
        <v>34</v>
      </c>
      <c r="AX359" s="13" t="s">
        <v>73</v>
      </c>
      <c r="AY359" s="159" t="s">
        <v>130</v>
      </c>
    </row>
    <row r="360" spans="1:65" s="14" customFormat="1">
      <c r="B360" s="166"/>
      <c r="D360" s="151" t="s">
        <v>142</v>
      </c>
      <c r="E360" s="167" t="s">
        <v>3</v>
      </c>
      <c r="F360" s="168" t="s">
        <v>144</v>
      </c>
      <c r="H360" s="169">
        <v>2.4</v>
      </c>
      <c r="I360" s="170"/>
      <c r="L360" s="166"/>
      <c r="M360" s="171"/>
      <c r="N360" s="172"/>
      <c r="O360" s="172"/>
      <c r="P360" s="172"/>
      <c r="Q360" s="172"/>
      <c r="R360" s="172"/>
      <c r="S360" s="172"/>
      <c r="T360" s="173"/>
      <c r="AT360" s="167" t="s">
        <v>142</v>
      </c>
      <c r="AU360" s="167" t="s">
        <v>83</v>
      </c>
      <c r="AV360" s="14" t="s">
        <v>136</v>
      </c>
      <c r="AW360" s="14" t="s">
        <v>34</v>
      </c>
      <c r="AX360" s="14" t="s">
        <v>81</v>
      </c>
      <c r="AY360" s="167" t="s">
        <v>130</v>
      </c>
    </row>
    <row r="361" spans="1:65" s="12" customFormat="1" ht="22.9" customHeight="1">
      <c r="B361" s="123"/>
      <c r="D361" s="124" t="s">
        <v>72</v>
      </c>
      <c r="E361" s="134" t="s">
        <v>500</v>
      </c>
      <c r="F361" s="134" t="s">
        <v>501</v>
      </c>
      <c r="I361" s="126"/>
      <c r="J361" s="135">
        <f>BK361</f>
        <v>0</v>
      </c>
      <c r="L361" s="123"/>
      <c r="M361" s="128"/>
      <c r="N361" s="129"/>
      <c r="O361" s="129"/>
      <c r="P361" s="130">
        <f>SUM(P362:P368)</f>
        <v>0</v>
      </c>
      <c r="Q361" s="129"/>
      <c r="R361" s="130">
        <f>SUM(R362:R368)</f>
        <v>0</v>
      </c>
      <c r="S361" s="129"/>
      <c r="T361" s="131">
        <f>SUM(T362:T368)</f>
        <v>0</v>
      </c>
      <c r="AR361" s="124" t="s">
        <v>81</v>
      </c>
      <c r="AT361" s="132" t="s">
        <v>72</v>
      </c>
      <c r="AU361" s="132" t="s">
        <v>81</v>
      </c>
      <c r="AY361" s="124" t="s">
        <v>130</v>
      </c>
      <c r="BK361" s="133">
        <f>SUM(BK362:BK368)</f>
        <v>0</v>
      </c>
    </row>
    <row r="362" spans="1:65" s="2" customFormat="1" ht="24.25" customHeight="1">
      <c r="A362" s="34"/>
      <c r="B362" s="136"/>
      <c r="C362" s="137" t="s">
        <v>502</v>
      </c>
      <c r="D362" s="137" t="s">
        <v>132</v>
      </c>
      <c r="E362" s="138" t="s">
        <v>503</v>
      </c>
      <c r="F362" s="139" t="s">
        <v>504</v>
      </c>
      <c r="G362" s="140" t="s">
        <v>505</v>
      </c>
      <c r="H362" s="141">
        <v>1</v>
      </c>
      <c r="I362" s="142"/>
      <c r="J362" s="143">
        <f>ROUND(I362*H362,2)</f>
        <v>0</v>
      </c>
      <c r="K362" s="144"/>
      <c r="L362" s="35"/>
      <c r="M362" s="145" t="s">
        <v>3</v>
      </c>
      <c r="N362" s="146" t="s">
        <v>44</v>
      </c>
      <c r="O362" s="55"/>
      <c r="P362" s="147">
        <f>O362*H362</f>
        <v>0</v>
      </c>
      <c r="Q362" s="147">
        <v>0</v>
      </c>
      <c r="R362" s="147">
        <f>Q362*H362</f>
        <v>0</v>
      </c>
      <c r="S362" s="147">
        <v>0</v>
      </c>
      <c r="T362" s="148">
        <f>S362*H362</f>
        <v>0</v>
      </c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R362" s="149" t="s">
        <v>136</v>
      </c>
      <c r="AT362" s="149" t="s">
        <v>132</v>
      </c>
      <c r="AU362" s="149" t="s">
        <v>83</v>
      </c>
      <c r="AY362" s="19" t="s">
        <v>130</v>
      </c>
      <c r="BE362" s="150">
        <f>IF(N362="základní",J362,0)</f>
        <v>0</v>
      </c>
      <c r="BF362" s="150">
        <f>IF(N362="snížená",J362,0)</f>
        <v>0</v>
      </c>
      <c r="BG362" s="150">
        <f>IF(N362="zákl. přenesená",J362,0)</f>
        <v>0</v>
      </c>
      <c r="BH362" s="150">
        <f>IF(N362="sníž. přenesená",J362,0)</f>
        <v>0</v>
      </c>
      <c r="BI362" s="150">
        <f>IF(N362="nulová",J362,0)</f>
        <v>0</v>
      </c>
      <c r="BJ362" s="19" t="s">
        <v>81</v>
      </c>
      <c r="BK362" s="150">
        <f>ROUND(I362*H362,2)</f>
        <v>0</v>
      </c>
      <c r="BL362" s="19" t="s">
        <v>136</v>
      </c>
      <c r="BM362" s="149" t="s">
        <v>506</v>
      </c>
    </row>
    <row r="363" spans="1:65" s="2" customFormat="1">
      <c r="A363" s="34"/>
      <c r="B363" s="35"/>
      <c r="C363" s="34"/>
      <c r="D363" s="151" t="s">
        <v>138</v>
      </c>
      <c r="E363" s="34"/>
      <c r="F363" s="152" t="s">
        <v>507</v>
      </c>
      <c r="G363" s="34"/>
      <c r="H363" s="34"/>
      <c r="I363" s="153"/>
      <c r="J363" s="34"/>
      <c r="K363" s="34"/>
      <c r="L363" s="35"/>
      <c r="M363" s="154"/>
      <c r="N363" s="155"/>
      <c r="O363" s="55"/>
      <c r="P363" s="55"/>
      <c r="Q363" s="55"/>
      <c r="R363" s="55"/>
      <c r="S363" s="55"/>
      <c r="T363" s="56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T363" s="19" t="s">
        <v>138</v>
      </c>
      <c r="AU363" s="19" t="s">
        <v>83</v>
      </c>
    </row>
    <row r="364" spans="1:65" s="15" customFormat="1">
      <c r="B364" s="174"/>
      <c r="D364" s="151" t="s">
        <v>142</v>
      </c>
      <c r="E364" s="175" t="s">
        <v>3</v>
      </c>
      <c r="F364" s="176" t="s">
        <v>508</v>
      </c>
      <c r="H364" s="175" t="s">
        <v>3</v>
      </c>
      <c r="I364" s="177"/>
      <c r="L364" s="174"/>
      <c r="M364" s="178"/>
      <c r="N364" s="179"/>
      <c r="O364" s="179"/>
      <c r="P364" s="179"/>
      <c r="Q364" s="179"/>
      <c r="R364" s="179"/>
      <c r="S364" s="179"/>
      <c r="T364" s="180"/>
      <c r="AT364" s="175" t="s">
        <v>142</v>
      </c>
      <c r="AU364" s="175" t="s">
        <v>83</v>
      </c>
      <c r="AV364" s="15" t="s">
        <v>81</v>
      </c>
      <c r="AW364" s="15" t="s">
        <v>34</v>
      </c>
      <c r="AX364" s="15" t="s">
        <v>73</v>
      </c>
      <c r="AY364" s="175" t="s">
        <v>130</v>
      </c>
    </row>
    <row r="365" spans="1:65" s="15" customFormat="1">
      <c r="B365" s="174"/>
      <c r="D365" s="151" t="s">
        <v>142</v>
      </c>
      <c r="E365" s="175" t="s">
        <v>3</v>
      </c>
      <c r="F365" s="176" t="s">
        <v>509</v>
      </c>
      <c r="H365" s="175" t="s">
        <v>3</v>
      </c>
      <c r="I365" s="177"/>
      <c r="L365" s="174"/>
      <c r="M365" s="178"/>
      <c r="N365" s="179"/>
      <c r="O365" s="179"/>
      <c r="P365" s="179"/>
      <c r="Q365" s="179"/>
      <c r="R365" s="179"/>
      <c r="S365" s="179"/>
      <c r="T365" s="180"/>
      <c r="AT365" s="175" t="s">
        <v>142</v>
      </c>
      <c r="AU365" s="175" t="s">
        <v>83</v>
      </c>
      <c r="AV365" s="15" t="s">
        <v>81</v>
      </c>
      <c r="AW365" s="15" t="s">
        <v>34</v>
      </c>
      <c r="AX365" s="15" t="s">
        <v>73</v>
      </c>
      <c r="AY365" s="175" t="s">
        <v>130</v>
      </c>
    </row>
    <row r="366" spans="1:65" s="15" customFormat="1">
      <c r="B366" s="174"/>
      <c r="D366" s="151" t="s">
        <v>142</v>
      </c>
      <c r="E366" s="175" t="s">
        <v>3</v>
      </c>
      <c r="F366" s="176" t="s">
        <v>510</v>
      </c>
      <c r="H366" s="175" t="s">
        <v>3</v>
      </c>
      <c r="I366" s="177"/>
      <c r="L366" s="174"/>
      <c r="M366" s="178"/>
      <c r="N366" s="179"/>
      <c r="O366" s="179"/>
      <c r="P366" s="179"/>
      <c r="Q366" s="179"/>
      <c r="R366" s="179"/>
      <c r="S366" s="179"/>
      <c r="T366" s="180"/>
      <c r="AT366" s="175" t="s">
        <v>142</v>
      </c>
      <c r="AU366" s="175" t="s">
        <v>83</v>
      </c>
      <c r="AV366" s="15" t="s">
        <v>81</v>
      </c>
      <c r="AW366" s="15" t="s">
        <v>34</v>
      </c>
      <c r="AX366" s="15" t="s">
        <v>73</v>
      </c>
      <c r="AY366" s="175" t="s">
        <v>130</v>
      </c>
    </row>
    <row r="367" spans="1:65" s="13" customFormat="1">
      <c r="B367" s="158"/>
      <c r="D367" s="151" t="s">
        <v>142</v>
      </c>
      <c r="E367" s="159" t="s">
        <v>3</v>
      </c>
      <c r="F367" s="160" t="s">
        <v>81</v>
      </c>
      <c r="H367" s="161">
        <v>1</v>
      </c>
      <c r="I367" s="162"/>
      <c r="L367" s="158"/>
      <c r="M367" s="163"/>
      <c r="N367" s="164"/>
      <c r="O367" s="164"/>
      <c r="P367" s="164"/>
      <c r="Q367" s="164"/>
      <c r="R367" s="164"/>
      <c r="S367" s="164"/>
      <c r="T367" s="165"/>
      <c r="AT367" s="159" t="s">
        <v>142</v>
      </c>
      <c r="AU367" s="159" t="s">
        <v>83</v>
      </c>
      <c r="AV367" s="13" t="s">
        <v>83</v>
      </c>
      <c r="AW367" s="13" t="s">
        <v>34</v>
      </c>
      <c r="AX367" s="13" t="s">
        <v>73</v>
      </c>
      <c r="AY367" s="159" t="s">
        <v>130</v>
      </c>
    </row>
    <row r="368" spans="1:65" s="14" customFormat="1">
      <c r="B368" s="166"/>
      <c r="D368" s="151" t="s">
        <v>142</v>
      </c>
      <c r="E368" s="167" t="s">
        <v>3</v>
      </c>
      <c r="F368" s="168" t="s">
        <v>144</v>
      </c>
      <c r="H368" s="169">
        <v>1</v>
      </c>
      <c r="I368" s="170"/>
      <c r="L368" s="166"/>
      <c r="M368" s="171"/>
      <c r="N368" s="172"/>
      <c r="O368" s="172"/>
      <c r="P368" s="172"/>
      <c r="Q368" s="172"/>
      <c r="R368" s="172"/>
      <c r="S368" s="172"/>
      <c r="T368" s="173"/>
      <c r="AT368" s="167" t="s">
        <v>142</v>
      </c>
      <c r="AU368" s="167" t="s">
        <v>83</v>
      </c>
      <c r="AV368" s="14" t="s">
        <v>136</v>
      </c>
      <c r="AW368" s="14" t="s">
        <v>34</v>
      </c>
      <c r="AX368" s="14" t="s">
        <v>81</v>
      </c>
      <c r="AY368" s="167" t="s">
        <v>130</v>
      </c>
    </row>
    <row r="369" spans="1:65" s="12" customFormat="1" ht="22.9" customHeight="1">
      <c r="B369" s="123"/>
      <c r="D369" s="124" t="s">
        <v>72</v>
      </c>
      <c r="E369" s="134" t="s">
        <v>511</v>
      </c>
      <c r="F369" s="134" t="s">
        <v>512</v>
      </c>
      <c r="I369" s="126"/>
      <c r="J369" s="135">
        <f>BK369</f>
        <v>0</v>
      </c>
      <c r="L369" s="123"/>
      <c r="M369" s="128"/>
      <c r="N369" s="129"/>
      <c r="O369" s="129"/>
      <c r="P369" s="130">
        <f>SUM(P370:P386)</f>
        <v>0</v>
      </c>
      <c r="Q369" s="129"/>
      <c r="R369" s="130">
        <f>SUM(R370:R386)</f>
        <v>0</v>
      </c>
      <c r="S369" s="129"/>
      <c r="T369" s="131">
        <f>SUM(T370:T386)</f>
        <v>0</v>
      </c>
      <c r="AR369" s="124" t="s">
        <v>81</v>
      </c>
      <c r="AT369" s="132" t="s">
        <v>72</v>
      </c>
      <c r="AU369" s="132" t="s">
        <v>81</v>
      </c>
      <c r="AY369" s="124" t="s">
        <v>130</v>
      </c>
      <c r="BK369" s="133">
        <f>SUM(BK370:BK386)</f>
        <v>0</v>
      </c>
    </row>
    <row r="370" spans="1:65" s="2" customFormat="1" ht="33" customHeight="1">
      <c r="A370" s="34"/>
      <c r="B370" s="136"/>
      <c r="C370" s="137" t="s">
        <v>513</v>
      </c>
      <c r="D370" s="137" t="s">
        <v>132</v>
      </c>
      <c r="E370" s="138" t="s">
        <v>514</v>
      </c>
      <c r="F370" s="139" t="s">
        <v>515</v>
      </c>
      <c r="G370" s="140" t="s">
        <v>135</v>
      </c>
      <c r="H370" s="141">
        <v>82.88</v>
      </c>
      <c r="I370" s="142"/>
      <c r="J370" s="143">
        <f>ROUND(I370*H370,2)</f>
        <v>0</v>
      </c>
      <c r="K370" s="144"/>
      <c r="L370" s="35"/>
      <c r="M370" s="145" t="s">
        <v>3</v>
      </c>
      <c r="N370" s="146" t="s">
        <v>44</v>
      </c>
      <c r="O370" s="55"/>
      <c r="P370" s="147">
        <f>O370*H370</f>
        <v>0</v>
      </c>
      <c r="Q370" s="147">
        <v>0</v>
      </c>
      <c r="R370" s="147">
        <f>Q370*H370</f>
        <v>0</v>
      </c>
      <c r="S370" s="147">
        <v>0</v>
      </c>
      <c r="T370" s="148">
        <f>S370*H370</f>
        <v>0</v>
      </c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  <c r="AE370" s="34"/>
      <c r="AR370" s="149" t="s">
        <v>136</v>
      </c>
      <c r="AT370" s="149" t="s">
        <v>132</v>
      </c>
      <c r="AU370" s="149" t="s">
        <v>83</v>
      </c>
      <c r="AY370" s="19" t="s">
        <v>130</v>
      </c>
      <c r="BE370" s="150">
        <f>IF(N370="základní",J370,0)</f>
        <v>0</v>
      </c>
      <c r="BF370" s="150">
        <f>IF(N370="snížená",J370,0)</f>
        <v>0</v>
      </c>
      <c r="BG370" s="150">
        <f>IF(N370="zákl. přenesená",J370,0)</f>
        <v>0</v>
      </c>
      <c r="BH370" s="150">
        <f>IF(N370="sníž. přenesená",J370,0)</f>
        <v>0</v>
      </c>
      <c r="BI370" s="150">
        <f>IF(N370="nulová",J370,0)</f>
        <v>0</v>
      </c>
      <c r="BJ370" s="19" t="s">
        <v>81</v>
      </c>
      <c r="BK370" s="150">
        <f>ROUND(I370*H370,2)</f>
        <v>0</v>
      </c>
      <c r="BL370" s="19" t="s">
        <v>136</v>
      </c>
      <c r="BM370" s="149" t="s">
        <v>516</v>
      </c>
    </row>
    <row r="371" spans="1:65" s="2" customFormat="1" ht="27">
      <c r="A371" s="34"/>
      <c r="B371" s="35"/>
      <c r="C371" s="34"/>
      <c r="D371" s="151" t="s">
        <v>138</v>
      </c>
      <c r="E371" s="34"/>
      <c r="F371" s="152" t="s">
        <v>517</v>
      </c>
      <c r="G371" s="34"/>
      <c r="H371" s="34"/>
      <c r="I371" s="153"/>
      <c r="J371" s="34"/>
      <c r="K371" s="34"/>
      <c r="L371" s="35"/>
      <c r="M371" s="154"/>
      <c r="N371" s="155"/>
      <c r="O371" s="55"/>
      <c r="P371" s="55"/>
      <c r="Q371" s="55"/>
      <c r="R371" s="55"/>
      <c r="S371" s="55"/>
      <c r="T371" s="56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/>
      <c r="AT371" s="19" t="s">
        <v>138</v>
      </c>
      <c r="AU371" s="19" t="s">
        <v>83</v>
      </c>
    </row>
    <row r="372" spans="1:65" s="13" customFormat="1">
      <c r="B372" s="158"/>
      <c r="D372" s="151" t="s">
        <v>142</v>
      </c>
      <c r="E372" s="159" t="s">
        <v>3</v>
      </c>
      <c r="F372" s="160" t="s">
        <v>518</v>
      </c>
      <c r="H372" s="161">
        <v>82.88</v>
      </c>
      <c r="I372" s="162"/>
      <c r="L372" s="158"/>
      <c r="M372" s="163"/>
      <c r="N372" s="164"/>
      <c r="O372" s="164"/>
      <c r="P372" s="164"/>
      <c r="Q372" s="164"/>
      <c r="R372" s="164"/>
      <c r="S372" s="164"/>
      <c r="T372" s="165"/>
      <c r="AT372" s="159" t="s">
        <v>142</v>
      </c>
      <c r="AU372" s="159" t="s">
        <v>83</v>
      </c>
      <c r="AV372" s="13" t="s">
        <v>83</v>
      </c>
      <c r="AW372" s="13" t="s">
        <v>34</v>
      </c>
      <c r="AX372" s="13" t="s">
        <v>73</v>
      </c>
      <c r="AY372" s="159" t="s">
        <v>130</v>
      </c>
    </row>
    <row r="373" spans="1:65" s="14" customFormat="1">
      <c r="B373" s="166"/>
      <c r="D373" s="151" t="s">
        <v>142</v>
      </c>
      <c r="E373" s="167" t="s">
        <v>3</v>
      </c>
      <c r="F373" s="168" t="s">
        <v>144</v>
      </c>
      <c r="H373" s="169">
        <v>82.88</v>
      </c>
      <c r="I373" s="170"/>
      <c r="L373" s="166"/>
      <c r="M373" s="171"/>
      <c r="N373" s="172"/>
      <c r="O373" s="172"/>
      <c r="P373" s="172"/>
      <c r="Q373" s="172"/>
      <c r="R373" s="172"/>
      <c r="S373" s="172"/>
      <c r="T373" s="173"/>
      <c r="AT373" s="167" t="s">
        <v>142</v>
      </c>
      <c r="AU373" s="167" t="s">
        <v>83</v>
      </c>
      <c r="AV373" s="14" t="s">
        <v>136</v>
      </c>
      <c r="AW373" s="14" t="s">
        <v>34</v>
      </c>
      <c r="AX373" s="14" t="s">
        <v>81</v>
      </c>
      <c r="AY373" s="167" t="s">
        <v>130</v>
      </c>
    </row>
    <row r="374" spans="1:65" s="2" customFormat="1" ht="37.9" customHeight="1">
      <c r="A374" s="34"/>
      <c r="B374" s="136"/>
      <c r="C374" s="137" t="s">
        <v>519</v>
      </c>
      <c r="D374" s="137" t="s">
        <v>132</v>
      </c>
      <c r="E374" s="138" t="s">
        <v>520</v>
      </c>
      <c r="F374" s="139" t="s">
        <v>521</v>
      </c>
      <c r="G374" s="140" t="s">
        <v>135</v>
      </c>
      <c r="H374" s="141">
        <v>2486.4</v>
      </c>
      <c r="I374" s="142"/>
      <c r="J374" s="143">
        <f>ROUND(I374*H374,2)</f>
        <v>0</v>
      </c>
      <c r="K374" s="144"/>
      <c r="L374" s="35"/>
      <c r="M374" s="145" t="s">
        <v>3</v>
      </c>
      <c r="N374" s="146" t="s">
        <v>44</v>
      </c>
      <c r="O374" s="55"/>
      <c r="P374" s="147">
        <f>O374*H374</f>
        <v>0</v>
      </c>
      <c r="Q374" s="147">
        <v>0</v>
      </c>
      <c r="R374" s="147">
        <f>Q374*H374</f>
        <v>0</v>
      </c>
      <c r="S374" s="147">
        <v>0</v>
      </c>
      <c r="T374" s="148">
        <f>S374*H374</f>
        <v>0</v>
      </c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  <c r="AE374" s="34"/>
      <c r="AR374" s="149" t="s">
        <v>136</v>
      </c>
      <c r="AT374" s="149" t="s">
        <v>132</v>
      </c>
      <c r="AU374" s="149" t="s">
        <v>83</v>
      </c>
      <c r="AY374" s="19" t="s">
        <v>130</v>
      </c>
      <c r="BE374" s="150">
        <f>IF(N374="základní",J374,0)</f>
        <v>0</v>
      </c>
      <c r="BF374" s="150">
        <f>IF(N374="snížená",J374,0)</f>
        <v>0</v>
      </c>
      <c r="BG374" s="150">
        <f>IF(N374="zákl. přenesená",J374,0)</f>
        <v>0</v>
      </c>
      <c r="BH374" s="150">
        <f>IF(N374="sníž. přenesená",J374,0)</f>
        <v>0</v>
      </c>
      <c r="BI374" s="150">
        <f>IF(N374="nulová",J374,0)</f>
        <v>0</v>
      </c>
      <c r="BJ374" s="19" t="s">
        <v>81</v>
      </c>
      <c r="BK374" s="150">
        <f>ROUND(I374*H374,2)</f>
        <v>0</v>
      </c>
      <c r="BL374" s="19" t="s">
        <v>136</v>
      </c>
      <c r="BM374" s="149" t="s">
        <v>522</v>
      </c>
    </row>
    <row r="375" spans="1:65" s="2" customFormat="1" ht="27">
      <c r="A375" s="34"/>
      <c r="B375" s="35"/>
      <c r="C375" s="34"/>
      <c r="D375" s="151" t="s">
        <v>138</v>
      </c>
      <c r="E375" s="34"/>
      <c r="F375" s="152" t="s">
        <v>523</v>
      </c>
      <c r="G375" s="34"/>
      <c r="H375" s="34"/>
      <c r="I375" s="153"/>
      <c r="J375" s="34"/>
      <c r="K375" s="34"/>
      <c r="L375" s="35"/>
      <c r="M375" s="154"/>
      <c r="N375" s="155"/>
      <c r="O375" s="55"/>
      <c r="P375" s="55"/>
      <c r="Q375" s="55"/>
      <c r="R375" s="55"/>
      <c r="S375" s="55"/>
      <c r="T375" s="56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4"/>
      <c r="AT375" s="19" t="s">
        <v>138</v>
      </c>
      <c r="AU375" s="19" t="s">
        <v>83</v>
      </c>
    </row>
    <row r="376" spans="1:65" s="13" customFormat="1">
      <c r="B376" s="158"/>
      <c r="D376" s="151" t="s">
        <v>142</v>
      </c>
      <c r="E376" s="159" t="s">
        <v>3</v>
      </c>
      <c r="F376" s="160" t="s">
        <v>524</v>
      </c>
      <c r="H376" s="161">
        <v>82.88</v>
      </c>
      <c r="I376" s="162"/>
      <c r="L376" s="158"/>
      <c r="M376" s="163"/>
      <c r="N376" s="164"/>
      <c r="O376" s="164"/>
      <c r="P376" s="164"/>
      <c r="Q376" s="164"/>
      <c r="R376" s="164"/>
      <c r="S376" s="164"/>
      <c r="T376" s="165"/>
      <c r="AT376" s="159" t="s">
        <v>142</v>
      </c>
      <c r="AU376" s="159" t="s">
        <v>83</v>
      </c>
      <c r="AV376" s="13" t="s">
        <v>83</v>
      </c>
      <c r="AW376" s="13" t="s">
        <v>34</v>
      </c>
      <c r="AX376" s="13" t="s">
        <v>73</v>
      </c>
      <c r="AY376" s="159" t="s">
        <v>130</v>
      </c>
    </row>
    <row r="377" spans="1:65" s="14" customFormat="1">
      <c r="B377" s="166"/>
      <c r="D377" s="151" t="s">
        <v>142</v>
      </c>
      <c r="E377" s="167" t="s">
        <v>3</v>
      </c>
      <c r="F377" s="168" t="s">
        <v>144</v>
      </c>
      <c r="H377" s="169">
        <v>82.88</v>
      </c>
      <c r="I377" s="170"/>
      <c r="L377" s="166"/>
      <c r="M377" s="171"/>
      <c r="N377" s="172"/>
      <c r="O377" s="172"/>
      <c r="P377" s="172"/>
      <c r="Q377" s="172"/>
      <c r="R377" s="172"/>
      <c r="S377" s="172"/>
      <c r="T377" s="173"/>
      <c r="AT377" s="167" t="s">
        <v>142</v>
      </c>
      <c r="AU377" s="167" t="s">
        <v>83</v>
      </c>
      <c r="AV377" s="14" t="s">
        <v>136</v>
      </c>
      <c r="AW377" s="14" t="s">
        <v>34</v>
      </c>
      <c r="AX377" s="14" t="s">
        <v>81</v>
      </c>
      <c r="AY377" s="167" t="s">
        <v>130</v>
      </c>
    </row>
    <row r="378" spans="1:65" s="13" customFormat="1">
      <c r="B378" s="158"/>
      <c r="D378" s="151" t="s">
        <v>142</v>
      </c>
      <c r="F378" s="160" t="s">
        <v>525</v>
      </c>
      <c r="H378" s="161">
        <v>2486.4</v>
      </c>
      <c r="I378" s="162"/>
      <c r="L378" s="158"/>
      <c r="M378" s="163"/>
      <c r="N378" s="164"/>
      <c r="O378" s="164"/>
      <c r="P378" s="164"/>
      <c r="Q378" s="164"/>
      <c r="R378" s="164"/>
      <c r="S378" s="164"/>
      <c r="T378" s="165"/>
      <c r="AT378" s="159" t="s">
        <v>142</v>
      </c>
      <c r="AU378" s="159" t="s">
        <v>83</v>
      </c>
      <c r="AV378" s="13" t="s">
        <v>83</v>
      </c>
      <c r="AW378" s="13" t="s">
        <v>4</v>
      </c>
      <c r="AX378" s="13" t="s">
        <v>81</v>
      </c>
      <c r="AY378" s="159" t="s">
        <v>130</v>
      </c>
    </row>
    <row r="379" spans="1:65" s="2" customFormat="1" ht="33" customHeight="1">
      <c r="A379" s="34"/>
      <c r="B379" s="136"/>
      <c r="C379" s="137" t="s">
        <v>526</v>
      </c>
      <c r="D379" s="137" t="s">
        <v>132</v>
      </c>
      <c r="E379" s="138" t="s">
        <v>527</v>
      </c>
      <c r="F379" s="139" t="s">
        <v>528</v>
      </c>
      <c r="G379" s="140" t="s">
        <v>135</v>
      </c>
      <c r="H379" s="141">
        <v>82.88</v>
      </c>
      <c r="I379" s="142"/>
      <c r="J379" s="143">
        <f>ROUND(I379*H379,2)</f>
        <v>0</v>
      </c>
      <c r="K379" s="144"/>
      <c r="L379" s="35"/>
      <c r="M379" s="145" t="s">
        <v>3</v>
      </c>
      <c r="N379" s="146" t="s">
        <v>44</v>
      </c>
      <c r="O379" s="55"/>
      <c r="P379" s="147">
        <f>O379*H379</f>
        <v>0</v>
      </c>
      <c r="Q379" s="147">
        <v>0</v>
      </c>
      <c r="R379" s="147">
        <f>Q379*H379</f>
        <v>0</v>
      </c>
      <c r="S379" s="147">
        <v>0</v>
      </c>
      <c r="T379" s="148">
        <f>S379*H379</f>
        <v>0</v>
      </c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4"/>
      <c r="AR379" s="149" t="s">
        <v>136</v>
      </c>
      <c r="AT379" s="149" t="s">
        <v>132</v>
      </c>
      <c r="AU379" s="149" t="s">
        <v>83</v>
      </c>
      <c r="AY379" s="19" t="s">
        <v>130</v>
      </c>
      <c r="BE379" s="150">
        <f>IF(N379="základní",J379,0)</f>
        <v>0</v>
      </c>
      <c r="BF379" s="150">
        <f>IF(N379="snížená",J379,0)</f>
        <v>0</v>
      </c>
      <c r="BG379" s="150">
        <f>IF(N379="zákl. přenesená",J379,0)</f>
        <v>0</v>
      </c>
      <c r="BH379" s="150">
        <f>IF(N379="sníž. přenesená",J379,0)</f>
        <v>0</v>
      </c>
      <c r="BI379" s="150">
        <f>IF(N379="nulová",J379,0)</f>
        <v>0</v>
      </c>
      <c r="BJ379" s="19" t="s">
        <v>81</v>
      </c>
      <c r="BK379" s="150">
        <f>ROUND(I379*H379,2)</f>
        <v>0</v>
      </c>
      <c r="BL379" s="19" t="s">
        <v>136</v>
      </c>
      <c r="BM379" s="149" t="s">
        <v>529</v>
      </c>
    </row>
    <row r="380" spans="1:65" s="2" customFormat="1" ht="27">
      <c r="A380" s="34"/>
      <c r="B380" s="35"/>
      <c r="C380" s="34"/>
      <c r="D380" s="151" t="s">
        <v>138</v>
      </c>
      <c r="E380" s="34"/>
      <c r="F380" s="152" t="s">
        <v>530</v>
      </c>
      <c r="G380" s="34"/>
      <c r="H380" s="34"/>
      <c r="I380" s="153"/>
      <c r="J380" s="34"/>
      <c r="K380" s="34"/>
      <c r="L380" s="35"/>
      <c r="M380" s="154"/>
      <c r="N380" s="155"/>
      <c r="O380" s="55"/>
      <c r="P380" s="55"/>
      <c r="Q380" s="55"/>
      <c r="R380" s="55"/>
      <c r="S380" s="55"/>
      <c r="T380" s="56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/>
      <c r="AT380" s="19" t="s">
        <v>138</v>
      </c>
      <c r="AU380" s="19" t="s">
        <v>83</v>
      </c>
    </row>
    <row r="381" spans="1:65" s="13" customFormat="1">
      <c r="B381" s="158"/>
      <c r="D381" s="151" t="s">
        <v>142</v>
      </c>
      <c r="E381" s="159" t="s">
        <v>3</v>
      </c>
      <c r="F381" s="160" t="s">
        <v>524</v>
      </c>
      <c r="H381" s="161">
        <v>82.88</v>
      </c>
      <c r="I381" s="162"/>
      <c r="L381" s="158"/>
      <c r="M381" s="163"/>
      <c r="N381" s="164"/>
      <c r="O381" s="164"/>
      <c r="P381" s="164"/>
      <c r="Q381" s="164"/>
      <c r="R381" s="164"/>
      <c r="S381" s="164"/>
      <c r="T381" s="165"/>
      <c r="AT381" s="159" t="s">
        <v>142</v>
      </c>
      <c r="AU381" s="159" t="s">
        <v>83</v>
      </c>
      <c r="AV381" s="13" t="s">
        <v>83</v>
      </c>
      <c r="AW381" s="13" t="s">
        <v>34</v>
      </c>
      <c r="AX381" s="13" t="s">
        <v>73</v>
      </c>
      <c r="AY381" s="159" t="s">
        <v>130</v>
      </c>
    </row>
    <row r="382" spans="1:65" s="14" customFormat="1">
      <c r="B382" s="166"/>
      <c r="D382" s="151" t="s">
        <v>142</v>
      </c>
      <c r="E382" s="167" t="s">
        <v>3</v>
      </c>
      <c r="F382" s="168" t="s">
        <v>144</v>
      </c>
      <c r="H382" s="169">
        <v>82.88</v>
      </c>
      <c r="I382" s="170"/>
      <c r="L382" s="166"/>
      <c r="M382" s="171"/>
      <c r="N382" s="172"/>
      <c r="O382" s="172"/>
      <c r="P382" s="172"/>
      <c r="Q382" s="172"/>
      <c r="R382" s="172"/>
      <c r="S382" s="172"/>
      <c r="T382" s="173"/>
      <c r="AT382" s="167" t="s">
        <v>142</v>
      </c>
      <c r="AU382" s="167" t="s">
        <v>83</v>
      </c>
      <c r="AV382" s="14" t="s">
        <v>136</v>
      </c>
      <c r="AW382" s="14" t="s">
        <v>34</v>
      </c>
      <c r="AX382" s="14" t="s">
        <v>81</v>
      </c>
      <c r="AY382" s="167" t="s">
        <v>130</v>
      </c>
    </row>
    <row r="383" spans="1:65" s="2" customFormat="1" ht="33" customHeight="1">
      <c r="A383" s="34"/>
      <c r="B383" s="136"/>
      <c r="C383" s="137" t="s">
        <v>531</v>
      </c>
      <c r="D383" s="137" t="s">
        <v>132</v>
      </c>
      <c r="E383" s="138" t="s">
        <v>532</v>
      </c>
      <c r="F383" s="139" t="s">
        <v>533</v>
      </c>
      <c r="G383" s="140" t="s">
        <v>135</v>
      </c>
      <c r="H383" s="141">
        <v>75</v>
      </c>
      <c r="I383" s="142"/>
      <c r="J383" s="143">
        <f>ROUND(I383*H383,2)</f>
        <v>0</v>
      </c>
      <c r="K383" s="144"/>
      <c r="L383" s="35"/>
      <c r="M383" s="145" t="s">
        <v>3</v>
      </c>
      <c r="N383" s="146" t="s">
        <v>44</v>
      </c>
      <c r="O383" s="55"/>
      <c r="P383" s="147">
        <f>O383*H383</f>
        <v>0</v>
      </c>
      <c r="Q383" s="147">
        <v>0</v>
      </c>
      <c r="R383" s="147">
        <f>Q383*H383</f>
        <v>0</v>
      </c>
      <c r="S383" s="147">
        <v>0</v>
      </c>
      <c r="T383" s="148">
        <f>S383*H383</f>
        <v>0</v>
      </c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  <c r="AE383" s="34"/>
      <c r="AR383" s="149" t="s">
        <v>136</v>
      </c>
      <c r="AT383" s="149" t="s">
        <v>132</v>
      </c>
      <c r="AU383" s="149" t="s">
        <v>83</v>
      </c>
      <c r="AY383" s="19" t="s">
        <v>130</v>
      </c>
      <c r="BE383" s="150">
        <f>IF(N383="základní",J383,0)</f>
        <v>0</v>
      </c>
      <c r="BF383" s="150">
        <f>IF(N383="snížená",J383,0)</f>
        <v>0</v>
      </c>
      <c r="BG383" s="150">
        <f>IF(N383="zákl. přenesená",J383,0)</f>
        <v>0</v>
      </c>
      <c r="BH383" s="150">
        <f>IF(N383="sníž. přenesená",J383,0)</f>
        <v>0</v>
      </c>
      <c r="BI383" s="150">
        <f>IF(N383="nulová",J383,0)</f>
        <v>0</v>
      </c>
      <c r="BJ383" s="19" t="s">
        <v>81</v>
      </c>
      <c r="BK383" s="150">
        <f>ROUND(I383*H383,2)</f>
        <v>0</v>
      </c>
      <c r="BL383" s="19" t="s">
        <v>136</v>
      </c>
      <c r="BM383" s="149" t="s">
        <v>534</v>
      </c>
    </row>
    <row r="384" spans="1:65" s="2" customFormat="1" ht="18">
      <c r="A384" s="34"/>
      <c r="B384" s="35"/>
      <c r="C384" s="34"/>
      <c r="D384" s="151" t="s">
        <v>138</v>
      </c>
      <c r="E384" s="34"/>
      <c r="F384" s="152" t="s">
        <v>535</v>
      </c>
      <c r="G384" s="34"/>
      <c r="H384" s="34"/>
      <c r="I384" s="153"/>
      <c r="J384" s="34"/>
      <c r="K384" s="34"/>
      <c r="L384" s="35"/>
      <c r="M384" s="154"/>
      <c r="N384" s="155"/>
      <c r="O384" s="55"/>
      <c r="P384" s="55"/>
      <c r="Q384" s="55"/>
      <c r="R384" s="55"/>
      <c r="S384" s="55"/>
      <c r="T384" s="56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T384" s="19" t="s">
        <v>138</v>
      </c>
      <c r="AU384" s="19" t="s">
        <v>83</v>
      </c>
    </row>
    <row r="385" spans="1:65" s="13" customFormat="1">
      <c r="B385" s="158"/>
      <c r="D385" s="151" t="s">
        <v>142</v>
      </c>
      <c r="E385" s="159" t="s">
        <v>3</v>
      </c>
      <c r="F385" s="160" t="s">
        <v>536</v>
      </c>
      <c r="H385" s="161">
        <v>75</v>
      </c>
      <c r="I385" s="162"/>
      <c r="L385" s="158"/>
      <c r="M385" s="163"/>
      <c r="N385" s="164"/>
      <c r="O385" s="164"/>
      <c r="P385" s="164"/>
      <c r="Q385" s="164"/>
      <c r="R385" s="164"/>
      <c r="S385" s="164"/>
      <c r="T385" s="165"/>
      <c r="AT385" s="159" t="s">
        <v>142</v>
      </c>
      <c r="AU385" s="159" t="s">
        <v>83</v>
      </c>
      <c r="AV385" s="13" t="s">
        <v>83</v>
      </c>
      <c r="AW385" s="13" t="s">
        <v>34</v>
      </c>
      <c r="AX385" s="13" t="s">
        <v>73</v>
      </c>
      <c r="AY385" s="159" t="s">
        <v>130</v>
      </c>
    </row>
    <row r="386" spans="1:65" s="14" customFormat="1">
      <c r="B386" s="166"/>
      <c r="D386" s="151" t="s">
        <v>142</v>
      </c>
      <c r="E386" s="167" t="s">
        <v>3</v>
      </c>
      <c r="F386" s="168" t="s">
        <v>144</v>
      </c>
      <c r="H386" s="169">
        <v>75</v>
      </c>
      <c r="I386" s="170"/>
      <c r="L386" s="166"/>
      <c r="M386" s="171"/>
      <c r="N386" s="172"/>
      <c r="O386" s="172"/>
      <c r="P386" s="172"/>
      <c r="Q386" s="172"/>
      <c r="R386" s="172"/>
      <c r="S386" s="172"/>
      <c r="T386" s="173"/>
      <c r="AT386" s="167" t="s">
        <v>142</v>
      </c>
      <c r="AU386" s="167" t="s">
        <v>83</v>
      </c>
      <c r="AV386" s="14" t="s">
        <v>136</v>
      </c>
      <c r="AW386" s="14" t="s">
        <v>34</v>
      </c>
      <c r="AX386" s="14" t="s">
        <v>81</v>
      </c>
      <c r="AY386" s="167" t="s">
        <v>130</v>
      </c>
    </row>
    <row r="387" spans="1:65" s="12" customFormat="1" ht="22.9" customHeight="1">
      <c r="B387" s="123"/>
      <c r="D387" s="124" t="s">
        <v>72</v>
      </c>
      <c r="E387" s="134" t="s">
        <v>537</v>
      </c>
      <c r="F387" s="134" t="s">
        <v>538</v>
      </c>
      <c r="I387" s="126"/>
      <c r="J387" s="135">
        <f>BK387</f>
        <v>0</v>
      </c>
      <c r="L387" s="123"/>
      <c r="M387" s="128"/>
      <c r="N387" s="129"/>
      <c r="O387" s="129"/>
      <c r="P387" s="130">
        <f>SUM(P388:P401)</f>
        <v>0</v>
      </c>
      <c r="Q387" s="129"/>
      <c r="R387" s="130">
        <f>SUM(R388:R401)</f>
        <v>0</v>
      </c>
      <c r="S387" s="129"/>
      <c r="T387" s="131">
        <f>SUM(T388:T401)</f>
        <v>0</v>
      </c>
      <c r="AR387" s="124" t="s">
        <v>81</v>
      </c>
      <c r="AT387" s="132" t="s">
        <v>72</v>
      </c>
      <c r="AU387" s="132" t="s">
        <v>81</v>
      </c>
      <c r="AY387" s="124" t="s">
        <v>130</v>
      </c>
      <c r="BK387" s="133">
        <f>SUM(BK388:BK401)</f>
        <v>0</v>
      </c>
    </row>
    <row r="388" spans="1:65" s="2" customFormat="1" ht="33" customHeight="1">
      <c r="A388" s="34"/>
      <c r="B388" s="136"/>
      <c r="C388" s="137" t="s">
        <v>539</v>
      </c>
      <c r="D388" s="137" t="s">
        <v>132</v>
      </c>
      <c r="E388" s="138" t="s">
        <v>540</v>
      </c>
      <c r="F388" s="139" t="s">
        <v>541</v>
      </c>
      <c r="G388" s="140" t="s">
        <v>202</v>
      </c>
      <c r="H388" s="141">
        <v>0.57999999999999996</v>
      </c>
      <c r="I388" s="142"/>
      <c r="J388" s="143">
        <f>ROUND(I388*H388,2)</f>
        <v>0</v>
      </c>
      <c r="K388" s="144"/>
      <c r="L388" s="35"/>
      <c r="M388" s="145" t="s">
        <v>3</v>
      </c>
      <c r="N388" s="146" t="s">
        <v>44</v>
      </c>
      <c r="O388" s="55"/>
      <c r="P388" s="147">
        <f>O388*H388</f>
        <v>0</v>
      </c>
      <c r="Q388" s="147">
        <v>0</v>
      </c>
      <c r="R388" s="147">
        <f>Q388*H388</f>
        <v>0</v>
      </c>
      <c r="S388" s="147">
        <v>0</v>
      </c>
      <c r="T388" s="148">
        <f>S388*H388</f>
        <v>0</v>
      </c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4"/>
      <c r="AR388" s="149" t="s">
        <v>136</v>
      </c>
      <c r="AT388" s="149" t="s">
        <v>132</v>
      </c>
      <c r="AU388" s="149" t="s">
        <v>83</v>
      </c>
      <c r="AY388" s="19" t="s">
        <v>130</v>
      </c>
      <c r="BE388" s="150">
        <f>IF(N388="základní",J388,0)</f>
        <v>0</v>
      </c>
      <c r="BF388" s="150">
        <f>IF(N388="snížená",J388,0)</f>
        <v>0</v>
      </c>
      <c r="BG388" s="150">
        <f>IF(N388="zákl. přenesená",J388,0)</f>
        <v>0</v>
      </c>
      <c r="BH388" s="150">
        <f>IF(N388="sníž. přenesená",J388,0)</f>
        <v>0</v>
      </c>
      <c r="BI388" s="150">
        <f>IF(N388="nulová",J388,0)</f>
        <v>0</v>
      </c>
      <c r="BJ388" s="19" t="s">
        <v>81</v>
      </c>
      <c r="BK388" s="150">
        <f>ROUND(I388*H388,2)</f>
        <v>0</v>
      </c>
      <c r="BL388" s="19" t="s">
        <v>136</v>
      </c>
      <c r="BM388" s="149" t="s">
        <v>542</v>
      </c>
    </row>
    <row r="389" spans="1:65" s="2" customFormat="1" ht="27">
      <c r="A389" s="34"/>
      <c r="B389" s="35"/>
      <c r="C389" s="34"/>
      <c r="D389" s="151" t="s">
        <v>138</v>
      </c>
      <c r="E389" s="34"/>
      <c r="F389" s="152" t="s">
        <v>543</v>
      </c>
      <c r="G389" s="34"/>
      <c r="H389" s="34"/>
      <c r="I389" s="153"/>
      <c r="J389" s="34"/>
      <c r="K389" s="34"/>
      <c r="L389" s="35"/>
      <c r="M389" s="154"/>
      <c r="N389" s="155"/>
      <c r="O389" s="55"/>
      <c r="P389" s="55"/>
      <c r="Q389" s="55"/>
      <c r="R389" s="55"/>
      <c r="S389" s="55"/>
      <c r="T389" s="56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4"/>
      <c r="AT389" s="19" t="s">
        <v>138</v>
      </c>
      <c r="AU389" s="19" t="s">
        <v>83</v>
      </c>
    </row>
    <row r="390" spans="1:65" s="2" customFormat="1">
      <c r="A390" s="34"/>
      <c r="B390" s="35"/>
      <c r="C390" s="34"/>
      <c r="D390" s="156" t="s">
        <v>140</v>
      </c>
      <c r="E390" s="34"/>
      <c r="F390" s="157" t="s">
        <v>544</v>
      </c>
      <c r="G390" s="34"/>
      <c r="H390" s="34"/>
      <c r="I390" s="153"/>
      <c r="J390" s="34"/>
      <c r="K390" s="34"/>
      <c r="L390" s="35"/>
      <c r="M390" s="154"/>
      <c r="N390" s="155"/>
      <c r="O390" s="55"/>
      <c r="P390" s="55"/>
      <c r="Q390" s="55"/>
      <c r="R390" s="55"/>
      <c r="S390" s="55"/>
      <c r="T390" s="56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  <c r="AE390" s="34"/>
      <c r="AT390" s="19" t="s">
        <v>140</v>
      </c>
      <c r="AU390" s="19" t="s">
        <v>83</v>
      </c>
    </row>
    <row r="391" spans="1:65" s="2" customFormat="1" ht="33" customHeight="1">
      <c r="A391" s="34"/>
      <c r="B391" s="136"/>
      <c r="C391" s="137" t="s">
        <v>545</v>
      </c>
      <c r="D391" s="137" t="s">
        <v>132</v>
      </c>
      <c r="E391" s="138" t="s">
        <v>546</v>
      </c>
      <c r="F391" s="139" t="s">
        <v>547</v>
      </c>
      <c r="G391" s="140" t="s">
        <v>202</v>
      </c>
      <c r="H391" s="141">
        <v>2.3199999999999998</v>
      </c>
      <c r="I391" s="142"/>
      <c r="J391" s="143">
        <f>ROUND(I391*H391,2)</f>
        <v>0</v>
      </c>
      <c r="K391" s="144"/>
      <c r="L391" s="35"/>
      <c r="M391" s="145" t="s">
        <v>3</v>
      </c>
      <c r="N391" s="146" t="s">
        <v>44</v>
      </c>
      <c r="O391" s="55"/>
      <c r="P391" s="147">
        <f>O391*H391</f>
        <v>0</v>
      </c>
      <c r="Q391" s="147">
        <v>0</v>
      </c>
      <c r="R391" s="147">
        <f>Q391*H391</f>
        <v>0</v>
      </c>
      <c r="S391" s="147">
        <v>0</v>
      </c>
      <c r="T391" s="148">
        <f>S391*H391</f>
        <v>0</v>
      </c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  <c r="AE391" s="34"/>
      <c r="AR391" s="149" t="s">
        <v>136</v>
      </c>
      <c r="AT391" s="149" t="s">
        <v>132</v>
      </c>
      <c r="AU391" s="149" t="s">
        <v>83</v>
      </c>
      <c r="AY391" s="19" t="s">
        <v>130</v>
      </c>
      <c r="BE391" s="150">
        <f>IF(N391="základní",J391,0)</f>
        <v>0</v>
      </c>
      <c r="BF391" s="150">
        <f>IF(N391="snížená",J391,0)</f>
        <v>0</v>
      </c>
      <c r="BG391" s="150">
        <f>IF(N391="zákl. přenesená",J391,0)</f>
        <v>0</v>
      </c>
      <c r="BH391" s="150">
        <f>IF(N391="sníž. přenesená",J391,0)</f>
        <v>0</v>
      </c>
      <c r="BI391" s="150">
        <f>IF(N391="nulová",J391,0)</f>
        <v>0</v>
      </c>
      <c r="BJ391" s="19" t="s">
        <v>81</v>
      </c>
      <c r="BK391" s="150">
        <f>ROUND(I391*H391,2)</f>
        <v>0</v>
      </c>
      <c r="BL391" s="19" t="s">
        <v>136</v>
      </c>
      <c r="BM391" s="149" t="s">
        <v>548</v>
      </c>
    </row>
    <row r="392" spans="1:65" s="2" customFormat="1" ht="36">
      <c r="A392" s="34"/>
      <c r="B392" s="35"/>
      <c r="C392" s="34"/>
      <c r="D392" s="151" t="s">
        <v>138</v>
      </c>
      <c r="E392" s="34"/>
      <c r="F392" s="152" t="s">
        <v>549</v>
      </c>
      <c r="G392" s="34"/>
      <c r="H392" s="34"/>
      <c r="I392" s="153"/>
      <c r="J392" s="34"/>
      <c r="K392" s="34"/>
      <c r="L392" s="35"/>
      <c r="M392" s="154"/>
      <c r="N392" s="155"/>
      <c r="O392" s="55"/>
      <c r="P392" s="55"/>
      <c r="Q392" s="55"/>
      <c r="R392" s="55"/>
      <c r="S392" s="55"/>
      <c r="T392" s="56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  <c r="AE392" s="34"/>
      <c r="AT392" s="19" t="s">
        <v>138</v>
      </c>
      <c r="AU392" s="19" t="s">
        <v>83</v>
      </c>
    </row>
    <row r="393" spans="1:65" s="2" customFormat="1">
      <c r="A393" s="34"/>
      <c r="B393" s="35"/>
      <c r="C393" s="34"/>
      <c r="D393" s="156" t="s">
        <v>140</v>
      </c>
      <c r="E393" s="34"/>
      <c r="F393" s="157" t="s">
        <v>550</v>
      </c>
      <c r="G393" s="34"/>
      <c r="H393" s="34"/>
      <c r="I393" s="153"/>
      <c r="J393" s="34"/>
      <c r="K393" s="34"/>
      <c r="L393" s="35"/>
      <c r="M393" s="154"/>
      <c r="N393" s="155"/>
      <c r="O393" s="55"/>
      <c r="P393" s="55"/>
      <c r="Q393" s="55"/>
      <c r="R393" s="55"/>
      <c r="S393" s="55"/>
      <c r="T393" s="56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34"/>
      <c r="AT393" s="19" t="s">
        <v>140</v>
      </c>
      <c r="AU393" s="19" t="s">
        <v>83</v>
      </c>
    </row>
    <row r="394" spans="1:65" s="13" customFormat="1">
      <c r="B394" s="158"/>
      <c r="D394" s="151" t="s">
        <v>142</v>
      </c>
      <c r="F394" s="160" t="s">
        <v>551</v>
      </c>
      <c r="H394" s="161">
        <v>2.3199999999999998</v>
      </c>
      <c r="I394" s="162"/>
      <c r="L394" s="158"/>
      <c r="M394" s="163"/>
      <c r="N394" s="164"/>
      <c r="O394" s="164"/>
      <c r="P394" s="164"/>
      <c r="Q394" s="164"/>
      <c r="R394" s="164"/>
      <c r="S394" s="164"/>
      <c r="T394" s="165"/>
      <c r="AT394" s="159" t="s">
        <v>142</v>
      </c>
      <c r="AU394" s="159" t="s">
        <v>83</v>
      </c>
      <c r="AV394" s="13" t="s">
        <v>83</v>
      </c>
      <c r="AW394" s="13" t="s">
        <v>4</v>
      </c>
      <c r="AX394" s="13" t="s">
        <v>81</v>
      </c>
      <c r="AY394" s="159" t="s">
        <v>130</v>
      </c>
    </row>
    <row r="395" spans="1:65" s="2" customFormat="1" ht="24.25" customHeight="1">
      <c r="A395" s="34"/>
      <c r="B395" s="136"/>
      <c r="C395" s="137" t="s">
        <v>552</v>
      </c>
      <c r="D395" s="137" t="s">
        <v>132</v>
      </c>
      <c r="E395" s="138" t="s">
        <v>553</v>
      </c>
      <c r="F395" s="139" t="s">
        <v>554</v>
      </c>
      <c r="G395" s="140" t="s">
        <v>202</v>
      </c>
      <c r="H395" s="141">
        <v>0.57999999999999996</v>
      </c>
      <c r="I395" s="142"/>
      <c r="J395" s="143">
        <f>ROUND(I395*H395,2)</f>
        <v>0</v>
      </c>
      <c r="K395" s="144"/>
      <c r="L395" s="35"/>
      <c r="M395" s="145" t="s">
        <v>3</v>
      </c>
      <c r="N395" s="146" t="s">
        <v>44</v>
      </c>
      <c r="O395" s="55"/>
      <c r="P395" s="147">
        <f>O395*H395</f>
        <v>0</v>
      </c>
      <c r="Q395" s="147">
        <v>0</v>
      </c>
      <c r="R395" s="147">
        <f>Q395*H395</f>
        <v>0</v>
      </c>
      <c r="S395" s="147">
        <v>0</v>
      </c>
      <c r="T395" s="148">
        <f>S395*H395</f>
        <v>0</v>
      </c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4"/>
      <c r="AR395" s="149" t="s">
        <v>136</v>
      </c>
      <c r="AT395" s="149" t="s">
        <v>132</v>
      </c>
      <c r="AU395" s="149" t="s">
        <v>83</v>
      </c>
      <c r="AY395" s="19" t="s">
        <v>130</v>
      </c>
      <c r="BE395" s="150">
        <f>IF(N395="základní",J395,0)</f>
        <v>0</v>
      </c>
      <c r="BF395" s="150">
        <f>IF(N395="snížená",J395,0)</f>
        <v>0</v>
      </c>
      <c r="BG395" s="150">
        <f>IF(N395="zákl. přenesená",J395,0)</f>
        <v>0</v>
      </c>
      <c r="BH395" s="150">
        <f>IF(N395="sníž. přenesená",J395,0)</f>
        <v>0</v>
      </c>
      <c r="BI395" s="150">
        <f>IF(N395="nulová",J395,0)</f>
        <v>0</v>
      </c>
      <c r="BJ395" s="19" t="s">
        <v>81</v>
      </c>
      <c r="BK395" s="150">
        <f>ROUND(I395*H395,2)</f>
        <v>0</v>
      </c>
      <c r="BL395" s="19" t="s">
        <v>136</v>
      </c>
      <c r="BM395" s="149" t="s">
        <v>555</v>
      </c>
    </row>
    <row r="396" spans="1:65" s="2" customFormat="1" ht="18">
      <c r="A396" s="34"/>
      <c r="B396" s="35"/>
      <c r="C396" s="34"/>
      <c r="D396" s="151" t="s">
        <v>138</v>
      </c>
      <c r="E396" s="34"/>
      <c r="F396" s="152" t="s">
        <v>556</v>
      </c>
      <c r="G396" s="34"/>
      <c r="H396" s="34"/>
      <c r="I396" s="153"/>
      <c r="J396" s="34"/>
      <c r="K396" s="34"/>
      <c r="L396" s="35"/>
      <c r="M396" s="154"/>
      <c r="N396" s="155"/>
      <c r="O396" s="55"/>
      <c r="P396" s="55"/>
      <c r="Q396" s="55"/>
      <c r="R396" s="55"/>
      <c r="S396" s="55"/>
      <c r="T396" s="56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T396" s="19" t="s">
        <v>138</v>
      </c>
      <c r="AU396" s="19" t="s">
        <v>83</v>
      </c>
    </row>
    <row r="397" spans="1:65" s="2" customFormat="1" ht="24.25" customHeight="1">
      <c r="A397" s="34"/>
      <c r="B397" s="136"/>
      <c r="C397" s="137" t="s">
        <v>557</v>
      </c>
      <c r="D397" s="137" t="s">
        <v>132</v>
      </c>
      <c r="E397" s="138" t="s">
        <v>558</v>
      </c>
      <c r="F397" s="139" t="s">
        <v>559</v>
      </c>
      <c r="G397" s="140" t="s">
        <v>202</v>
      </c>
      <c r="H397" s="141">
        <v>23.2</v>
      </c>
      <c r="I397" s="142"/>
      <c r="J397" s="143">
        <f>ROUND(I397*H397,2)</f>
        <v>0</v>
      </c>
      <c r="K397" s="144"/>
      <c r="L397" s="35"/>
      <c r="M397" s="145" t="s">
        <v>3</v>
      </c>
      <c r="N397" s="146" t="s">
        <v>44</v>
      </c>
      <c r="O397" s="55"/>
      <c r="P397" s="147">
        <f>O397*H397</f>
        <v>0</v>
      </c>
      <c r="Q397" s="147">
        <v>0</v>
      </c>
      <c r="R397" s="147">
        <f>Q397*H397</f>
        <v>0</v>
      </c>
      <c r="S397" s="147">
        <v>0</v>
      </c>
      <c r="T397" s="148">
        <f>S397*H397</f>
        <v>0</v>
      </c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4"/>
      <c r="AR397" s="149" t="s">
        <v>136</v>
      </c>
      <c r="AT397" s="149" t="s">
        <v>132</v>
      </c>
      <c r="AU397" s="149" t="s">
        <v>83</v>
      </c>
      <c r="AY397" s="19" t="s">
        <v>130</v>
      </c>
      <c r="BE397" s="150">
        <f>IF(N397="základní",J397,0)</f>
        <v>0</v>
      </c>
      <c r="BF397" s="150">
        <f>IF(N397="snížená",J397,0)</f>
        <v>0</v>
      </c>
      <c r="BG397" s="150">
        <f>IF(N397="zákl. přenesená",J397,0)</f>
        <v>0</v>
      </c>
      <c r="BH397" s="150">
        <f>IF(N397="sníž. přenesená",J397,0)</f>
        <v>0</v>
      </c>
      <c r="BI397" s="150">
        <f>IF(N397="nulová",J397,0)</f>
        <v>0</v>
      </c>
      <c r="BJ397" s="19" t="s">
        <v>81</v>
      </c>
      <c r="BK397" s="150">
        <f>ROUND(I397*H397,2)</f>
        <v>0</v>
      </c>
      <c r="BL397" s="19" t="s">
        <v>136</v>
      </c>
      <c r="BM397" s="149" t="s">
        <v>560</v>
      </c>
    </row>
    <row r="398" spans="1:65" s="2" customFormat="1" ht="27">
      <c r="A398" s="34"/>
      <c r="B398" s="35"/>
      <c r="C398" s="34"/>
      <c r="D398" s="151" t="s">
        <v>138</v>
      </c>
      <c r="E398" s="34"/>
      <c r="F398" s="152" t="s">
        <v>561</v>
      </c>
      <c r="G398" s="34"/>
      <c r="H398" s="34"/>
      <c r="I398" s="153"/>
      <c r="J398" s="34"/>
      <c r="K398" s="34"/>
      <c r="L398" s="35"/>
      <c r="M398" s="154"/>
      <c r="N398" s="155"/>
      <c r="O398" s="55"/>
      <c r="P398" s="55"/>
      <c r="Q398" s="55"/>
      <c r="R398" s="55"/>
      <c r="S398" s="55"/>
      <c r="T398" s="56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  <c r="AE398" s="34"/>
      <c r="AT398" s="19" t="s">
        <v>138</v>
      </c>
      <c r="AU398" s="19" t="s">
        <v>83</v>
      </c>
    </row>
    <row r="399" spans="1:65" s="13" customFormat="1">
      <c r="B399" s="158"/>
      <c r="D399" s="151" t="s">
        <v>142</v>
      </c>
      <c r="F399" s="160" t="s">
        <v>562</v>
      </c>
      <c r="H399" s="161">
        <v>23.2</v>
      </c>
      <c r="I399" s="162"/>
      <c r="L399" s="158"/>
      <c r="M399" s="163"/>
      <c r="N399" s="164"/>
      <c r="O399" s="164"/>
      <c r="P399" s="164"/>
      <c r="Q399" s="164"/>
      <c r="R399" s="164"/>
      <c r="S399" s="164"/>
      <c r="T399" s="165"/>
      <c r="AT399" s="159" t="s">
        <v>142</v>
      </c>
      <c r="AU399" s="159" t="s">
        <v>83</v>
      </c>
      <c r="AV399" s="13" t="s">
        <v>83</v>
      </c>
      <c r="AW399" s="13" t="s">
        <v>4</v>
      </c>
      <c r="AX399" s="13" t="s">
        <v>81</v>
      </c>
      <c r="AY399" s="159" t="s">
        <v>130</v>
      </c>
    </row>
    <row r="400" spans="1:65" s="2" customFormat="1" ht="33" customHeight="1">
      <c r="A400" s="34"/>
      <c r="B400" s="136"/>
      <c r="C400" s="137" t="s">
        <v>563</v>
      </c>
      <c r="D400" s="137" t="s">
        <v>132</v>
      </c>
      <c r="E400" s="138" t="s">
        <v>564</v>
      </c>
      <c r="F400" s="139" t="s">
        <v>565</v>
      </c>
      <c r="G400" s="140" t="s">
        <v>202</v>
      </c>
      <c r="H400" s="141">
        <v>0.57999999999999996</v>
      </c>
      <c r="I400" s="142"/>
      <c r="J400" s="143">
        <f>ROUND(I400*H400,2)</f>
        <v>0</v>
      </c>
      <c r="K400" s="144"/>
      <c r="L400" s="35"/>
      <c r="M400" s="145" t="s">
        <v>3</v>
      </c>
      <c r="N400" s="146" t="s">
        <v>44</v>
      </c>
      <c r="O400" s="55"/>
      <c r="P400" s="147">
        <f>O400*H400</f>
        <v>0</v>
      </c>
      <c r="Q400" s="147">
        <v>0</v>
      </c>
      <c r="R400" s="147">
        <f>Q400*H400</f>
        <v>0</v>
      </c>
      <c r="S400" s="147">
        <v>0</v>
      </c>
      <c r="T400" s="148">
        <f>S400*H400</f>
        <v>0</v>
      </c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4"/>
      <c r="AR400" s="149" t="s">
        <v>136</v>
      </c>
      <c r="AT400" s="149" t="s">
        <v>132</v>
      </c>
      <c r="AU400" s="149" t="s">
        <v>83</v>
      </c>
      <c r="AY400" s="19" t="s">
        <v>130</v>
      </c>
      <c r="BE400" s="150">
        <f>IF(N400="základní",J400,0)</f>
        <v>0</v>
      </c>
      <c r="BF400" s="150">
        <f>IF(N400="snížená",J400,0)</f>
        <v>0</v>
      </c>
      <c r="BG400" s="150">
        <f>IF(N400="zákl. přenesená",J400,0)</f>
        <v>0</v>
      </c>
      <c r="BH400" s="150">
        <f>IF(N400="sníž. přenesená",J400,0)</f>
        <v>0</v>
      </c>
      <c r="BI400" s="150">
        <f>IF(N400="nulová",J400,0)</f>
        <v>0</v>
      </c>
      <c r="BJ400" s="19" t="s">
        <v>81</v>
      </c>
      <c r="BK400" s="150">
        <f>ROUND(I400*H400,2)</f>
        <v>0</v>
      </c>
      <c r="BL400" s="19" t="s">
        <v>136</v>
      </c>
      <c r="BM400" s="149" t="s">
        <v>566</v>
      </c>
    </row>
    <row r="401" spans="1:65" s="2" customFormat="1" ht="27">
      <c r="A401" s="34"/>
      <c r="B401" s="35"/>
      <c r="C401" s="34"/>
      <c r="D401" s="151" t="s">
        <v>138</v>
      </c>
      <c r="E401" s="34"/>
      <c r="F401" s="152" t="s">
        <v>567</v>
      </c>
      <c r="G401" s="34"/>
      <c r="H401" s="34"/>
      <c r="I401" s="153"/>
      <c r="J401" s="34"/>
      <c r="K401" s="34"/>
      <c r="L401" s="35"/>
      <c r="M401" s="154"/>
      <c r="N401" s="155"/>
      <c r="O401" s="55"/>
      <c r="P401" s="55"/>
      <c r="Q401" s="55"/>
      <c r="R401" s="55"/>
      <c r="S401" s="55"/>
      <c r="T401" s="56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  <c r="AE401" s="34"/>
      <c r="AT401" s="19" t="s">
        <v>138</v>
      </c>
      <c r="AU401" s="19" t="s">
        <v>83</v>
      </c>
    </row>
    <row r="402" spans="1:65" s="12" customFormat="1" ht="22.9" customHeight="1">
      <c r="B402" s="123"/>
      <c r="D402" s="124" t="s">
        <v>72</v>
      </c>
      <c r="E402" s="134" t="s">
        <v>568</v>
      </c>
      <c r="F402" s="134" t="s">
        <v>569</v>
      </c>
      <c r="I402" s="126"/>
      <c r="J402" s="135">
        <f>BK402</f>
        <v>0</v>
      </c>
      <c r="L402" s="123"/>
      <c r="M402" s="128"/>
      <c r="N402" s="129"/>
      <c r="O402" s="129"/>
      <c r="P402" s="130">
        <f>SUM(P403:P405)</f>
        <v>0</v>
      </c>
      <c r="Q402" s="129"/>
      <c r="R402" s="130">
        <f>SUM(R403:R405)</f>
        <v>0</v>
      </c>
      <c r="S402" s="129"/>
      <c r="T402" s="131">
        <f>SUM(T403:T405)</f>
        <v>0</v>
      </c>
      <c r="AR402" s="124" t="s">
        <v>81</v>
      </c>
      <c r="AT402" s="132" t="s">
        <v>72</v>
      </c>
      <c r="AU402" s="132" t="s">
        <v>81</v>
      </c>
      <c r="AY402" s="124" t="s">
        <v>130</v>
      </c>
      <c r="BK402" s="133">
        <f>SUM(BK403:BK405)</f>
        <v>0</v>
      </c>
    </row>
    <row r="403" spans="1:65" s="2" customFormat="1" ht="16.5" customHeight="1">
      <c r="A403" s="34"/>
      <c r="B403" s="136"/>
      <c r="C403" s="137" t="s">
        <v>570</v>
      </c>
      <c r="D403" s="137" t="s">
        <v>132</v>
      </c>
      <c r="E403" s="138" t="s">
        <v>571</v>
      </c>
      <c r="F403" s="139" t="s">
        <v>572</v>
      </c>
      <c r="G403" s="140" t="s">
        <v>202</v>
      </c>
      <c r="H403" s="141">
        <v>239.10599999999999</v>
      </c>
      <c r="I403" s="142"/>
      <c r="J403" s="143">
        <f>ROUND(I403*H403,2)</f>
        <v>0</v>
      </c>
      <c r="K403" s="144"/>
      <c r="L403" s="35"/>
      <c r="M403" s="145" t="s">
        <v>3</v>
      </c>
      <c r="N403" s="146" t="s">
        <v>44</v>
      </c>
      <c r="O403" s="55"/>
      <c r="P403" s="147">
        <f>O403*H403</f>
        <v>0</v>
      </c>
      <c r="Q403" s="147">
        <v>0</v>
      </c>
      <c r="R403" s="147">
        <f>Q403*H403</f>
        <v>0</v>
      </c>
      <c r="S403" s="147">
        <v>0</v>
      </c>
      <c r="T403" s="148">
        <f>S403*H403</f>
        <v>0</v>
      </c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  <c r="AE403" s="34"/>
      <c r="AR403" s="149" t="s">
        <v>136</v>
      </c>
      <c r="AT403" s="149" t="s">
        <v>132</v>
      </c>
      <c r="AU403" s="149" t="s">
        <v>83</v>
      </c>
      <c r="AY403" s="19" t="s">
        <v>130</v>
      </c>
      <c r="BE403" s="150">
        <f>IF(N403="základní",J403,0)</f>
        <v>0</v>
      </c>
      <c r="BF403" s="150">
        <f>IF(N403="snížená",J403,0)</f>
        <v>0</v>
      </c>
      <c r="BG403" s="150">
        <f>IF(N403="zákl. přenesená",J403,0)</f>
        <v>0</v>
      </c>
      <c r="BH403" s="150">
        <f>IF(N403="sníž. přenesená",J403,0)</f>
        <v>0</v>
      </c>
      <c r="BI403" s="150">
        <f>IF(N403="nulová",J403,0)</f>
        <v>0</v>
      </c>
      <c r="BJ403" s="19" t="s">
        <v>81</v>
      </c>
      <c r="BK403" s="150">
        <f>ROUND(I403*H403,2)</f>
        <v>0</v>
      </c>
      <c r="BL403" s="19" t="s">
        <v>136</v>
      </c>
      <c r="BM403" s="149" t="s">
        <v>573</v>
      </c>
    </row>
    <row r="404" spans="1:65" s="2" customFormat="1" ht="36">
      <c r="A404" s="34"/>
      <c r="B404" s="35"/>
      <c r="C404" s="34"/>
      <c r="D404" s="151" t="s">
        <v>138</v>
      </c>
      <c r="E404" s="34"/>
      <c r="F404" s="152" t="s">
        <v>574</v>
      </c>
      <c r="G404" s="34"/>
      <c r="H404" s="34"/>
      <c r="I404" s="153"/>
      <c r="J404" s="34"/>
      <c r="K404" s="34"/>
      <c r="L404" s="35"/>
      <c r="M404" s="154"/>
      <c r="N404" s="155"/>
      <c r="O404" s="55"/>
      <c r="P404" s="55"/>
      <c r="Q404" s="55"/>
      <c r="R404" s="55"/>
      <c r="S404" s="55"/>
      <c r="T404" s="56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4"/>
      <c r="AT404" s="19" t="s">
        <v>138</v>
      </c>
      <c r="AU404" s="19" t="s">
        <v>83</v>
      </c>
    </row>
    <row r="405" spans="1:65" s="2" customFormat="1">
      <c r="A405" s="34"/>
      <c r="B405" s="35"/>
      <c r="C405" s="34"/>
      <c r="D405" s="156" t="s">
        <v>140</v>
      </c>
      <c r="E405" s="34"/>
      <c r="F405" s="157" t="s">
        <v>575</v>
      </c>
      <c r="G405" s="34"/>
      <c r="H405" s="34"/>
      <c r="I405" s="153"/>
      <c r="J405" s="34"/>
      <c r="K405" s="34"/>
      <c r="L405" s="35"/>
      <c r="M405" s="154"/>
      <c r="N405" s="155"/>
      <c r="O405" s="55"/>
      <c r="P405" s="55"/>
      <c r="Q405" s="55"/>
      <c r="R405" s="55"/>
      <c r="S405" s="55"/>
      <c r="T405" s="56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T405" s="19" t="s">
        <v>140</v>
      </c>
      <c r="AU405" s="19" t="s">
        <v>83</v>
      </c>
    </row>
    <row r="406" spans="1:65" s="12" customFormat="1" ht="25.9" customHeight="1">
      <c r="B406" s="123"/>
      <c r="D406" s="124" t="s">
        <v>72</v>
      </c>
      <c r="E406" s="125" t="s">
        <v>576</v>
      </c>
      <c r="F406" s="125" t="s">
        <v>577</v>
      </c>
      <c r="I406" s="126"/>
      <c r="J406" s="127">
        <f>BK406</f>
        <v>0</v>
      </c>
      <c r="L406" s="123"/>
      <c r="M406" s="128"/>
      <c r="N406" s="129"/>
      <c r="O406" s="129"/>
      <c r="P406" s="130">
        <f>P407+P449+P641+P785+P826+P868+P879</f>
        <v>0</v>
      </c>
      <c r="Q406" s="129"/>
      <c r="R406" s="130">
        <f>R407+R449+R641+R785+R826+R868+R879</f>
        <v>12.090473875183003</v>
      </c>
      <c r="S406" s="129"/>
      <c r="T406" s="131">
        <f>T407+T449+T641+T785+T826+T868+T879</f>
        <v>3.3968000000000005E-2</v>
      </c>
      <c r="AR406" s="124" t="s">
        <v>83</v>
      </c>
      <c r="AT406" s="132" t="s">
        <v>72</v>
      </c>
      <c r="AU406" s="132" t="s">
        <v>73</v>
      </c>
      <c r="AY406" s="124" t="s">
        <v>130</v>
      </c>
      <c r="BK406" s="133">
        <f>BK407+BK449+BK641+BK785+BK826+BK868+BK879</f>
        <v>0</v>
      </c>
    </row>
    <row r="407" spans="1:65" s="12" customFormat="1" ht="22.9" customHeight="1">
      <c r="B407" s="123"/>
      <c r="D407" s="124" t="s">
        <v>72</v>
      </c>
      <c r="E407" s="134" t="s">
        <v>578</v>
      </c>
      <c r="F407" s="134" t="s">
        <v>579</v>
      </c>
      <c r="I407" s="126"/>
      <c r="J407" s="135">
        <f>BK407</f>
        <v>0</v>
      </c>
      <c r="L407" s="123"/>
      <c r="M407" s="128"/>
      <c r="N407" s="129"/>
      <c r="O407" s="129"/>
      <c r="P407" s="130">
        <f>SUM(P408:P448)</f>
        <v>0</v>
      </c>
      <c r="Q407" s="129"/>
      <c r="R407" s="130">
        <f>SUM(R408:R448)</f>
        <v>0.284693364</v>
      </c>
      <c r="S407" s="129"/>
      <c r="T407" s="131">
        <f>SUM(T408:T448)</f>
        <v>0</v>
      </c>
      <c r="AR407" s="124" t="s">
        <v>83</v>
      </c>
      <c r="AT407" s="132" t="s">
        <v>72</v>
      </c>
      <c r="AU407" s="132" t="s">
        <v>81</v>
      </c>
      <c r="AY407" s="124" t="s">
        <v>130</v>
      </c>
      <c r="BK407" s="133">
        <f>SUM(BK408:BK448)</f>
        <v>0</v>
      </c>
    </row>
    <row r="408" spans="1:65" s="2" customFormat="1" ht="24.25" customHeight="1">
      <c r="A408" s="34"/>
      <c r="B408" s="136"/>
      <c r="C408" s="137" t="s">
        <v>580</v>
      </c>
      <c r="D408" s="137" t="s">
        <v>132</v>
      </c>
      <c r="E408" s="138" t="s">
        <v>581</v>
      </c>
      <c r="F408" s="139" t="s">
        <v>582</v>
      </c>
      <c r="G408" s="140" t="s">
        <v>135</v>
      </c>
      <c r="H408" s="141">
        <v>13.728</v>
      </c>
      <c r="I408" s="142"/>
      <c r="J408" s="143">
        <f>ROUND(I408*H408,2)</f>
        <v>0</v>
      </c>
      <c r="K408" s="144"/>
      <c r="L408" s="35"/>
      <c r="M408" s="145" t="s">
        <v>3</v>
      </c>
      <c r="N408" s="146" t="s">
        <v>44</v>
      </c>
      <c r="O408" s="55"/>
      <c r="P408" s="147">
        <f>O408*H408</f>
        <v>0</v>
      </c>
      <c r="Q408" s="147">
        <v>0</v>
      </c>
      <c r="R408" s="147">
        <f>Q408*H408</f>
        <v>0</v>
      </c>
      <c r="S408" s="147">
        <v>0</v>
      </c>
      <c r="T408" s="148">
        <f>S408*H408</f>
        <v>0</v>
      </c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  <c r="AE408" s="34"/>
      <c r="AR408" s="149" t="s">
        <v>250</v>
      </c>
      <c r="AT408" s="149" t="s">
        <v>132</v>
      </c>
      <c r="AU408" s="149" t="s">
        <v>83</v>
      </c>
      <c r="AY408" s="19" t="s">
        <v>130</v>
      </c>
      <c r="BE408" s="150">
        <f>IF(N408="základní",J408,0)</f>
        <v>0</v>
      </c>
      <c r="BF408" s="150">
        <f>IF(N408="snížená",J408,0)</f>
        <v>0</v>
      </c>
      <c r="BG408" s="150">
        <f>IF(N408="zákl. přenesená",J408,0)</f>
        <v>0</v>
      </c>
      <c r="BH408" s="150">
        <f>IF(N408="sníž. přenesená",J408,0)</f>
        <v>0</v>
      </c>
      <c r="BI408" s="150">
        <f>IF(N408="nulová",J408,0)</f>
        <v>0</v>
      </c>
      <c r="BJ408" s="19" t="s">
        <v>81</v>
      </c>
      <c r="BK408" s="150">
        <f>ROUND(I408*H408,2)</f>
        <v>0</v>
      </c>
      <c r="BL408" s="19" t="s">
        <v>250</v>
      </c>
      <c r="BM408" s="149" t="s">
        <v>583</v>
      </c>
    </row>
    <row r="409" spans="1:65" s="2" customFormat="1" ht="18">
      <c r="A409" s="34"/>
      <c r="B409" s="35"/>
      <c r="C409" s="34"/>
      <c r="D409" s="151" t="s">
        <v>138</v>
      </c>
      <c r="E409" s="34"/>
      <c r="F409" s="152" t="s">
        <v>584</v>
      </c>
      <c r="G409" s="34"/>
      <c r="H409" s="34"/>
      <c r="I409" s="153"/>
      <c r="J409" s="34"/>
      <c r="K409" s="34"/>
      <c r="L409" s="35"/>
      <c r="M409" s="154"/>
      <c r="N409" s="155"/>
      <c r="O409" s="55"/>
      <c r="P409" s="55"/>
      <c r="Q409" s="55"/>
      <c r="R409" s="55"/>
      <c r="S409" s="55"/>
      <c r="T409" s="56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T409" s="19" t="s">
        <v>138</v>
      </c>
      <c r="AU409" s="19" t="s">
        <v>83</v>
      </c>
    </row>
    <row r="410" spans="1:65" s="13" customFormat="1">
      <c r="B410" s="158"/>
      <c r="D410" s="151" t="s">
        <v>142</v>
      </c>
      <c r="E410" s="159" t="s">
        <v>3</v>
      </c>
      <c r="F410" s="160" t="s">
        <v>585</v>
      </c>
      <c r="H410" s="161">
        <v>13.728</v>
      </c>
      <c r="I410" s="162"/>
      <c r="L410" s="158"/>
      <c r="M410" s="163"/>
      <c r="N410" s="164"/>
      <c r="O410" s="164"/>
      <c r="P410" s="164"/>
      <c r="Q410" s="164"/>
      <c r="R410" s="164"/>
      <c r="S410" s="164"/>
      <c r="T410" s="165"/>
      <c r="AT410" s="159" t="s">
        <v>142</v>
      </c>
      <c r="AU410" s="159" t="s">
        <v>83</v>
      </c>
      <c r="AV410" s="13" t="s">
        <v>83</v>
      </c>
      <c r="AW410" s="13" t="s">
        <v>34</v>
      </c>
      <c r="AX410" s="13" t="s">
        <v>73</v>
      </c>
      <c r="AY410" s="159" t="s">
        <v>130</v>
      </c>
    </row>
    <row r="411" spans="1:65" s="14" customFormat="1">
      <c r="B411" s="166"/>
      <c r="D411" s="151" t="s">
        <v>142</v>
      </c>
      <c r="E411" s="167" t="s">
        <v>3</v>
      </c>
      <c r="F411" s="168" t="s">
        <v>144</v>
      </c>
      <c r="H411" s="169">
        <v>13.728</v>
      </c>
      <c r="I411" s="170"/>
      <c r="L411" s="166"/>
      <c r="M411" s="171"/>
      <c r="N411" s="172"/>
      <c r="O411" s="172"/>
      <c r="P411" s="172"/>
      <c r="Q411" s="172"/>
      <c r="R411" s="172"/>
      <c r="S411" s="172"/>
      <c r="T411" s="173"/>
      <c r="AT411" s="167" t="s">
        <v>142</v>
      </c>
      <c r="AU411" s="167" t="s">
        <v>83</v>
      </c>
      <c r="AV411" s="14" t="s">
        <v>136</v>
      </c>
      <c r="AW411" s="14" t="s">
        <v>34</v>
      </c>
      <c r="AX411" s="14" t="s">
        <v>81</v>
      </c>
      <c r="AY411" s="167" t="s">
        <v>130</v>
      </c>
    </row>
    <row r="412" spans="1:65" s="2" customFormat="1" ht="16.5" customHeight="1">
      <c r="A412" s="34"/>
      <c r="B412" s="136"/>
      <c r="C412" s="181" t="s">
        <v>586</v>
      </c>
      <c r="D412" s="181" t="s">
        <v>236</v>
      </c>
      <c r="E412" s="182" t="s">
        <v>587</v>
      </c>
      <c r="F412" s="183" t="s">
        <v>588</v>
      </c>
      <c r="G412" s="184" t="s">
        <v>202</v>
      </c>
      <c r="H412" s="185">
        <v>4.0000000000000001E-3</v>
      </c>
      <c r="I412" s="186"/>
      <c r="J412" s="187">
        <f>ROUND(I412*H412,2)</f>
        <v>0</v>
      </c>
      <c r="K412" s="188"/>
      <c r="L412" s="189"/>
      <c r="M412" s="190" t="s">
        <v>3</v>
      </c>
      <c r="N412" s="191" t="s">
        <v>44</v>
      </c>
      <c r="O412" s="55"/>
      <c r="P412" s="147">
        <f>O412*H412</f>
        <v>0</v>
      </c>
      <c r="Q412" s="147">
        <v>1</v>
      </c>
      <c r="R412" s="147">
        <f>Q412*H412</f>
        <v>4.0000000000000001E-3</v>
      </c>
      <c r="S412" s="147">
        <v>0</v>
      </c>
      <c r="T412" s="148">
        <f>S412*H412</f>
        <v>0</v>
      </c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  <c r="AR412" s="149" t="s">
        <v>358</v>
      </c>
      <c r="AT412" s="149" t="s">
        <v>236</v>
      </c>
      <c r="AU412" s="149" t="s">
        <v>83</v>
      </c>
      <c r="AY412" s="19" t="s">
        <v>130</v>
      </c>
      <c r="BE412" s="150">
        <f>IF(N412="základní",J412,0)</f>
        <v>0</v>
      </c>
      <c r="BF412" s="150">
        <f>IF(N412="snížená",J412,0)</f>
        <v>0</v>
      </c>
      <c r="BG412" s="150">
        <f>IF(N412="zákl. přenesená",J412,0)</f>
        <v>0</v>
      </c>
      <c r="BH412" s="150">
        <f>IF(N412="sníž. přenesená",J412,0)</f>
        <v>0</v>
      </c>
      <c r="BI412" s="150">
        <f>IF(N412="nulová",J412,0)</f>
        <v>0</v>
      </c>
      <c r="BJ412" s="19" t="s">
        <v>81</v>
      </c>
      <c r="BK412" s="150">
        <f>ROUND(I412*H412,2)</f>
        <v>0</v>
      </c>
      <c r="BL412" s="19" t="s">
        <v>250</v>
      </c>
      <c r="BM412" s="149" t="s">
        <v>589</v>
      </c>
    </row>
    <row r="413" spans="1:65" s="2" customFormat="1">
      <c r="A413" s="34"/>
      <c r="B413" s="35"/>
      <c r="C413" s="34"/>
      <c r="D413" s="151" t="s">
        <v>138</v>
      </c>
      <c r="E413" s="34"/>
      <c r="F413" s="152" t="s">
        <v>588</v>
      </c>
      <c r="G413" s="34"/>
      <c r="H413" s="34"/>
      <c r="I413" s="153"/>
      <c r="J413" s="34"/>
      <c r="K413" s="34"/>
      <c r="L413" s="35"/>
      <c r="M413" s="154"/>
      <c r="N413" s="155"/>
      <c r="O413" s="55"/>
      <c r="P413" s="55"/>
      <c r="Q413" s="55"/>
      <c r="R413" s="55"/>
      <c r="S413" s="55"/>
      <c r="T413" s="56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  <c r="AE413" s="34"/>
      <c r="AT413" s="19" t="s">
        <v>138</v>
      </c>
      <c r="AU413" s="19" t="s">
        <v>83</v>
      </c>
    </row>
    <row r="414" spans="1:65" s="13" customFormat="1">
      <c r="B414" s="158"/>
      <c r="D414" s="151" t="s">
        <v>142</v>
      </c>
      <c r="F414" s="160" t="s">
        <v>590</v>
      </c>
      <c r="H414" s="161">
        <v>4.0000000000000001E-3</v>
      </c>
      <c r="I414" s="162"/>
      <c r="L414" s="158"/>
      <c r="M414" s="163"/>
      <c r="N414" s="164"/>
      <c r="O414" s="164"/>
      <c r="P414" s="164"/>
      <c r="Q414" s="164"/>
      <c r="R414" s="164"/>
      <c r="S414" s="164"/>
      <c r="T414" s="165"/>
      <c r="AT414" s="159" t="s">
        <v>142</v>
      </c>
      <c r="AU414" s="159" t="s">
        <v>83</v>
      </c>
      <c r="AV414" s="13" t="s">
        <v>83</v>
      </c>
      <c r="AW414" s="13" t="s">
        <v>4</v>
      </c>
      <c r="AX414" s="13" t="s">
        <v>81</v>
      </c>
      <c r="AY414" s="159" t="s">
        <v>130</v>
      </c>
    </row>
    <row r="415" spans="1:65" s="2" customFormat="1" ht="24.25" customHeight="1">
      <c r="A415" s="34"/>
      <c r="B415" s="136"/>
      <c r="C415" s="137" t="s">
        <v>591</v>
      </c>
      <c r="D415" s="137" t="s">
        <v>132</v>
      </c>
      <c r="E415" s="138" t="s">
        <v>592</v>
      </c>
      <c r="F415" s="139" t="s">
        <v>593</v>
      </c>
      <c r="G415" s="140" t="s">
        <v>135</v>
      </c>
      <c r="H415" s="141">
        <v>19.263999999999999</v>
      </c>
      <c r="I415" s="142"/>
      <c r="J415" s="143">
        <f>ROUND(I415*H415,2)</f>
        <v>0</v>
      </c>
      <c r="K415" s="144"/>
      <c r="L415" s="35"/>
      <c r="M415" s="145" t="s">
        <v>3</v>
      </c>
      <c r="N415" s="146" t="s">
        <v>44</v>
      </c>
      <c r="O415" s="55"/>
      <c r="P415" s="147">
        <f>O415*H415</f>
        <v>0</v>
      </c>
      <c r="Q415" s="147">
        <v>0</v>
      </c>
      <c r="R415" s="147">
        <f>Q415*H415</f>
        <v>0</v>
      </c>
      <c r="S415" s="147">
        <v>0</v>
      </c>
      <c r="T415" s="148">
        <f>S415*H415</f>
        <v>0</v>
      </c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  <c r="AE415" s="34"/>
      <c r="AR415" s="149" t="s">
        <v>250</v>
      </c>
      <c r="AT415" s="149" t="s">
        <v>132</v>
      </c>
      <c r="AU415" s="149" t="s">
        <v>83</v>
      </c>
      <c r="AY415" s="19" t="s">
        <v>130</v>
      </c>
      <c r="BE415" s="150">
        <f>IF(N415="základní",J415,0)</f>
        <v>0</v>
      </c>
      <c r="BF415" s="150">
        <f>IF(N415="snížená",J415,0)</f>
        <v>0</v>
      </c>
      <c r="BG415" s="150">
        <f>IF(N415="zákl. přenesená",J415,0)</f>
        <v>0</v>
      </c>
      <c r="BH415" s="150">
        <f>IF(N415="sníž. přenesená",J415,0)</f>
        <v>0</v>
      </c>
      <c r="BI415" s="150">
        <f>IF(N415="nulová",J415,0)</f>
        <v>0</v>
      </c>
      <c r="BJ415" s="19" t="s">
        <v>81</v>
      </c>
      <c r="BK415" s="150">
        <f>ROUND(I415*H415,2)</f>
        <v>0</v>
      </c>
      <c r="BL415" s="19" t="s">
        <v>250</v>
      </c>
      <c r="BM415" s="149" t="s">
        <v>594</v>
      </c>
    </row>
    <row r="416" spans="1:65" s="2" customFormat="1" ht="18">
      <c r="A416" s="34"/>
      <c r="B416" s="35"/>
      <c r="C416" s="34"/>
      <c r="D416" s="151" t="s">
        <v>138</v>
      </c>
      <c r="E416" s="34"/>
      <c r="F416" s="152" t="s">
        <v>595</v>
      </c>
      <c r="G416" s="34"/>
      <c r="H416" s="34"/>
      <c r="I416" s="153"/>
      <c r="J416" s="34"/>
      <c r="K416" s="34"/>
      <c r="L416" s="35"/>
      <c r="M416" s="154"/>
      <c r="N416" s="155"/>
      <c r="O416" s="55"/>
      <c r="P416" s="55"/>
      <c r="Q416" s="55"/>
      <c r="R416" s="55"/>
      <c r="S416" s="55"/>
      <c r="T416" s="56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  <c r="AE416" s="34"/>
      <c r="AT416" s="19" t="s">
        <v>138</v>
      </c>
      <c r="AU416" s="19" t="s">
        <v>83</v>
      </c>
    </row>
    <row r="417" spans="1:65" s="13" customFormat="1">
      <c r="B417" s="158"/>
      <c r="D417" s="151" t="s">
        <v>142</v>
      </c>
      <c r="E417" s="159" t="s">
        <v>3</v>
      </c>
      <c r="F417" s="160" t="s">
        <v>596</v>
      </c>
      <c r="H417" s="161">
        <v>19.263999999999999</v>
      </c>
      <c r="I417" s="162"/>
      <c r="L417" s="158"/>
      <c r="M417" s="163"/>
      <c r="N417" s="164"/>
      <c r="O417" s="164"/>
      <c r="P417" s="164"/>
      <c r="Q417" s="164"/>
      <c r="R417" s="164"/>
      <c r="S417" s="164"/>
      <c r="T417" s="165"/>
      <c r="AT417" s="159" t="s">
        <v>142</v>
      </c>
      <c r="AU417" s="159" t="s">
        <v>83</v>
      </c>
      <c r="AV417" s="13" t="s">
        <v>83</v>
      </c>
      <c r="AW417" s="13" t="s">
        <v>34</v>
      </c>
      <c r="AX417" s="13" t="s">
        <v>73</v>
      </c>
      <c r="AY417" s="159" t="s">
        <v>130</v>
      </c>
    </row>
    <row r="418" spans="1:65" s="14" customFormat="1">
      <c r="B418" s="166"/>
      <c r="D418" s="151" t="s">
        <v>142</v>
      </c>
      <c r="E418" s="167" t="s">
        <v>3</v>
      </c>
      <c r="F418" s="168" t="s">
        <v>144</v>
      </c>
      <c r="H418" s="169">
        <v>19.263999999999999</v>
      </c>
      <c r="I418" s="170"/>
      <c r="L418" s="166"/>
      <c r="M418" s="171"/>
      <c r="N418" s="172"/>
      <c r="O418" s="172"/>
      <c r="P418" s="172"/>
      <c r="Q418" s="172"/>
      <c r="R418" s="172"/>
      <c r="S418" s="172"/>
      <c r="T418" s="173"/>
      <c r="AT418" s="167" t="s">
        <v>142</v>
      </c>
      <c r="AU418" s="167" t="s">
        <v>83</v>
      </c>
      <c r="AV418" s="14" t="s">
        <v>136</v>
      </c>
      <c r="AW418" s="14" t="s">
        <v>34</v>
      </c>
      <c r="AX418" s="14" t="s">
        <v>81</v>
      </c>
      <c r="AY418" s="167" t="s">
        <v>130</v>
      </c>
    </row>
    <row r="419" spans="1:65" s="2" customFormat="1" ht="16.5" customHeight="1">
      <c r="A419" s="34"/>
      <c r="B419" s="136"/>
      <c r="C419" s="181" t="s">
        <v>597</v>
      </c>
      <c r="D419" s="181" t="s">
        <v>236</v>
      </c>
      <c r="E419" s="182" t="s">
        <v>587</v>
      </c>
      <c r="F419" s="183" t="s">
        <v>588</v>
      </c>
      <c r="G419" s="184" t="s">
        <v>202</v>
      </c>
      <c r="H419" s="185">
        <v>7.0000000000000001E-3</v>
      </c>
      <c r="I419" s="186"/>
      <c r="J419" s="187">
        <f>ROUND(I419*H419,2)</f>
        <v>0</v>
      </c>
      <c r="K419" s="188"/>
      <c r="L419" s="189"/>
      <c r="M419" s="190" t="s">
        <v>3</v>
      </c>
      <c r="N419" s="191" t="s">
        <v>44</v>
      </c>
      <c r="O419" s="55"/>
      <c r="P419" s="147">
        <f>O419*H419</f>
        <v>0</v>
      </c>
      <c r="Q419" s="147">
        <v>1</v>
      </c>
      <c r="R419" s="147">
        <f>Q419*H419</f>
        <v>7.0000000000000001E-3</v>
      </c>
      <c r="S419" s="147">
        <v>0</v>
      </c>
      <c r="T419" s="148">
        <f>S419*H419</f>
        <v>0</v>
      </c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4"/>
      <c r="AR419" s="149" t="s">
        <v>358</v>
      </c>
      <c r="AT419" s="149" t="s">
        <v>236</v>
      </c>
      <c r="AU419" s="149" t="s">
        <v>83</v>
      </c>
      <c r="AY419" s="19" t="s">
        <v>130</v>
      </c>
      <c r="BE419" s="150">
        <f>IF(N419="základní",J419,0)</f>
        <v>0</v>
      </c>
      <c r="BF419" s="150">
        <f>IF(N419="snížená",J419,0)</f>
        <v>0</v>
      </c>
      <c r="BG419" s="150">
        <f>IF(N419="zákl. přenesená",J419,0)</f>
        <v>0</v>
      </c>
      <c r="BH419" s="150">
        <f>IF(N419="sníž. přenesená",J419,0)</f>
        <v>0</v>
      </c>
      <c r="BI419" s="150">
        <f>IF(N419="nulová",J419,0)</f>
        <v>0</v>
      </c>
      <c r="BJ419" s="19" t="s">
        <v>81</v>
      </c>
      <c r="BK419" s="150">
        <f>ROUND(I419*H419,2)</f>
        <v>0</v>
      </c>
      <c r="BL419" s="19" t="s">
        <v>250</v>
      </c>
      <c r="BM419" s="149" t="s">
        <v>598</v>
      </c>
    </row>
    <row r="420" spans="1:65" s="2" customFormat="1">
      <c r="A420" s="34"/>
      <c r="B420" s="35"/>
      <c r="C420" s="34"/>
      <c r="D420" s="151" t="s">
        <v>138</v>
      </c>
      <c r="E420" s="34"/>
      <c r="F420" s="152" t="s">
        <v>588</v>
      </c>
      <c r="G420" s="34"/>
      <c r="H420" s="34"/>
      <c r="I420" s="153"/>
      <c r="J420" s="34"/>
      <c r="K420" s="34"/>
      <c r="L420" s="35"/>
      <c r="M420" s="154"/>
      <c r="N420" s="155"/>
      <c r="O420" s="55"/>
      <c r="P420" s="55"/>
      <c r="Q420" s="55"/>
      <c r="R420" s="55"/>
      <c r="S420" s="55"/>
      <c r="T420" s="56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  <c r="AE420" s="34"/>
      <c r="AT420" s="19" t="s">
        <v>138</v>
      </c>
      <c r="AU420" s="19" t="s">
        <v>83</v>
      </c>
    </row>
    <row r="421" spans="1:65" s="13" customFormat="1">
      <c r="B421" s="158"/>
      <c r="D421" s="151" t="s">
        <v>142</v>
      </c>
      <c r="F421" s="160" t="s">
        <v>599</v>
      </c>
      <c r="H421" s="161">
        <v>7.0000000000000001E-3</v>
      </c>
      <c r="I421" s="162"/>
      <c r="L421" s="158"/>
      <c r="M421" s="163"/>
      <c r="N421" s="164"/>
      <c r="O421" s="164"/>
      <c r="P421" s="164"/>
      <c r="Q421" s="164"/>
      <c r="R421" s="164"/>
      <c r="S421" s="164"/>
      <c r="T421" s="165"/>
      <c r="AT421" s="159" t="s">
        <v>142</v>
      </c>
      <c r="AU421" s="159" t="s">
        <v>83</v>
      </c>
      <c r="AV421" s="13" t="s">
        <v>83</v>
      </c>
      <c r="AW421" s="13" t="s">
        <v>4</v>
      </c>
      <c r="AX421" s="13" t="s">
        <v>81</v>
      </c>
      <c r="AY421" s="159" t="s">
        <v>130</v>
      </c>
    </row>
    <row r="422" spans="1:65" s="2" customFormat="1" ht="24.25" customHeight="1">
      <c r="A422" s="34"/>
      <c r="B422" s="136"/>
      <c r="C422" s="137" t="s">
        <v>600</v>
      </c>
      <c r="D422" s="137" t="s">
        <v>132</v>
      </c>
      <c r="E422" s="138" t="s">
        <v>601</v>
      </c>
      <c r="F422" s="139" t="s">
        <v>602</v>
      </c>
      <c r="G422" s="140" t="s">
        <v>135</v>
      </c>
      <c r="H422" s="141">
        <v>13.728</v>
      </c>
      <c r="I422" s="142"/>
      <c r="J422" s="143">
        <f>ROUND(I422*H422,2)</f>
        <v>0</v>
      </c>
      <c r="K422" s="144"/>
      <c r="L422" s="35"/>
      <c r="M422" s="145" t="s">
        <v>3</v>
      </c>
      <c r="N422" s="146" t="s">
        <v>44</v>
      </c>
      <c r="O422" s="55"/>
      <c r="P422" s="147">
        <f>O422*H422</f>
        <v>0</v>
      </c>
      <c r="Q422" s="147">
        <v>3.9825E-4</v>
      </c>
      <c r="R422" s="147">
        <f>Q422*H422</f>
        <v>5.4671759999999998E-3</v>
      </c>
      <c r="S422" s="147">
        <v>0</v>
      </c>
      <c r="T422" s="148">
        <f>S422*H422</f>
        <v>0</v>
      </c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  <c r="AE422" s="34"/>
      <c r="AR422" s="149" t="s">
        <v>250</v>
      </c>
      <c r="AT422" s="149" t="s">
        <v>132</v>
      </c>
      <c r="AU422" s="149" t="s">
        <v>83</v>
      </c>
      <c r="AY422" s="19" t="s">
        <v>130</v>
      </c>
      <c r="BE422" s="150">
        <f>IF(N422="základní",J422,0)</f>
        <v>0</v>
      </c>
      <c r="BF422" s="150">
        <f>IF(N422="snížená",J422,0)</f>
        <v>0</v>
      </c>
      <c r="BG422" s="150">
        <f>IF(N422="zákl. přenesená",J422,0)</f>
        <v>0</v>
      </c>
      <c r="BH422" s="150">
        <f>IF(N422="sníž. přenesená",J422,0)</f>
        <v>0</v>
      </c>
      <c r="BI422" s="150">
        <f>IF(N422="nulová",J422,0)</f>
        <v>0</v>
      </c>
      <c r="BJ422" s="19" t="s">
        <v>81</v>
      </c>
      <c r="BK422" s="150">
        <f>ROUND(I422*H422,2)</f>
        <v>0</v>
      </c>
      <c r="BL422" s="19" t="s">
        <v>250</v>
      </c>
      <c r="BM422" s="149" t="s">
        <v>603</v>
      </c>
    </row>
    <row r="423" spans="1:65" s="2" customFormat="1" ht="18">
      <c r="A423" s="34"/>
      <c r="B423" s="35"/>
      <c r="C423" s="34"/>
      <c r="D423" s="151" t="s">
        <v>138</v>
      </c>
      <c r="E423" s="34"/>
      <c r="F423" s="152" t="s">
        <v>604</v>
      </c>
      <c r="G423" s="34"/>
      <c r="H423" s="34"/>
      <c r="I423" s="153"/>
      <c r="J423" s="34"/>
      <c r="K423" s="34"/>
      <c r="L423" s="35"/>
      <c r="M423" s="154"/>
      <c r="N423" s="155"/>
      <c r="O423" s="55"/>
      <c r="P423" s="55"/>
      <c r="Q423" s="55"/>
      <c r="R423" s="55"/>
      <c r="S423" s="55"/>
      <c r="T423" s="56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/>
      <c r="AT423" s="19" t="s">
        <v>138</v>
      </c>
      <c r="AU423" s="19" t="s">
        <v>83</v>
      </c>
    </row>
    <row r="424" spans="1:65" s="13" customFormat="1">
      <c r="B424" s="158"/>
      <c r="D424" s="151" t="s">
        <v>142</v>
      </c>
      <c r="E424" s="159" t="s">
        <v>3</v>
      </c>
      <c r="F424" s="160" t="s">
        <v>605</v>
      </c>
      <c r="H424" s="161">
        <v>13.728</v>
      </c>
      <c r="I424" s="162"/>
      <c r="L424" s="158"/>
      <c r="M424" s="163"/>
      <c r="N424" s="164"/>
      <c r="O424" s="164"/>
      <c r="P424" s="164"/>
      <c r="Q424" s="164"/>
      <c r="R424" s="164"/>
      <c r="S424" s="164"/>
      <c r="T424" s="165"/>
      <c r="AT424" s="159" t="s">
        <v>142</v>
      </c>
      <c r="AU424" s="159" t="s">
        <v>83</v>
      </c>
      <c r="AV424" s="13" t="s">
        <v>83</v>
      </c>
      <c r="AW424" s="13" t="s">
        <v>34</v>
      </c>
      <c r="AX424" s="13" t="s">
        <v>73</v>
      </c>
      <c r="AY424" s="159" t="s">
        <v>130</v>
      </c>
    </row>
    <row r="425" spans="1:65" s="14" customFormat="1">
      <c r="B425" s="166"/>
      <c r="D425" s="151" t="s">
        <v>142</v>
      </c>
      <c r="E425" s="167" t="s">
        <v>3</v>
      </c>
      <c r="F425" s="168" t="s">
        <v>144</v>
      </c>
      <c r="H425" s="169">
        <v>13.728</v>
      </c>
      <c r="I425" s="170"/>
      <c r="L425" s="166"/>
      <c r="M425" s="171"/>
      <c r="N425" s="172"/>
      <c r="O425" s="172"/>
      <c r="P425" s="172"/>
      <c r="Q425" s="172"/>
      <c r="R425" s="172"/>
      <c r="S425" s="172"/>
      <c r="T425" s="173"/>
      <c r="AT425" s="167" t="s">
        <v>142</v>
      </c>
      <c r="AU425" s="167" t="s">
        <v>83</v>
      </c>
      <c r="AV425" s="14" t="s">
        <v>136</v>
      </c>
      <c r="AW425" s="14" t="s">
        <v>34</v>
      </c>
      <c r="AX425" s="14" t="s">
        <v>81</v>
      </c>
      <c r="AY425" s="167" t="s">
        <v>130</v>
      </c>
    </row>
    <row r="426" spans="1:65" s="2" customFormat="1" ht="49.15" customHeight="1">
      <c r="A426" s="34"/>
      <c r="B426" s="136"/>
      <c r="C426" s="181" t="s">
        <v>606</v>
      </c>
      <c r="D426" s="181" t="s">
        <v>236</v>
      </c>
      <c r="E426" s="182" t="s">
        <v>607</v>
      </c>
      <c r="F426" s="183" t="s">
        <v>608</v>
      </c>
      <c r="G426" s="184" t="s">
        <v>135</v>
      </c>
      <c r="H426" s="185">
        <v>16</v>
      </c>
      <c r="I426" s="186"/>
      <c r="J426" s="187">
        <f>ROUND(I426*H426,2)</f>
        <v>0</v>
      </c>
      <c r="K426" s="188"/>
      <c r="L426" s="189"/>
      <c r="M426" s="190" t="s">
        <v>3</v>
      </c>
      <c r="N426" s="191" t="s">
        <v>44</v>
      </c>
      <c r="O426" s="55"/>
      <c r="P426" s="147">
        <f>O426*H426</f>
        <v>0</v>
      </c>
      <c r="Q426" s="147">
        <v>6.4000000000000003E-3</v>
      </c>
      <c r="R426" s="147">
        <f>Q426*H426</f>
        <v>0.1024</v>
      </c>
      <c r="S426" s="147">
        <v>0</v>
      </c>
      <c r="T426" s="148">
        <f>S426*H426</f>
        <v>0</v>
      </c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34"/>
      <c r="AR426" s="149" t="s">
        <v>358</v>
      </c>
      <c r="AT426" s="149" t="s">
        <v>236</v>
      </c>
      <c r="AU426" s="149" t="s">
        <v>83</v>
      </c>
      <c r="AY426" s="19" t="s">
        <v>130</v>
      </c>
      <c r="BE426" s="150">
        <f>IF(N426="základní",J426,0)</f>
        <v>0</v>
      </c>
      <c r="BF426" s="150">
        <f>IF(N426="snížená",J426,0)</f>
        <v>0</v>
      </c>
      <c r="BG426" s="150">
        <f>IF(N426="zákl. přenesená",J426,0)</f>
        <v>0</v>
      </c>
      <c r="BH426" s="150">
        <f>IF(N426="sníž. přenesená",J426,0)</f>
        <v>0</v>
      </c>
      <c r="BI426" s="150">
        <f>IF(N426="nulová",J426,0)</f>
        <v>0</v>
      </c>
      <c r="BJ426" s="19" t="s">
        <v>81</v>
      </c>
      <c r="BK426" s="150">
        <f>ROUND(I426*H426,2)</f>
        <v>0</v>
      </c>
      <c r="BL426" s="19" t="s">
        <v>250</v>
      </c>
      <c r="BM426" s="149" t="s">
        <v>609</v>
      </c>
    </row>
    <row r="427" spans="1:65" s="2" customFormat="1" ht="27">
      <c r="A427" s="34"/>
      <c r="B427" s="35"/>
      <c r="C427" s="34"/>
      <c r="D427" s="151" t="s">
        <v>138</v>
      </c>
      <c r="E427" s="34"/>
      <c r="F427" s="152" t="s">
        <v>608</v>
      </c>
      <c r="G427" s="34"/>
      <c r="H427" s="34"/>
      <c r="I427" s="153"/>
      <c r="J427" s="34"/>
      <c r="K427" s="34"/>
      <c r="L427" s="35"/>
      <c r="M427" s="154"/>
      <c r="N427" s="155"/>
      <c r="O427" s="55"/>
      <c r="P427" s="55"/>
      <c r="Q427" s="55"/>
      <c r="R427" s="55"/>
      <c r="S427" s="55"/>
      <c r="T427" s="56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4"/>
      <c r="AT427" s="19" t="s">
        <v>138</v>
      </c>
      <c r="AU427" s="19" t="s">
        <v>83</v>
      </c>
    </row>
    <row r="428" spans="1:65" s="13" customFormat="1">
      <c r="B428" s="158"/>
      <c r="D428" s="151" t="s">
        <v>142</v>
      </c>
      <c r="F428" s="160" t="s">
        <v>610</v>
      </c>
      <c r="H428" s="161">
        <v>16</v>
      </c>
      <c r="I428" s="162"/>
      <c r="L428" s="158"/>
      <c r="M428" s="163"/>
      <c r="N428" s="164"/>
      <c r="O428" s="164"/>
      <c r="P428" s="164"/>
      <c r="Q428" s="164"/>
      <c r="R428" s="164"/>
      <c r="S428" s="164"/>
      <c r="T428" s="165"/>
      <c r="AT428" s="159" t="s">
        <v>142</v>
      </c>
      <c r="AU428" s="159" t="s">
        <v>83</v>
      </c>
      <c r="AV428" s="13" t="s">
        <v>83</v>
      </c>
      <c r="AW428" s="13" t="s">
        <v>4</v>
      </c>
      <c r="AX428" s="13" t="s">
        <v>81</v>
      </c>
      <c r="AY428" s="159" t="s">
        <v>130</v>
      </c>
    </row>
    <row r="429" spans="1:65" s="2" customFormat="1" ht="24.25" customHeight="1">
      <c r="A429" s="34"/>
      <c r="B429" s="136"/>
      <c r="C429" s="137" t="s">
        <v>611</v>
      </c>
      <c r="D429" s="137" t="s">
        <v>132</v>
      </c>
      <c r="E429" s="138" t="s">
        <v>612</v>
      </c>
      <c r="F429" s="139" t="s">
        <v>613</v>
      </c>
      <c r="G429" s="140" t="s">
        <v>135</v>
      </c>
      <c r="H429" s="141">
        <v>19.263999999999999</v>
      </c>
      <c r="I429" s="142"/>
      <c r="J429" s="143">
        <f>ROUND(I429*H429,2)</f>
        <v>0</v>
      </c>
      <c r="K429" s="144"/>
      <c r="L429" s="35"/>
      <c r="M429" s="145" t="s">
        <v>3</v>
      </c>
      <c r="N429" s="146" t="s">
        <v>44</v>
      </c>
      <c r="O429" s="55"/>
      <c r="P429" s="147">
        <f>O429*H429</f>
        <v>0</v>
      </c>
      <c r="Q429" s="147">
        <v>3.9825E-4</v>
      </c>
      <c r="R429" s="147">
        <f>Q429*H429</f>
        <v>7.671888E-3</v>
      </c>
      <c r="S429" s="147">
        <v>0</v>
      </c>
      <c r="T429" s="148">
        <f>S429*H429</f>
        <v>0</v>
      </c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4"/>
      <c r="AR429" s="149" t="s">
        <v>250</v>
      </c>
      <c r="AT429" s="149" t="s">
        <v>132</v>
      </c>
      <c r="AU429" s="149" t="s">
        <v>83</v>
      </c>
      <c r="AY429" s="19" t="s">
        <v>130</v>
      </c>
      <c r="BE429" s="150">
        <f>IF(N429="základní",J429,0)</f>
        <v>0</v>
      </c>
      <c r="BF429" s="150">
        <f>IF(N429="snížená",J429,0)</f>
        <v>0</v>
      </c>
      <c r="BG429" s="150">
        <f>IF(N429="zákl. přenesená",J429,0)</f>
        <v>0</v>
      </c>
      <c r="BH429" s="150">
        <f>IF(N429="sníž. přenesená",J429,0)</f>
        <v>0</v>
      </c>
      <c r="BI429" s="150">
        <f>IF(N429="nulová",J429,0)</f>
        <v>0</v>
      </c>
      <c r="BJ429" s="19" t="s">
        <v>81</v>
      </c>
      <c r="BK429" s="150">
        <f>ROUND(I429*H429,2)</f>
        <v>0</v>
      </c>
      <c r="BL429" s="19" t="s">
        <v>250</v>
      </c>
      <c r="BM429" s="149" t="s">
        <v>614</v>
      </c>
    </row>
    <row r="430" spans="1:65" s="2" customFormat="1" ht="18">
      <c r="A430" s="34"/>
      <c r="B430" s="35"/>
      <c r="C430" s="34"/>
      <c r="D430" s="151" t="s">
        <v>138</v>
      </c>
      <c r="E430" s="34"/>
      <c r="F430" s="152" t="s">
        <v>615</v>
      </c>
      <c r="G430" s="34"/>
      <c r="H430" s="34"/>
      <c r="I430" s="153"/>
      <c r="J430" s="34"/>
      <c r="K430" s="34"/>
      <c r="L430" s="35"/>
      <c r="M430" s="154"/>
      <c r="N430" s="155"/>
      <c r="O430" s="55"/>
      <c r="P430" s="55"/>
      <c r="Q430" s="55"/>
      <c r="R430" s="55"/>
      <c r="S430" s="55"/>
      <c r="T430" s="56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T430" s="19" t="s">
        <v>138</v>
      </c>
      <c r="AU430" s="19" t="s">
        <v>83</v>
      </c>
    </row>
    <row r="431" spans="1:65" s="2" customFormat="1" ht="49.15" customHeight="1">
      <c r="A431" s="34"/>
      <c r="B431" s="136"/>
      <c r="C431" s="181" t="s">
        <v>234</v>
      </c>
      <c r="D431" s="181" t="s">
        <v>236</v>
      </c>
      <c r="E431" s="182" t="s">
        <v>607</v>
      </c>
      <c r="F431" s="183" t="s">
        <v>608</v>
      </c>
      <c r="G431" s="184" t="s">
        <v>135</v>
      </c>
      <c r="H431" s="185">
        <v>23.521000000000001</v>
      </c>
      <c r="I431" s="186"/>
      <c r="J431" s="187">
        <f>ROUND(I431*H431,2)</f>
        <v>0</v>
      </c>
      <c r="K431" s="188"/>
      <c r="L431" s="189"/>
      <c r="M431" s="190" t="s">
        <v>3</v>
      </c>
      <c r="N431" s="191" t="s">
        <v>44</v>
      </c>
      <c r="O431" s="55"/>
      <c r="P431" s="147">
        <f>O431*H431</f>
        <v>0</v>
      </c>
      <c r="Q431" s="147">
        <v>6.4000000000000003E-3</v>
      </c>
      <c r="R431" s="147">
        <f>Q431*H431</f>
        <v>0.15053440000000001</v>
      </c>
      <c r="S431" s="147">
        <v>0</v>
      </c>
      <c r="T431" s="148">
        <f>S431*H431</f>
        <v>0</v>
      </c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4"/>
      <c r="AR431" s="149" t="s">
        <v>358</v>
      </c>
      <c r="AT431" s="149" t="s">
        <v>236</v>
      </c>
      <c r="AU431" s="149" t="s">
        <v>83</v>
      </c>
      <c r="AY431" s="19" t="s">
        <v>130</v>
      </c>
      <c r="BE431" s="150">
        <f>IF(N431="základní",J431,0)</f>
        <v>0</v>
      </c>
      <c r="BF431" s="150">
        <f>IF(N431="snížená",J431,0)</f>
        <v>0</v>
      </c>
      <c r="BG431" s="150">
        <f>IF(N431="zákl. přenesená",J431,0)</f>
        <v>0</v>
      </c>
      <c r="BH431" s="150">
        <f>IF(N431="sníž. přenesená",J431,0)</f>
        <v>0</v>
      </c>
      <c r="BI431" s="150">
        <f>IF(N431="nulová",J431,0)</f>
        <v>0</v>
      </c>
      <c r="BJ431" s="19" t="s">
        <v>81</v>
      </c>
      <c r="BK431" s="150">
        <f>ROUND(I431*H431,2)</f>
        <v>0</v>
      </c>
      <c r="BL431" s="19" t="s">
        <v>250</v>
      </c>
      <c r="BM431" s="149" t="s">
        <v>616</v>
      </c>
    </row>
    <row r="432" spans="1:65" s="2" customFormat="1" ht="27">
      <c r="A432" s="34"/>
      <c r="B432" s="35"/>
      <c r="C432" s="34"/>
      <c r="D432" s="151" t="s">
        <v>138</v>
      </c>
      <c r="E432" s="34"/>
      <c r="F432" s="152" t="s">
        <v>608</v>
      </c>
      <c r="G432" s="34"/>
      <c r="H432" s="34"/>
      <c r="I432" s="153"/>
      <c r="J432" s="34"/>
      <c r="K432" s="34"/>
      <c r="L432" s="35"/>
      <c r="M432" s="154"/>
      <c r="N432" s="155"/>
      <c r="O432" s="55"/>
      <c r="P432" s="55"/>
      <c r="Q432" s="55"/>
      <c r="R432" s="55"/>
      <c r="S432" s="55"/>
      <c r="T432" s="56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  <c r="AE432" s="34"/>
      <c r="AT432" s="19" t="s">
        <v>138</v>
      </c>
      <c r="AU432" s="19" t="s">
        <v>83</v>
      </c>
    </row>
    <row r="433" spans="1:65" s="13" customFormat="1">
      <c r="B433" s="158"/>
      <c r="D433" s="151" t="s">
        <v>142</v>
      </c>
      <c r="F433" s="160" t="s">
        <v>617</v>
      </c>
      <c r="H433" s="161">
        <v>23.521000000000001</v>
      </c>
      <c r="I433" s="162"/>
      <c r="L433" s="158"/>
      <c r="M433" s="163"/>
      <c r="N433" s="164"/>
      <c r="O433" s="164"/>
      <c r="P433" s="164"/>
      <c r="Q433" s="164"/>
      <c r="R433" s="164"/>
      <c r="S433" s="164"/>
      <c r="T433" s="165"/>
      <c r="AT433" s="159" t="s">
        <v>142</v>
      </c>
      <c r="AU433" s="159" t="s">
        <v>83</v>
      </c>
      <c r="AV433" s="13" t="s">
        <v>83</v>
      </c>
      <c r="AW433" s="13" t="s">
        <v>4</v>
      </c>
      <c r="AX433" s="13" t="s">
        <v>81</v>
      </c>
      <c r="AY433" s="159" t="s">
        <v>130</v>
      </c>
    </row>
    <row r="434" spans="1:65" s="2" customFormat="1" ht="24.25" customHeight="1">
      <c r="A434" s="34"/>
      <c r="B434" s="136"/>
      <c r="C434" s="137" t="s">
        <v>618</v>
      </c>
      <c r="D434" s="137" t="s">
        <v>132</v>
      </c>
      <c r="E434" s="138" t="s">
        <v>619</v>
      </c>
      <c r="F434" s="139" t="s">
        <v>620</v>
      </c>
      <c r="G434" s="140" t="s">
        <v>135</v>
      </c>
      <c r="H434" s="141">
        <v>18.303999999999998</v>
      </c>
      <c r="I434" s="142"/>
      <c r="J434" s="143">
        <f>ROUND(I434*H434,2)</f>
        <v>0</v>
      </c>
      <c r="K434" s="144"/>
      <c r="L434" s="35"/>
      <c r="M434" s="145" t="s">
        <v>3</v>
      </c>
      <c r="N434" s="146" t="s">
        <v>44</v>
      </c>
      <c r="O434" s="55"/>
      <c r="P434" s="147">
        <f>O434*H434</f>
        <v>0</v>
      </c>
      <c r="Q434" s="147">
        <v>5.0000000000000002E-5</v>
      </c>
      <c r="R434" s="147">
        <f>Q434*H434</f>
        <v>9.1520000000000002E-4</v>
      </c>
      <c r="S434" s="147">
        <v>0</v>
      </c>
      <c r="T434" s="148">
        <f>S434*H434</f>
        <v>0</v>
      </c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  <c r="AE434" s="34"/>
      <c r="AR434" s="149" t="s">
        <v>250</v>
      </c>
      <c r="AT434" s="149" t="s">
        <v>132</v>
      </c>
      <c r="AU434" s="149" t="s">
        <v>83</v>
      </c>
      <c r="AY434" s="19" t="s">
        <v>130</v>
      </c>
      <c r="BE434" s="150">
        <f>IF(N434="základní",J434,0)</f>
        <v>0</v>
      </c>
      <c r="BF434" s="150">
        <f>IF(N434="snížená",J434,0)</f>
        <v>0</v>
      </c>
      <c r="BG434" s="150">
        <f>IF(N434="zákl. přenesená",J434,0)</f>
        <v>0</v>
      </c>
      <c r="BH434" s="150">
        <f>IF(N434="sníž. přenesená",J434,0)</f>
        <v>0</v>
      </c>
      <c r="BI434" s="150">
        <f>IF(N434="nulová",J434,0)</f>
        <v>0</v>
      </c>
      <c r="BJ434" s="19" t="s">
        <v>81</v>
      </c>
      <c r="BK434" s="150">
        <f>ROUND(I434*H434,2)</f>
        <v>0</v>
      </c>
      <c r="BL434" s="19" t="s">
        <v>250</v>
      </c>
      <c r="BM434" s="149" t="s">
        <v>621</v>
      </c>
    </row>
    <row r="435" spans="1:65" s="2" customFormat="1" ht="18">
      <c r="A435" s="34"/>
      <c r="B435" s="35"/>
      <c r="C435" s="34"/>
      <c r="D435" s="151" t="s">
        <v>138</v>
      </c>
      <c r="E435" s="34"/>
      <c r="F435" s="152" t="s">
        <v>622</v>
      </c>
      <c r="G435" s="34"/>
      <c r="H435" s="34"/>
      <c r="I435" s="153"/>
      <c r="J435" s="34"/>
      <c r="K435" s="34"/>
      <c r="L435" s="35"/>
      <c r="M435" s="154"/>
      <c r="N435" s="155"/>
      <c r="O435" s="55"/>
      <c r="P435" s="55"/>
      <c r="Q435" s="55"/>
      <c r="R435" s="55"/>
      <c r="S435" s="55"/>
      <c r="T435" s="56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  <c r="AE435" s="34"/>
      <c r="AT435" s="19" t="s">
        <v>138</v>
      </c>
      <c r="AU435" s="19" t="s">
        <v>83</v>
      </c>
    </row>
    <row r="436" spans="1:65" s="2" customFormat="1">
      <c r="A436" s="34"/>
      <c r="B436" s="35"/>
      <c r="C436" s="34"/>
      <c r="D436" s="156" t="s">
        <v>140</v>
      </c>
      <c r="E436" s="34"/>
      <c r="F436" s="157" t="s">
        <v>623</v>
      </c>
      <c r="G436" s="34"/>
      <c r="H436" s="34"/>
      <c r="I436" s="153"/>
      <c r="J436" s="34"/>
      <c r="K436" s="34"/>
      <c r="L436" s="35"/>
      <c r="M436" s="154"/>
      <c r="N436" s="155"/>
      <c r="O436" s="55"/>
      <c r="P436" s="55"/>
      <c r="Q436" s="55"/>
      <c r="R436" s="55"/>
      <c r="S436" s="55"/>
      <c r="T436" s="56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4"/>
      <c r="AT436" s="19" t="s">
        <v>140</v>
      </c>
      <c r="AU436" s="19" t="s">
        <v>83</v>
      </c>
    </row>
    <row r="437" spans="1:65" s="15" customFormat="1">
      <c r="B437" s="174"/>
      <c r="D437" s="151" t="s">
        <v>142</v>
      </c>
      <c r="E437" s="175" t="s">
        <v>3</v>
      </c>
      <c r="F437" s="176" t="s">
        <v>330</v>
      </c>
      <c r="H437" s="175" t="s">
        <v>3</v>
      </c>
      <c r="I437" s="177"/>
      <c r="L437" s="174"/>
      <c r="M437" s="178"/>
      <c r="N437" s="179"/>
      <c r="O437" s="179"/>
      <c r="P437" s="179"/>
      <c r="Q437" s="179"/>
      <c r="R437" s="179"/>
      <c r="S437" s="179"/>
      <c r="T437" s="180"/>
      <c r="AT437" s="175" t="s">
        <v>142</v>
      </c>
      <c r="AU437" s="175" t="s">
        <v>83</v>
      </c>
      <c r="AV437" s="15" t="s">
        <v>81</v>
      </c>
      <c r="AW437" s="15" t="s">
        <v>34</v>
      </c>
      <c r="AX437" s="15" t="s">
        <v>73</v>
      </c>
      <c r="AY437" s="175" t="s">
        <v>130</v>
      </c>
    </row>
    <row r="438" spans="1:65" s="13" customFormat="1">
      <c r="B438" s="158"/>
      <c r="D438" s="151" t="s">
        <v>142</v>
      </c>
      <c r="E438" s="159" t="s">
        <v>3</v>
      </c>
      <c r="F438" s="160" t="s">
        <v>624</v>
      </c>
      <c r="H438" s="161">
        <v>18.303999999999998</v>
      </c>
      <c r="I438" s="162"/>
      <c r="L438" s="158"/>
      <c r="M438" s="163"/>
      <c r="N438" s="164"/>
      <c r="O438" s="164"/>
      <c r="P438" s="164"/>
      <c r="Q438" s="164"/>
      <c r="R438" s="164"/>
      <c r="S438" s="164"/>
      <c r="T438" s="165"/>
      <c r="AT438" s="159" t="s">
        <v>142</v>
      </c>
      <c r="AU438" s="159" t="s">
        <v>83</v>
      </c>
      <c r="AV438" s="13" t="s">
        <v>83</v>
      </c>
      <c r="AW438" s="13" t="s">
        <v>34</v>
      </c>
      <c r="AX438" s="13" t="s">
        <v>73</v>
      </c>
      <c r="AY438" s="159" t="s">
        <v>130</v>
      </c>
    </row>
    <row r="439" spans="1:65" s="14" customFormat="1">
      <c r="B439" s="166"/>
      <c r="D439" s="151" t="s">
        <v>142</v>
      </c>
      <c r="E439" s="167" t="s">
        <v>3</v>
      </c>
      <c r="F439" s="168" t="s">
        <v>144</v>
      </c>
      <c r="H439" s="169">
        <v>18.303999999999998</v>
      </c>
      <c r="I439" s="170"/>
      <c r="L439" s="166"/>
      <c r="M439" s="171"/>
      <c r="N439" s="172"/>
      <c r="O439" s="172"/>
      <c r="P439" s="172"/>
      <c r="Q439" s="172"/>
      <c r="R439" s="172"/>
      <c r="S439" s="172"/>
      <c r="T439" s="173"/>
      <c r="AT439" s="167" t="s">
        <v>142</v>
      </c>
      <c r="AU439" s="167" t="s">
        <v>83</v>
      </c>
      <c r="AV439" s="14" t="s">
        <v>136</v>
      </c>
      <c r="AW439" s="14" t="s">
        <v>34</v>
      </c>
      <c r="AX439" s="14" t="s">
        <v>81</v>
      </c>
      <c r="AY439" s="167" t="s">
        <v>130</v>
      </c>
    </row>
    <row r="440" spans="1:65" s="2" customFormat="1" ht="24.25" customHeight="1">
      <c r="A440" s="34"/>
      <c r="B440" s="136"/>
      <c r="C440" s="181" t="s">
        <v>625</v>
      </c>
      <c r="D440" s="181" t="s">
        <v>236</v>
      </c>
      <c r="E440" s="182" t="s">
        <v>626</v>
      </c>
      <c r="F440" s="183" t="s">
        <v>627</v>
      </c>
      <c r="G440" s="184" t="s">
        <v>135</v>
      </c>
      <c r="H440" s="185">
        <v>22.349</v>
      </c>
      <c r="I440" s="186"/>
      <c r="J440" s="187">
        <f>ROUND(I440*H440,2)</f>
        <v>0</v>
      </c>
      <c r="K440" s="188"/>
      <c r="L440" s="189"/>
      <c r="M440" s="190" t="s">
        <v>3</v>
      </c>
      <c r="N440" s="191" t="s">
        <v>44</v>
      </c>
      <c r="O440" s="55"/>
      <c r="P440" s="147">
        <f>O440*H440</f>
        <v>0</v>
      </c>
      <c r="Q440" s="147">
        <v>2.9999999999999997E-4</v>
      </c>
      <c r="R440" s="147">
        <f>Q440*H440</f>
        <v>6.7046999999999992E-3</v>
      </c>
      <c r="S440" s="147">
        <v>0</v>
      </c>
      <c r="T440" s="148">
        <f>S440*H440</f>
        <v>0</v>
      </c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  <c r="AE440" s="34"/>
      <c r="AR440" s="149" t="s">
        <v>358</v>
      </c>
      <c r="AT440" s="149" t="s">
        <v>236</v>
      </c>
      <c r="AU440" s="149" t="s">
        <v>83</v>
      </c>
      <c r="AY440" s="19" t="s">
        <v>130</v>
      </c>
      <c r="BE440" s="150">
        <f>IF(N440="základní",J440,0)</f>
        <v>0</v>
      </c>
      <c r="BF440" s="150">
        <f>IF(N440="snížená",J440,0)</f>
        <v>0</v>
      </c>
      <c r="BG440" s="150">
        <f>IF(N440="zákl. přenesená",J440,0)</f>
        <v>0</v>
      </c>
      <c r="BH440" s="150">
        <f>IF(N440="sníž. přenesená",J440,0)</f>
        <v>0</v>
      </c>
      <c r="BI440" s="150">
        <f>IF(N440="nulová",J440,0)</f>
        <v>0</v>
      </c>
      <c r="BJ440" s="19" t="s">
        <v>81</v>
      </c>
      <c r="BK440" s="150">
        <f>ROUND(I440*H440,2)</f>
        <v>0</v>
      </c>
      <c r="BL440" s="19" t="s">
        <v>250</v>
      </c>
      <c r="BM440" s="149" t="s">
        <v>628</v>
      </c>
    </row>
    <row r="441" spans="1:65" s="2" customFormat="1">
      <c r="A441" s="34"/>
      <c r="B441" s="35"/>
      <c r="C441" s="34"/>
      <c r="D441" s="151" t="s">
        <v>138</v>
      </c>
      <c r="E441" s="34"/>
      <c r="F441" s="152" t="s">
        <v>627</v>
      </c>
      <c r="G441" s="34"/>
      <c r="H441" s="34"/>
      <c r="I441" s="153"/>
      <c r="J441" s="34"/>
      <c r="K441" s="34"/>
      <c r="L441" s="35"/>
      <c r="M441" s="154"/>
      <c r="N441" s="155"/>
      <c r="O441" s="55"/>
      <c r="P441" s="55"/>
      <c r="Q441" s="55"/>
      <c r="R441" s="55"/>
      <c r="S441" s="55"/>
      <c r="T441" s="56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34"/>
      <c r="AT441" s="19" t="s">
        <v>138</v>
      </c>
      <c r="AU441" s="19" t="s">
        <v>83</v>
      </c>
    </row>
    <row r="442" spans="1:65" s="13" customFormat="1">
      <c r="B442" s="158"/>
      <c r="D442" s="151" t="s">
        <v>142</v>
      </c>
      <c r="F442" s="160" t="s">
        <v>629</v>
      </c>
      <c r="H442" s="161">
        <v>22.349</v>
      </c>
      <c r="I442" s="162"/>
      <c r="L442" s="158"/>
      <c r="M442" s="163"/>
      <c r="N442" s="164"/>
      <c r="O442" s="164"/>
      <c r="P442" s="164"/>
      <c r="Q442" s="164"/>
      <c r="R442" s="164"/>
      <c r="S442" s="164"/>
      <c r="T442" s="165"/>
      <c r="AT442" s="159" t="s">
        <v>142</v>
      </c>
      <c r="AU442" s="159" t="s">
        <v>83</v>
      </c>
      <c r="AV442" s="13" t="s">
        <v>83</v>
      </c>
      <c r="AW442" s="13" t="s">
        <v>4</v>
      </c>
      <c r="AX442" s="13" t="s">
        <v>81</v>
      </c>
      <c r="AY442" s="159" t="s">
        <v>130</v>
      </c>
    </row>
    <row r="443" spans="1:65" s="2" customFormat="1" ht="24.25" customHeight="1">
      <c r="A443" s="34"/>
      <c r="B443" s="136"/>
      <c r="C443" s="137" t="s">
        <v>630</v>
      </c>
      <c r="D443" s="137" t="s">
        <v>132</v>
      </c>
      <c r="E443" s="138" t="s">
        <v>631</v>
      </c>
      <c r="F443" s="139" t="s">
        <v>632</v>
      </c>
      <c r="G443" s="140" t="s">
        <v>202</v>
      </c>
      <c r="H443" s="141">
        <v>0.28499999999999998</v>
      </c>
      <c r="I443" s="142"/>
      <c r="J443" s="143">
        <f>ROUND(I443*H443,2)</f>
        <v>0</v>
      </c>
      <c r="K443" s="144"/>
      <c r="L443" s="35"/>
      <c r="M443" s="145" t="s">
        <v>3</v>
      </c>
      <c r="N443" s="146" t="s">
        <v>44</v>
      </c>
      <c r="O443" s="55"/>
      <c r="P443" s="147">
        <f>O443*H443</f>
        <v>0</v>
      </c>
      <c r="Q443" s="147">
        <v>0</v>
      </c>
      <c r="R443" s="147">
        <f>Q443*H443</f>
        <v>0</v>
      </c>
      <c r="S443" s="147">
        <v>0</v>
      </c>
      <c r="T443" s="148">
        <f>S443*H443</f>
        <v>0</v>
      </c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  <c r="AR443" s="149" t="s">
        <v>250</v>
      </c>
      <c r="AT443" s="149" t="s">
        <v>132</v>
      </c>
      <c r="AU443" s="149" t="s">
        <v>83</v>
      </c>
      <c r="AY443" s="19" t="s">
        <v>130</v>
      </c>
      <c r="BE443" s="150">
        <f>IF(N443="základní",J443,0)</f>
        <v>0</v>
      </c>
      <c r="BF443" s="150">
        <f>IF(N443="snížená",J443,0)</f>
        <v>0</v>
      </c>
      <c r="BG443" s="150">
        <f>IF(N443="zákl. přenesená",J443,0)</f>
        <v>0</v>
      </c>
      <c r="BH443" s="150">
        <f>IF(N443="sníž. přenesená",J443,0)</f>
        <v>0</v>
      </c>
      <c r="BI443" s="150">
        <f>IF(N443="nulová",J443,0)</f>
        <v>0</v>
      </c>
      <c r="BJ443" s="19" t="s">
        <v>81</v>
      </c>
      <c r="BK443" s="150">
        <f>ROUND(I443*H443,2)</f>
        <v>0</v>
      </c>
      <c r="BL443" s="19" t="s">
        <v>250</v>
      </c>
      <c r="BM443" s="149" t="s">
        <v>633</v>
      </c>
    </row>
    <row r="444" spans="1:65" s="2" customFormat="1" ht="27">
      <c r="A444" s="34"/>
      <c r="B444" s="35"/>
      <c r="C444" s="34"/>
      <c r="D444" s="151" t="s">
        <v>138</v>
      </c>
      <c r="E444" s="34"/>
      <c r="F444" s="152" t="s">
        <v>634</v>
      </c>
      <c r="G444" s="34"/>
      <c r="H444" s="34"/>
      <c r="I444" s="153"/>
      <c r="J444" s="34"/>
      <c r="K444" s="34"/>
      <c r="L444" s="35"/>
      <c r="M444" s="154"/>
      <c r="N444" s="155"/>
      <c r="O444" s="55"/>
      <c r="P444" s="55"/>
      <c r="Q444" s="55"/>
      <c r="R444" s="55"/>
      <c r="S444" s="55"/>
      <c r="T444" s="56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  <c r="AE444" s="34"/>
      <c r="AT444" s="19" t="s">
        <v>138</v>
      </c>
      <c r="AU444" s="19" t="s">
        <v>83</v>
      </c>
    </row>
    <row r="445" spans="1:65" s="2" customFormat="1">
      <c r="A445" s="34"/>
      <c r="B445" s="35"/>
      <c r="C445" s="34"/>
      <c r="D445" s="156" t="s">
        <v>140</v>
      </c>
      <c r="E445" s="34"/>
      <c r="F445" s="157" t="s">
        <v>635</v>
      </c>
      <c r="G445" s="34"/>
      <c r="H445" s="34"/>
      <c r="I445" s="153"/>
      <c r="J445" s="34"/>
      <c r="K445" s="34"/>
      <c r="L445" s="35"/>
      <c r="M445" s="154"/>
      <c r="N445" s="155"/>
      <c r="O445" s="55"/>
      <c r="P445" s="55"/>
      <c r="Q445" s="55"/>
      <c r="R445" s="55"/>
      <c r="S445" s="55"/>
      <c r="T445" s="56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  <c r="AE445" s="34"/>
      <c r="AT445" s="19" t="s">
        <v>140</v>
      </c>
      <c r="AU445" s="19" t="s">
        <v>83</v>
      </c>
    </row>
    <row r="446" spans="1:65" s="2" customFormat="1" ht="37.9" customHeight="1">
      <c r="A446" s="34"/>
      <c r="B446" s="136"/>
      <c r="C446" s="137" t="s">
        <v>636</v>
      </c>
      <c r="D446" s="137" t="s">
        <v>132</v>
      </c>
      <c r="E446" s="138" t="s">
        <v>637</v>
      </c>
      <c r="F446" s="139" t="s">
        <v>638</v>
      </c>
      <c r="G446" s="140" t="s">
        <v>202</v>
      </c>
      <c r="H446" s="141">
        <v>0.28499999999999998</v>
      </c>
      <c r="I446" s="142"/>
      <c r="J446" s="143">
        <f>ROUND(I446*H446,2)</f>
        <v>0</v>
      </c>
      <c r="K446" s="144"/>
      <c r="L446" s="35"/>
      <c r="M446" s="145" t="s">
        <v>3</v>
      </c>
      <c r="N446" s="146" t="s">
        <v>44</v>
      </c>
      <c r="O446" s="55"/>
      <c r="P446" s="147">
        <f>O446*H446</f>
        <v>0</v>
      </c>
      <c r="Q446" s="147">
        <v>0</v>
      </c>
      <c r="R446" s="147">
        <f>Q446*H446</f>
        <v>0</v>
      </c>
      <c r="S446" s="147">
        <v>0</v>
      </c>
      <c r="T446" s="148">
        <f>S446*H446</f>
        <v>0</v>
      </c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  <c r="AE446" s="34"/>
      <c r="AR446" s="149" t="s">
        <v>250</v>
      </c>
      <c r="AT446" s="149" t="s">
        <v>132</v>
      </c>
      <c r="AU446" s="149" t="s">
        <v>83</v>
      </c>
      <c r="AY446" s="19" t="s">
        <v>130</v>
      </c>
      <c r="BE446" s="150">
        <f>IF(N446="základní",J446,0)</f>
        <v>0</v>
      </c>
      <c r="BF446" s="150">
        <f>IF(N446="snížená",J446,0)</f>
        <v>0</v>
      </c>
      <c r="BG446" s="150">
        <f>IF(N446="zákl. přenesená",J446,0)</f>
        <v>0</v>
      </c>
      <c r="BH446" s="150">
        <f>IF(N446="sníž. přenesená",J446,0)</f>
        <v>0</v>
      </c>
      <c r="BI446" s="150">
        <f>IF(N446="nulová",J446,0)</f>
        <v>0</v>
      </c>
      <c r="BJ446" s="19" t="s">
        <v>81</v>
      </c>
      <c r="BK446" s="150">
        <f>ROUND(I446*H446,2)</f>
        <v>0</v>
      </c>
      <c r="BL446" s="19" t="s">
        <v>250</v>
      </c>
      <c r="BM446" s="149" t="s">
        <v>639</v>
      </c>
    </row>
    <row r="447" spans="1:65" s="2" customFormat="1" ht="36">
      <c r="A447" s="34"/>
      <c r="B447" s="35"/>
      <c r="C447" s="34"/>
      <c r="D447" s="151" t="s">
        <v>138</v>
      </c>
      <c r="E447" s="34"/>
      <c r="F447" s="152" t="s">
        <v>640</v>
      </c>
      <c r="G447" s="34"/>
      <c r="H447" s="34"/>
      <c r="I447" s="153"/>
      <c r="J447" s="34"/>
      <c r="K447" s="34"/>
      <c r="L447" s="35"/>
      <c r="M447" s="154"/>
      <c r="N447" s="155"/>
      <c r="O447" s="55"/>
      <c r="P447" s="55"/>
      <c r="Q447" s="55"/>
      <c r="R447" s="55"/>
      <c r="S447" s="55"/>
      <c r="T447" s="56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  <c r="AE447" s="34"/>
      <c r="AT447" s="19" t="s">
        <v>138</v>
      </c>
      <c r="AU447" s="19" t="s">
        <v>83</v>
      </c>
    </row>
    <row r="448" spans="1:65" s="2" customFormat="1">
      <c r="A448" s="34"/>
      <c r="B448" s="35"/>
      <c r="C448" s="34"/>
      <c r="D448" s="156" t="s">
        <v>140</v>
      </c>
      <c r="E448" s="34"/>
      <c r="F448" s="157" t="s">
        <v>641</v>
      </c>
      <c r="G448" s="34"/>
      <c r="H448" s="34"/>
      <c r="I448" s="153"/>
      <c r="J448" s="34"/>
      <c r="K448" s="34"/>
      <c r="L448" s="35"/>
      <c r="M448" s="154"/>
      <c r="N448" s="155"/>
      <c r="O448" s="55"/>
      <c r="P448" s="55"/>
      <c r="Q448" s="55"/>
      <c r="R448" s="55"/>
      <c r="S448" s="55"/>
      <c r="T448" s="56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  <c r="AE448" s="34"/>
      <c r="AT448" s="19" t="s">
        <v>140</v>
      </c>
      <c r="AU448" s="19" t="s">
        <v>83</v>
      </c>
    </row>
    <row r="449" spans="1:65" s="12" customFormat="1" ht="22.9" customHeight="1">
      <c r="B449" s="123"/>
      <c r="D449" s="124" t="s">
        <v>72</v>
      </c>
      <c r="E449" s="134" t="s">
        <v>642</v>
      </c>
      <c r="F449" s="134" t="s">
        <v>643</v>
      </c>
      <c r="I449" s="126"/>
      <c r="J449" s="135">
        <f>BK449</f>
        <v>0</v>
      </c>
      <c r="L449" s="123"/>
      <c r="M449" s="128"/>
      <c r="N449" s="129"/>
      <c r="O449" s="129"/>
      <c r="P449" s="130">
        <f>SUM(P450:P640)</f>
        <v>0</v>
      </c>
      <c r="Q449" s="129"/>
      <c r="R449" s="130">
        <f>SUM(R450:R640)</f>
        <v>8.9825920390030021</v>
      </c>
      <c r="S449" s="129"/>
      <c r="T449" s="131">
        <f>SUM(T450:T640)</f>
        <v>0</v>
      </c>
      <c r="AR449" s="124" t="s">
        <v>83</v>
      </c>
      <c r="AT449" s="132" t="s">
        <v>72</v>
      </c>
      <c r="AU449" s="132" t="s">
        <v>81</v>
      </c>
      <c r="AY449" s="124" t="s">
        <v>130</v>
      </c>
      <c r="BK449" s="133">
        <f>SUM(BK450:BK640)</f>
        <v>0</v>
      </c>
    </row>
    <row r="450" spans="1:65" s="2" customFormat="1" ht="16.5" customHeight="1">
      <c r="A450" s="34"/>
      <c r="B450" s="136"/>
      <c r="C450" s="137" t="s">
        <v>644</v>
      </c>
      <c r="D450" s="137" t="s">
        <v>132</v>
      </c>
      <c r="E450" s="138" t="s">
        <v>645</v>
      </c>
      <c r="F450" s="139" t="s">
        <v>646</v>
      </c>
      <c r="G450" s="140" t="s">
        <v>147</v>
      </c>
      <c r="H450" s="141">
        <v>11.112</v>
      </c>
      <c r="I450" s="142"/>
      <c r="J450" s="143">
        <f>ROUND(I450*H450,2)</f>
        <v>0</v>
      </c>
      <c r="K450" s="144"/>
      <c r="L450" s="35"/>
      <c r="M450" s="145" t="s">
        <v>3</v>
      </c>
      <c r="N450" s="146" t="s">
        <v>44</v>
      </c>
      <c r="O450" s="55"/>
      <c r="P450" s="147">
        <f>O450*H450</f>
        <v>0</v>
      </c>
      <c r="Q450" s="147">
        <v>0</v>
      </c>
      <c r="R450" s="147">
        <f>Q450*H450</f>
        <v>0</v>
      </c>
      <c r="S450" s="147">
        <v>0</v>
      </c>
      <c r="T450" s="148">
        <f>S450*H450</f>
        <v>0</v>
      </c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  <c r="AE450" s="34"/>
      <c r="AR450" s="149" t="s">
        <v>250</v>
      </c>
      <c r="AT450" s="149" t="s">
        <v>132</v>
      </c>
      <c r="AU450" s="149" t="s">
        <v>83</v>
      </c>
      <c r="AY450" s="19" t="s">
        <v>130</v>
      </c>
      <c r="BE450" s="150">
        <f>IF(N450="základní",J450,0)</f>
        <v>0</v>
      </c>
      <c r="BF450" s="150">
        <f>IF(N450="snížená",J450,0)</f>
        <v>0</v>
      </c>
      <c r="BG450" s="150">
        <f>IF(N450="zákl. přenesená",J450,0)</f>
        <v>0</v>
      </c>
      <c r="BH450" s="150">
        <f>IF(N450="sníž. přenesená",J450,0)</f>
        <v>0</v>
      </c>
      <c r="BI450" s="150">
        <f>IF(N450="nulová",J450,0)</f>
        <v>0</v>
      </c>
      <c r="BJ450" s="19" t="s">
        <v>81</v>
      </c>
      <c r="BK450" s="150">
        <f>ROUND(I450*H450,2)</f>
        <v>0</v>
      </c>
      <c r="BL450" s="19" t="s">
        <v>250</v>
      </c>
      <c r="BM450" s="149" t="s">
        <v>647</v>
      </c>
    </row>
    <row r="451" spans="1:65" s="2" customFormat="1">
      <c r="A451" s="34"/>
      <c r="B451" s="35"/>
      <c r="C451" s="34"/>
      <c r="D451" s="151" t="s">
        <v>138</v>
      </c>
      <c r="E451" s="34"/>
      <c r="F451" s="152" t="s">
        <v>648</v>
      </c>
      <c r="G451" s="34"/>
      <c r="H451" s="34"/>
      <c r="I451" s="153"/>
      <c r="J451" s="34"/>
      <c r="K451" s="34"/>
      <c r="L451" s="35"/>
      <c r="M451" s="154"/>
      <c r="N451" s="155"/>
      <c r="O451" s="55"/>
      <c r="P451" s="55"/>
      <c r="Q451" s="55"/>
      <c r="R451" s="55"/>
      <c r="S451" s="55"/>
      <c r="T451" s="56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  <c r="AE451" s="34"/>
      <c r="AT451" s="19" t="s">
        <v>138</v>
      </c>
      <c r="AU451" s="19" t="s">
        <v>83</v>
      </c>
    </row>
    <row r="452" spans="1:65" s="2" customFormat="1">
      <c r="A452" s="34"/>
      <c r="B452" s="35"/>
      <c r="C452" s="34"/>
      <c r="D452" s="156" t="s">
        <v>140</v>
      </c>
      <c r="E452" s="34"/>
      <c r="F452" s="157" t="s">
        <v>649</v>
      </c>
      <c r="G452" s="34"/>
      <c r="H452" s="34"/>
      <c r="I452" s="153"/>
      <c r="J452" s="34"/>
      <c r="K452" s="34"/>
      <c r="L452" s="35"/>
      <c r="M452" s="154"/>
      <c r="N452" s="155"/>
      <c r="O452" s="55"/>
      <c r="P452" s="55"/>
      <c r="Q452" s="55"/>
      <c r="R452" s="55"/>
      <c r="S452" s="55"/>
      <c r="T452" s="56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  <c r="AE452" s="34"/>
      <c r="AT452" s="19" t="s">
        <v>140</v>
      </c>
      <c r="AU452" s="19" t="s">
        <v>83</v>
      </c>
    </row>
    <row r="453" spans="1:65" s="13" customFormat="1">
      <c r="B453" s="158"/>
      <c r="D453" s="151" t="s">
        <v>142</v>
      </c>
      <c r="E453" s="159" t="s">
        <v>3</v>
      </c>
      <c r="F453" s="160" t="s">
        <v>650</v>
      </c>
      <c r="H453" s="161">
        <v>11.112</v>
      </c>
      <c r="I453" s="162"/>
      <c r="L453" s="158"/>
      <c r="M453" s="163"/>
      <c r="N453" s="164"/>
      <c r="O453" s="164"/>
      <c r="P453" s="164"/>
      <c r="Q453" s="164"/>
      <c r="R453" s="164"/>
      <c r="S453" s="164"/>
      <c r="T453" s="165"/>
      <c r="AT453" s="159" t="s">
        <v>142</v>
      </c>
      <c r="AU453" s="159" t="s">
        <v>83</v>
      </c>
      <c r="AV453" s="13" t="s">
        <v>83</v>
      </c>
      <c r="AW453" s="13" t="s">
        <v>34</v>
      </c>
      <c r="AX453" s="13" t="s">
        <v>73</v>
      </c>
      <c r="AY453" s="159" t="s">
        <v>130</v>
      </c>
    </row>
    <row r="454" spans="1:65" s="14" customFormat="1">
      <c r="B454" s="166"/>
      <c r="D454" s="151" t="s">
        <v>142</v>
      </c>
      <c r="E454" s="167" t="s">
        <v>3</v>
      </c>
      <c r="F454" s="168" t="s">
        <v>144</v>
      </c>
      <c r="H454" s="169">
        <v>11.112</v>
      </c>
      <c r="I454" s="170"/>
      <c r="L454" s="166"/>
      <c r="M454" s="171"/>
      <c r="N454" s="172"/>
      <c r="O454" s="172"/>
      <c r="P454" s="172"/>
      <c r="Q454" s="172"/>
      <c r="R454" s="172"/>
      <c r="S454" s="172"/>
      <c r="T454" s="173"/>
      <c r="AT454" s="167" t="s">
        <v>142</v>
      </c>
      <c r="AU454" s="167" t="s">
        <v>83</v>
      </c>
      <c r="AV454" s="14" t="s">
        <v>136</v>
      </c>
      <c r="AW454" s="14" t="s">
        <v>34</v>
      </c>
      <c r="AX454" s="14" t="s">
        <v>81</v>
      </c>
      <c r="AY454" s="167" t="s">
        <v>130</v>
      </c>
    </row>
    <row r="455" spans="1:65" s="2" customFormat="1" ht="24.25" customHeight="1">
      <c r="A455" s="34"/>
      <c r="B455" s="136"/>
      <c r="C455" s="137" t="s">
        <v>651</v>
      </c>
      <c r="D455" s="137" t="s">
        <v>132</v>
      </c>
      <c r="E455" s="138" t="s">
        <v>652</v>
      </c>
      <c r="F455" s="139" t="s">
        <v>653</v>
      </c>
      <c r="G455" s="140" t="s">
        <v>147</v>
      </c>
      <c r="H455" s="141">
        <v>11.112</v>
      </c>
      <c r="I455" s="142"/>
      <c r="J455" s="143">
        <f>ROUND(I455*H455,2)</f>
        <v>0</v>
      </c>
      <c r="K455" s="144"/>
      <c r="L455" s="35"/>
      <c r="M455" s="145" t="s">
        <v>3</v>
      </c>
      <c r="N455" s="146" t="s">
        <v>44</v>
      </c>
      <c r="O455" s="55"/>
      <c r="P455" s="147">
        <f>O455*H455</f>
        <v>0</v>
      </c>
      <c r="Q455" s="147">
        <v>0</v>
      </c>
      <c r="R455" s="147">
        <f>Q455*H455</f>
        <v>0</v>
      </c>
      <c r="S455" s="147">
        <v>0</v>
      </c>
      <c r="T455" s="148">
        <f>S455*H455</f>
        <v>0</v>
      </c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  <c r="AE455" s="34"/>
      <c r="AR455" s="149" t="s">
        <v>250</v>
      </c>
      <c r="AT455" s="149" t="s">
        <v>132</v>
      </c>
      <c r="AU455" s="149" t="s">
        <v>83</v>
      </c>
      <c r="AY455" s="19" t="s">
        <v>130</v>
      </c>
      <c r="BE455" s="150">
        <f>IF(N455="základní",J455,0)</f>
        <v>0</v>
      </c>
      <c r="BF455" s="150">
        <f>IF(N455="snížená",J455,0)</f>
        <v>0</v>
      </c>
      <c r="BG455" s="150">
        <f>IF(N455="zákl. přenesená",J455,0)</f>
        <v>0</v>
      </c>
      <c r="BH455" s="150">
        <f>IF(N455="sníž. přenesená",J455,0)</f>
        <v>0</v>
      </c>
      <c r="BI455" s="150">
        <f>IF(N455="nulová",J455,0)</f>
        <v>0</v>
      </c>
      <c r="BJ455" s="19" t="s">
        <v>81</v>
      </c>
      <c r="BK455" s="150">
        <f>ROUND(I455*H455,2)</f>
        <v>0</v>
      </c>
      <c r="BL455" s="19" t="s">
        <v>250</v>
      </c>
      <c r="BM455" s="149" t="s">
        <v>654</v>
      </c>
    </row>
    <row r="456" spans="1:65" s="2" customFormat="1">
      <c r="A456" s="34"/>
      <c r="B456" s="35"/>
      <c r="C456" s="34"/>
      <c r="D456" s="151" t="s">
        <v>138</v>
      </c>
      <c r="E456" s="34"/>
      <c r="F456" s="152" t="s">
        <v>653</v>
      </c>
      <c r="G456" s="34"/>
      <c r="H456" s="34"/>
      <c r="I456" s="153"/>
      <c r="J456" s="34"/>
      <c r="K456" s="34"/>
      <c r="L456" s="35"/>
      <c r="M456" s="154"/>
      <c r="N456" s="155"/>
      <c r="O456" s="55"/>
      <c r="P456" s="55"/>
      <c r="Q456" s="55"/>
      <c r="R456" s="55"/>
      <c r="S456" s="55"/>
      <c r="T456" s="56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  <c r="AE456" s="34"/>
      <c r="AT456" s="19" t="s">
        <v>138</v>
      </c>
      <c r="AU456" s="19" t="s">
        <v>83</v>
      </c>
    </row>
    <row r="457" spans="1:65" s="13" customFormat="1">
      <c r="B457" s="158"/>
      <c r="D457" s="151" t="s">
        <v>142</v>
      </c>
      <c r="E457" s="159" t="s">
        <v>3</v>
      </c>
      <c r="F457" s="160" t="s">
        <v>655</v>
      </c>
      <c r="H457" s="161">
        <v>11.112</v>
      </c>
      <c r="I457" s="162"/>
      <c r="L457" s="158"/>
      <c r="M457" s="163"/>
      <c r="N457" s="164"/>
      <c r="O457" s="164"/>
      <c r="P457" s="164"/>
      <c r="Q457" s="164"/>
      <c r="R457" s="164"/>
      <c r="S457" s="164"/>
      <c r="T457" s="165"/>
      <c r="AT457" s="159" t="s">
        <v>142</v>
      </c>
      <c r="AU457" s="159" t="s">
        <v>83</v>
      </c>
      <c r="AV457" s="13" t="s">
        <v>83</v>
      </c>
      <c r="AW457" s="13" t="s">
        <v>34</v>
      </c>
      <c r="AX457" s="13" t="s">
        <v>73</v>
      </c>
      <c r="AY457" s="159" t="s">
        <v>130</v>
      </c>
    </row>
    <row r="458" spans="1:65" s="14" customFormat="1">
      <c r="B458" s="166"/>
      <c r="D458" s="151" t="s">
        <v>142</v>
      </c>
      <c r="E458" s="167" t="s">
        <v>3</v>
      </c>
      <c r="F458" s="168" t="s">
        <v>144</v>
      </c>
      <c r="H458" s="169">
        <v>11.112</v>
      </c>
      <c r="I458" s="170"/>
      <c r="L458" s="166"/>
      <c r="M458" s="171"/>
      <c r="N458" s="172"/>
      <c r="O458" s="172"/>
      <c r="P458" s="172"/>
      <c r="Q458" s="172"/>
      <c r="R458" s="172"/>
      <c r="S458" s="172"/>
      <c r="T458" s="173"/>
      <c r="AT458" s="167" t="s">
        <v>142</v>
      </c>
      <c r="AU458" s="167" t="s">
        <v>83</v>
      </c>
      <c r="AV458" s="14" t="s">
        <v>136</v>
      </c>
      <c r="AW458" s="14" t="s">
        <v>34</v>
      </c>
      <c r="AX458" s="14" t="s">
        <v>81</v>
      </c>
      <c r="AY458" s="167" t="s">
        <v>130</v>
      </c>
    </row>
    <row r="459" spans="1:65" s="2" customFormat="1" ht="24.25" customHeight="1">
      <c r="A459" s="34"/>
      <c r="B459" s="136"/>
      <c r="C459" s="137" t="s">
        <v>656</v>
      </c>
      <c r="D459" s="137" t="s">
        <v>132</v>
      </c>
      <c r="E459" s="138" t="s">
        <v>657</v>
      </c>
      <c r="F459" s="139" t="s">
        <v>658</v>
      </c>
      <c r="G459" s="140" t="s">
        <v>147</v>
      </c>
      <c r="H459" s="141">
        <v>10.07</v>
      </c>
      <c r="I459" s="142"/>
      <c r="J459" s="143">
        <f>ROUND(I459*H459,2)</f>
        <v>0</v>
      </c>
      <c r="K459" s="144"/>
      <c r="L459" s="35"/>
      <c r="M459" s="145" t="s">
        <v>3</v>
      </c>
      <c r="N459" s="146" t="s">
        <v>44</v>
      </c>
      <c r="O459" s="55"/>
      <c r="P459" s="147">
        <f>O459*H459</f>
        <v>0</v>
      </c>
      <c r="Q459" s="147">
        <v>1.2149999999999999E-3</v>
      </c>
      <c r="R459" s="147">
        <f>Q459*H459</f>
        <v>1.2235049999999999E-2</v>
      </c>
      <c r="S459" s="147">
        <v>0</v>
      </c>
      <c r="T459" s="148">
        <f>S459*H459</f>
        <v>0</v>
      </c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  <c r="AE459" s="34"/>
      <c r="AR459" s="149" t="s">
        <v>250</v>
      </c>
      <c r="AT459" s="149" t="s">
        <v>132</v>
      </c>
      <c r="AU459" s="149" t="s">
        <v>83</v>
      </c>
      <c r="AY459" s="19" t="s">
        <v>130</v>
      </c>
      <c r="BE459" s="150">
        <f>IF(N459="základní",J459,0)</f>
        <v>0</v>
      </c>
      <c r="BF459" s="150">
        <f>IF(N459="snížená",J459,0)</f>
        <v>0</v>
      </c>
      <c r="BG459" s="150">
        <f>IF(N459="zákl. přenesená",J459,0)</f>
        <v>0</v>
      </c>
      <c r="BH459" s="150">
        <f>IF(N459="sníž. přenesená",J459,0)</f>
        <v>0</v>
      </c>
      <c r="BI459" s="150">
        <f>IF(N459="nulová",J459,0)</f>
        <v>0</v>
      </c>
      <c r="BJ459" s="19" t="s">
        <v>81</v>
      </c>
      <c r="BK459" s="150">
        <f>ROUND(I459*H459,2)</f>
        <v>0</v>
      </c>
      <c r="BL459" s="19" t="s">
        <v>250</v>
      </c>
      <c r="BM459" s="149" t="s">
        <v>659</v>
      </c>
    </row>
    <row r="460" spans="1:65" s="2" customFormat="1" ht="18">
      <c r="A460" s="34"/>
      <c r="B460" s="35"/>
      <c r="C460" s="34"/>
      <c r="D460" s="151" t="s">
        <v>138</v>
      </c>
      <c r="E460" s="34"/>
      <c r="F460" s="152" t="s">
        <v>660</v>
      </c>
      <c r="G460" s="34"/>
      <c r="H460" s="34"/>
      <c r="I460" s="153"/>
      <c r="J460" s="34"/>
      <c r="K460" s="34"/>
      <c r="L460" s="35"/>
      <c r="M460" s="154"/>
      <c r="N460" s="155"/>
      <c r="O460" s="55"/>
      <c r="P460" s="55"/>
      <c r="Q460" s="55"/>
      <c r="R460" s="55"/>
      <c r="S460" s="55"/>
      <c r="T460" s="56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  <c r="AE460" s="34"/>
      <c r="AT460" s="19" t="s">
        <v>138</v>
      </c>
      <c r="AU460" s="19" t="s">
        <v>83</v>
      </c>
    </row>
    <row r="461" spans="1:65" s="13" customFormat="1">
      <c r="B461" s="158"/>
      <c r="D461" s="151" t="s">
        <v>142</v>
      </c>
      <c r="E461" s="159" t="s">
        <v>3</v>
      </c>
      <c r="F461" s="160" t="s">
        <v>661</v>
      </c>
      <c r="H461" s="161">
        <v>10.07</v>
      </c>
      <c r="I461" s="162"/>
      <c r="L461" s="158"/>
      <c r="M461" s="163"/>
      <c r="N461" s="164"/>
      <c r="O461" s="164"/>
      <c r="P461" s="164"/>
      <c r="Q461" s="164"/>
      <c r="R461" s="164"/>
      <c r="S461" s="164"/>
      <c r="T461" s="165"/>
      <c r="AT461" s="159" t="s">
        <v>142</v>
      </c>
      <c r="AU461" s="159" t="s">
        <v>83</v>
      </c>
      <c r="AV461" s="13" t="s">
        <v>83</v>
      </c>
      <c r="AW461" s="13" t="s">
        <v>34</v>
      </c>
      <c r="AX461" s="13" t="s">
        <v>73</v>
      </c>
      <c r="AY461" s="159" t="s">
        <v>130</v>
      </c>
    </row>
    <row r="462" spans="1:65" s="14" customFormat="1">
      <c r="B462" s="166"/>
      <c r="D462" s="151" t="s">
        <v>142</v>
      </c>
      <c r="E462" s="167" t="s">
        <v>3</v>
      </c>
      <c r="F462" s="168" t="s">
        <v>144</v>
      </c>
      <c r="H462" s="169">
        <v>10.07</v>
      </c>
      <c r="I462" s="170"/>
      <c r="L462" s="166"/>
      <c r="M462" s="171"/>
      <c r="N462" s="172"/>
      <c r="O462" s="172"/>
      <c r="P462" s="172"/>
      <c r="Q462" s="172"/>
      <c r="R462" s="172"/>
      <c r="S462" s="172"/>
      <c r="T462" s="173"/>
      <c r="AT462" s="167" t="s">
        <v>142</v>
      </c>
      <c r="AU462" s="167" t="s">
        <v>83</v>
      </c>
      <c r="AV462" s="14" t="s">
        <v>136</v>
      </c>
      <c r="AW462" s="14" t="s">
        <v>34</v>
      </c>
      <c r="AX462" s="14" t="s">
        <v>81</v>
      </c>
      <c r="AY462" s="167" t="s">
        <v>130</v>
      </c>
    </row>
    <row r="463" spans="1:65" s="2" customFormat="1" ht="21.75" customHeight="1">
      <c r="A463" s="34"/>
      <c r="B463" s="136"/>
      <c r="C463" s="137" t="s">
        <v>662</v>
      </c>
      <c r="D463" s="137" t="s">
        <v>132</v>
      </c>
      <c r="E463" s="138" t="s">
        <v>663</v>
      </c>
      <c r="F463" s="139" t="s">
        <v>664</v>
      </c>
      <c r="G463" s="140" t="s">
        <v>253</v>
      </c>
      <c r="H463" s="141">
        <v>40</v>
      </c>
      <c r="I463" s="142"/>
      <c r="J463" s="143">
        <f>ROUND(I463*H463,2)</f>
        <v>0</v>
      </c>
      <c r="K463" s="144"/>
      <c r="L463" s="35"/>
      <c r="M463" s="145" t="s">
        <v>3</v>
      </c>
      <c r="N463" s="146" t="s">
        <v>44</v>
      </c>
      <c r="O463" s="55"/>
      <c r="P463" s="147">
        <f>O463*H463</f>
        <v>0</v>
      </c>
      <c r="Q463" s="147">
        <v>2.6700000000000001E-3</v>
      </c>
      <c r="R463" s="147">
        <f>Q463*H463</f>
        <v>0.10680000000000001</v>
      </c>
      <c r="S463" s="147">
        <v>0</v>
      </c>
      <c r="T463" s="148">
        <f>S463*H463</f>
        <v>0</v>
      </c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  <c r="AE463" s="34"/>
      <c r="AR463" s="149" t="s">
        <v>250</v>
      </c>
      <c r="AT463" s="149" t="s">
        <v>132</v>
      </c>
      <c r="AU463" s="149" t="s">
        <v>83</v>
      </c>
      <c r="AY463" s="19" t="s">
        <v>130</v>
      </c>
      <c r="BE463" s="150">
        <f>IF(N463="základní",J463,0)</f>
        <v>0</v>
      </c>
      <c r="BF463" s="150">
        <f>IF(N463="snížená",J463,0)</f>
        <v>0</v>
      </c>
      <c r="BG463" s="150">
        <f>IF(N463="zákl. přenesená",J463,0)</f>
        <v>0</v>
      </c>
      <c r="BH463" s="150">
        <f>IF(N463="sníž. přenesená",J463,0)</f>
        <v>0</v>
      </c>
      <c r="BI463" s="150">
        <f>IF(N463="nulová",J463,0)</f>
        <v>0</v>
      </c>
      <c r="BJ463" s="19" t="s">
        <v>81</v>
      </c>
      <c r="BK463" s="150">
        <f>ROUND(I463*H463,2)</f>
        <v>0</v>
      </c>
      <c r="BL463" s="19" t="s">
        <v>250</v>
      </c>
      <c r="BM463" s="149" t="s">
        <v>665</v>
      </c>
    </row>
    <row r="464" spans="1:65" s="2" customFormat="1" ht="18">
      <c r="A464" s="34"/>
      <c r="B464" s="35"/>
      <c r="C464" s="34"/>
      <c r="D464" s="151" t="s">
        <v>138</v>
      </c>
      <c r="E464" s="34"/>
      <c r="F464" s="152" t="s">
        <v>666</v>
      </c>
      <c r="G464" s="34"/>
      <c r="H464" s="34"/>
      <c r="I464" s="153"/>
      <c r="J464" s="34"/>
      <c r="K464" s="34"/>
      <c r="L464" s="35"/>
      <c r="M464" s="154"/>
      <c r="N464" s="155"/>
      <c r="O464" s="55"/>
      <c r="P464" s="55"/>
      <c r="Q464" s="55"/>
      <c r="R464" s="55"/>
      <c r="S464" s="55"/>
      <c r="T464" s="56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  <c r="AE464" s="34"/>
      <c r="AT464" s="19" t="s">
        <v>138</v>
      </c>
      <c r="AU464" s="19" t="s">
        <v>83</v>
      </c>
    </row>
    <row r="465" spans="1:65" s="2" customFormat="1">
      <c r="A465" s="34"/>
      <c r="B465" s="35"/>
      <c r="C465" s="34"/>
      <c r="D465" s="156" t="s">
        <v>140</v>
      </c>
      <c r="E465" s="34"/>
      <c r="F465" s="157" t="s">
        <v>667</v>
      </c>
      <c r="G465" s="34"/>
      <c r="H465" s="34"/>
      <c r="I465" s="153"/>
      <c r="J465" s="34"/>
      <c r="K465" s="34"/>
      <c r="L465" s="35"/>
      <c r="M465" s="154"/>
      <c r="N465" s="155"/>
      <c r="O465" s="55"/>
      <c r="P465" s="55"/>
      <c r="Q465" s="55"/>
      <c r="R465" s="55"/>
      <c r="S465" s="55"/>
      <c r="T465" s="56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34"/>
      <c r="AT465" s="19" t="s">
        <v>140</v>
      </c>
      <c r="AU465" s="19" t="s">
        <v>83</v>
      </c>
    </row>
    <row r="466" spans="1:65" s="13" customFormat="1">
      <c r="B466" s="158"/>
      <c r="D466" s="151" t="s">
        <v>142</v>
      </c>
      <c r="E466" s="159" t="s">
        <v>3</v>
      </c>
      <c r="F466" s="160" t="s">
        <v>409</v>
      </c>
      <c r="H466" s="161">
        <v>40</v>
      </c>
      <c r="I466" s="162"/>
      <c r="L466" s="158"/>
      <c r="M466" s="163"/>
      <c r="N466" s="164"/>
      <c r="O466" s="164"/>
      <c r="P466" s="164"/>
      <c r="Q466" s="164"/>
      <c r="R466" s="164"/>
      <c r="S466" s="164"/>
      <c r="T466" s="165"/>
      <c r="AT466" s="159" t="s">
        <v>142</v>
      </c>
      <c r="AU466" s="159" t="s">
        <v>83</v>
      </c>
      <c r="AV466" s="13" t="s">
        <v>83</v>
      </c>
      <c r="AW466" s="13" t="s">
        <v>34</v>
      </c>
      <c r="AX466" s="13" t="s">
        <v>73</v>
      </c>
      <c r="AY466" s="159" t="s">
        <v>130</v>
      </c>
    </row>
    <row r="467" spans="1:65" s="14" customFormat="1">
      <c r="B467" s="166"/>
      <c r="D467" s="151" t="s">
        <v>142</v>
      </c>
      <c r="E467" s="167" t="s">
        <v>3</v>
      </c>
      <c r="F467" s="168" t="s">
        <v>144</v>
      </c>
      <c r="H467" s="169">
        <v>40</v>
      </c>
      <c r="I467" s="170"/>
      <c r="L467" s="166"/>
      <c r="M467" s="171"/>
      <c r="N467" s="172"/>
      <c r="O467" s="172"/>
      <c r="P467" s="172"/>
      <c r="Q467" s="172"/>
      <c r="R467" s="172"/>
      <c r="S467" s="172"/>
      <c r="T467" s="173"/>
      <c r="AT467" s="167" t="s">
        <v>142</v>
      </c>
      <c r="AU467" s="167" t="s">
        <v>83</v>
      </c>
      <c r="AV467" s="14" t="s">
        <v>136</v>
      </c>
      <c r="AW467" s="14" t="s">
        <v>34</v>
      </c>
      <c r="AX467" s="14" t="s">
        <v>81</v>
      </c>
      <c r="AY467" s="167" t="s">
        <v>130</v>
      </c>
    </row>
    <row r="468" spans="1:65" s="2" customFormat="1" ht="16.5" customHeight="1">
      <c r="A468" s="34"/>
      <c r="B468" s="136"/>
      <c r="C468" s="181" t="s">
        <v>668</v>
      </c>
      <c r="D468" s="181" t="s">
        <v>236</v>
      </c>
      <c r="E468" s="182" t="s">
        <v>669</v>
      </c>
      <c r="F468" s="183" t="s">
        <v>670</v>
      </c>
      <c r="G468" s="184" t="s">
        <v>253</v>
      </c>
      <c r="H468" s="185">
        <v>40</v>
      </c>
      <c r="I468" s="186"/>
      <c r="J468" s="187">
        <f>ROUND(I468*H468,2)</f>
        <v>0</v>
      </c>
      <c r="K468" s="188"/>
      <c r="L468" s="189"/>
      <c r="M468" s="190" t="s">
        <v>3</v>
      </c>
      <c r="N468" s="191" t="s">
        <v>44</v>
      </c>
      <c r="O468" s="55"/>
      <c r="P468" s="147">
        <f>O468*H468</f>
        <v>0</v>
      </c>
      <c r="Q468" s="147">
        <v>1.09E-3</v>
      </c>
      <c r="R468" s="147">
        <f>Q468*H468</f>
        <v>4.36E-2</v>
      </c>
      <c r="S468" s="147">
        <v>0</v>
      </c>
      <c r="T468" s="148">
        <f>S468*H468</f>
        <v>0</v>
      </c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  <c r="AE468" s="34"/>
      <c r="AR468" s="149" t="s">
        <v>358</v>
      </c>
      <c r="AT468" s="149" t="s">
        <v>236</v>
      </c>
      <c r="AU468" s="149" t="s">
        <v>83</v>
      </c>
      <c r="AY468" s="19" t="s">
        <v>130</v>
      </c>
      <c r="BE468" s="150">
        <f>IF(N468="základní",J468,0)</f>
        <v>0</v>
      </c>
      <c r="BF468" s="150">
        <f>IF(N468="snížená",J468,0)</f>
        <v>0</v>
      </c>
      <c r="BG468" s="150">
        <f>IF(N468="zákl. přenesená",J468,0)</f>
        <v>0</v>
      </c>
      <c r="BH468" s="150">
        <f>IF(N468="sníž. přenesená",J468,0)</f>
        <v>0</v>
      </c>
      <c r="BI468" s="150">
        <f>IF(N468="nulová",J468,0)</f>
        <v>0</v>
      </c>
      <c r="BJ468" s="19" t="s">
        <v>81</v>
      </c>
      <c r="BK468" s="150">
        <f>ROUND(I468*H468,2)</f>
        <v>0</v>
      </c>
      <c r="BL468" s="19" t="s">
        <v>250</v>
      </c>
      <c r="BM468" s="149" t="s">
        <v>671</v>
      </c>
    </row>
    <row r="469" spans="1:65" s="2" customFormat="1">
      <c r="A469" s="34"/>
      <c r="B469" s="35"/>
      <c r="C469" s="34"/>
      <c r="D469" s="151" t="s">
        <v>138</v>
      </c>
      <c r="E469" s="34"/>
      <c r="F469" s="152" t="s">
        <v>670</v>
      </c>
      <c r="G469" s="34"/>
      <c r="H469" s="34"/>
      <c r="I469" s="153"/>
      <c r="J469" s="34"/>
      <c r="K469" s="34"/>
      <c r="L469" s="35"/>
      <c r="M469" s="154"/>
      <c r="N469" s="155"/>
      <c r="O469" s="55"/>
      <c r="P469" s="55"/>
      <c r="Q469" s="55"/>
      <c r="R469" s="55"/>
      <c r="S469" s="55"/>
      <c r="T469" s="56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  <c r="AE469" s="34"/>
      <c r="AT469" s="19" t="s">
        <v>138</v>
      </c>
      <c r="AU469" s="19" t="s">
        <v>83</v>
      </c>
    </row>
    <row r="470" spans="1:65" s="2" customFormat="1" ht="37.9" customHeight="1">
      <c r="A470" s="34"/>
      <c r="B470" s="136"/>
      <c r="C470" s="137" t="s">
        <v>672</v>
      </c>
      <c r="D470" s="137" t="s">
        <v>132</v>
      </c>
      <c r="E470" s="138" t="s">
        <v>673</v>
      </c>
      <c r="F470" s="139" t="s">
        <v>674</v>
      </c>
      <c r="G470" s="140" t="s">
        <v>260</v>
      </c>
      <c r="H470" s="141">
        <v>37.094999999999999</v>
      </c>
      <c r="I470" s="142"/>
      <c r="J470" s="143">
        <f>ROUND(I470*H470,2)</f>
        <v>0</v>
      </c>
      <c r="K470" s="144"/>
      <c r="L470" s="35"/>
      <c r="M470" s="145" t="s">
        <v>3</v>
      </c>
      <c r="N470" s="146" t="s">
        <v>44</v>
      </c>
      <c r="O470" s="55"/>
      <c r="P470" s="147">
        <f>O470*H470</f>
        <v>0</v>
      </c>
      <c r="Q470" s="147">
        <v>0</v>
      </c>
      <c r="R470" s="147">
        <f>Q470*H470</f>
        <v>0</v>
      </c>
      <c r="S470" s="147">
        <v>0</v>
      </c>
      <c r="T470" s="148">
        <f>S470*H470</f>
        <v>0</v>
      </c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  <c r="AE470" s="34"/>
      <c r="AR470" s="149" t="s">
        <v>250</v>
      </c>
      <c r="AT470" s="149" t="s">
        <v>132</v>
      </c>
      <c r="AU470" s="149" t="s">
        <v>83</v>
      </c>
      <c r="AY470" s="19" t="s">
        <v>130</v>
      </c>
      <c r="BE470" s="150">
        <f>IF(N470="základní",J470,0)</f>
        <v>0</v>
      </c>
      <c r="BF470" s="150">
        <f>IF(N470="snížená",J470,0)</f>
        <v>0</v>
      </c>
      <c r="BG470" s="150">
        <f>IF(N470="zákl. přenesená",J470,0)</f>
        <v>0</v>
      </c>
      <c r="BH470" s="150">
        <f>IF(N470="sníž. přenesená",J470,0)</f>
        <v>0</v>
      </c>
      <c r="BI470" s="150">
        <f>IF(N470="nulová",J470,0)</f>
        <v>0</v>
      </c>
      <c r="BJ470" s="19" t="s">
        <v>81</v>
      </c>
      <c r="BK470" s="150">
        <f>ROUND(I470*H470,2)</f>
        <v>0</v>
      </c>
      <c r="BL470" s="19" t="s">
        <v>250</v>
      </c>
      <c r="BM470" s="149" t="s">
        <v>675</v>
      </c>
    </row>
    <row r="471" spans="1:65" s="2" customFormat="1" ht="36">
      <c r="A471" s="34"/>
      <c r="B471" s="35"/>
      <c r="C471" s="34"/>
      <c r="D471" s="151" t="s">
        <v>138</v>
      </c>
      <c r="E471" s="34"/>
      <c r="F471" s="152" t="s">
        <v>676</v>
      </c>
      <c r="G471" s="34"/>
      <c r="H471" s="34"/>
      <c r="I471" s="153"/>
      <c r="J471" s="34"/>
      <c r="K471" s="34"/>
      <c r="L471" s="35"/>
      <c r="M471" s="154"/>
      <c r="N471" s="155"/>
      <c r="O471" s="55"/>
      <c r="P471" s="55"/>
      <c r="Q471" s="55"/>
      <c r="R471" s="55"/>
      <c r="S471" s="55"/>
      <c r="T471" s="56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  <c r="AE471" s="34"/>
      <c r="AT471" s="19" t="s">
        <v>138</v>
      </c>
      <c r="AU471" s="19" t="s">
        <v>83</v>
      </c>
    </row>
    <row r="472" spans="1:65" s="2" customFormat="1">
      <c r="A472" s="34"/>
      <c r="B472" s="35"/>
      <c r="C472" s="34"/>
      <c r="D472" s="156" t="s">
        <v>140</v>
      </c>
      <c r="E472" s="34"/>
      <c r="F472" s="157" t="s">
        <v>677</v>
      </c>
      <c r="G472" s="34"/>
      <c r="H472" s="34"/>
      <c r="I472" s="153"/>
      <c r="J472" s="34"/>
      <c r="K472" s="34"/>
      <c r="L472" s="35"/>
      <c r="M472" s="154"/>
      <c r="N472" s="155"/>
      <c r="O472" s="55"/>
      <c r="P472" s="55"/>
      <c r="Q472" s="55"/>
      <c r="R472" s="55"/>
      <c r="S472" s="55"/>
      <c r="T472" s="56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  <c r="AE472" s="34"/>
      <c r="AT472" s="19" t="s">
        <v>140</v>
      </c>
      <c r="AU472" s="19" t="s">
        <v>83</v>
      </c>
    </row>
    <row r="473" spans="1:65" s="15" customFormat="1">
      <c r="B473" s="174"/>
      <c r="D473" s="151" t="s">
        <v>142</v>
      </c>
      <c r="E473" s="175" t="s">
        <v>3</v>
      </c>
      <c r="F473" s="176" t="s">
        <v>678</v>
      </c>
      <c r="H473" s="175" t="s">
        <v>3</v>
      </c>
      <c r="I473" s="177"/>
      <c r="L473" s="174"/>
      <c r="M473" s="178"/>
      <c r="N473" s="179"/>
      <c r="O473" s="179"/>
      <c r="P473" s="179"/>
      <c r="Q473" s="179"/>
      <c r="R473" s="179"/>
      <c r="S473" s="179"/>
      <c r="T473" s="180"/>
      <c r="AT473" s="175" t="s">
        <v>142</v>
      </c>
      <c r="AU473" s="175" t="s">
        <v>83</v>
      </c>
      <c r="AV473" s="15" t="s">
        <v>81</v>
      </c>
      <c r="AW473" s="15" t="s">
        <v>34</v>
      </c>
      <c r="AX473" s="15" t="s">
        <v>73</v>
      </c>
      <c r="AY473" s="175" t="s">
        <v>130</v>
      </c>
    </row>
    <row r="474" spans="1:65" s="13" customFormat="1">
      <c r="B474" s="158"/>
      <c r="D474" s="151" t="s">
        <v>142</v>
      </c>
      <c r="E474" s="159" t="s">
        <v>3</v>
      </c>
      <c r="F474" s="160" t="s">
        <v>679</v>
      </c>
      <c r="H474" s="161">
        <v>0.84799999999999998</v>
      </c>
      <c r="I474" s="162"/>
      <c r="L474" s="158"/>
      <c r="M474" s="163"/>
      <c r="N474" s="164"/>
      <c r="O474" s="164"/>
      <c r="P474" s="164"/>
      <c r="Q474" s="164"/>
      <c r="R474" s="164"/>
      <c r="S474" s="164"/>
      <c r="T474" s="165"/>
      <c r="AT474" s="159" t="s">
        <v>142</v>
      </c>
      <c r="AU474" s="159" t="s">
        <v>83</v>
      </c>
      <c r="AV474" s="13" t="s">
        <v>83</v>
      </c>
      <c r="AW474" s="13" t="s">
        <v>34</v>
      </c>
      <c r="AX474" s="13" t="s">
        <v>73</v>
      </c>
      <c r="AY474" s="159" t="s">
        <v>130</v>
      </c>
    </row>
    <row r="475" spans="1:65" s="15" customFormat="1">
      <c r="B475" s="174"/>
      <c r="D475" s="151" t="s">
        <v>142</v>
      </c>
      <c r="E475" s="175" t="s">
        <v>3</v>
      </c>
      <c r="F475" s="176" t="s">
        <v>680</v>
      </c>
      <c r="H475" s="175" t="s">
        <v>3</v>
      </c>
      <c r="I475" s="177"/>
      <c r="L475" s="174"/>
      <c r="M475" s="178"/>
      <c r="N475" s="179"/>
      <c r="O475" s="179"/>
      <c r="P475" s="179"/>
      <c r="Q475" s="179"/>
      <c r="R475" s="179"/>
      <c r="S475" s="179"/>
      <c r="T475" s="180"/>
      <c r="AT475" s="175" t="s">
        <v>142</v>
      </c>
      <c r="AU475" s="175" t="s">
        <v>83</v>
      </c>
      <c r="AV475" s="15" t="s">
        <v>81</v>
      </c>
      <c r="AW475" s="15" t="s">
        <v>34</v>
      </c>
      <c r="AX475" s="15" t="s">
        <v>73</v>
      </c>
      <c r="AY475" s="175" t="s">
        <v>130</v>
      </c>
    </row>
    <row r="476" spans="1:65" s="13" customFormat="1">
      <c r="B476" s="158"/>
      <c r="D476" s="151" t="s">
        <v>142</v>
      </c>
      <c r="E476" s="159" t="s">
        <v>3</v>
      </c>
      <c r="F476" s="160" t="s">
        <v>681</v>
      </c>
      <c r="H476" s="161">
        <v>8.8000000000000007</v>
      </c>
      <c r="I476" s="162"/>
      <c r="L476" s="158"/>
      <c r="M476" s="163"/>
      <c r="N476" s="164"/>
      <c r="O476" s="164"/>
      <c r="P476" s="164"/>
      <c r="Q476" s="164"/>
      <c r="R476" s="164"/>
      <c r="S476" s="164"/>
      <c r="T476" s="165"/>
      <c r="AT476" s="159" t="s">
        <v>142</v>
      </c>
      <c r="AU476" s="159" t="s">
        <v>83</v>
      </c>
      <c r="AV476" s="13" t="s">
        <v>83</v>
      </c>
      <c r="AW476" s="13" t="s">
        <v>34</v>
      </c>
      <c r="AX476" s="13" t="s">
        <v>73</v>
      </c>
      <c r="AY476" s="159" t="s">
        <v>130</v>
      </c>
    </row>
    <row r="477" spans="1:65" s="15" customFormat="1">
      <c r="B477" s="174"/>
      <c r="D477" s="151" t="s">
        <v>142</v>
      </c>
      <c r="E477" s="175" t="s">
        <v>3</v>
      </c>
      <c r="F477" s="176" t="s">
        <v>682</v>
      </c>
      <c r="H477" s="175" t="s">
        <v>3</v>
      </c>
      <c r="I477" s="177"/>
      <c r="L477" s="174"/>
      <c r="M477" s="178"/>
      <c r="N477" s="179"/>
      <c r="O477" s="179"/>
      <c r="P477" s="179"/>
      <c r="Q477" s="179"/>
      <c r="R477" s="179"/>
      <c r="S477" s="179"/>
      <c r="T477" s="180"/>
      <c r="AT477" s="175" t="s">
        <v>142</v>
      </c>
      <c r="AU477" s="175" t="s">
        <v>83</v>
      </c>
      <c r="AV477" s="15" t="s">
        <v>81</v>
      </c>
      <c r="AW477" s="15" t="s">
        <v>34</v>
      </c>
      <c r="AX477" s="15" t="s">
        <v>73</v>
      </c>
      <c r="AY477" s="175" t="s">
        <v>130</v>
      </c>
    </row>
    <row r="478" spans="1:65" s="13" customFormat="1">
      <c r="B478" s="158"/>
      <c r="D478" s="151" t="s">
        <v>142</v>
      </c>
      <c r="E478" s="159" t="s">
        <v>3</v>
      </c>
      <c r="F478" s="160" t="s">
        <v>683</v>
      </c>
      <c r="H478" s="161">
        <v>13</v>
      </c>
      <c r="I478" s="162"/>
      <c r="L478" s="158"/>
      <c r="M478" s="163"/>
      <c r="N478" s="164"/>
      <c r="O478" s="164"/>
      <c r="P478" s="164"/>
      <c r="Q478" s="164"/>
      <c r="R478" s="164"/>
      <c r="S478" s="164"/>
      <c r="T478" s="165"/>
      <c r="AT478" s="159" t="s">
        <v>142</v>
      </c>
      <c r="AU478" s="159" t="s">
        <v>83</v>
      </c>
      <c r="AV478" s="13" t="s">
        <v>83</v>
      </c>
      <c r="AW478" s="13" t="s">
        <v>34</v>
      </c>
      <c r="AX478" s="13" t="s">
        <v>73</v>
      </c>
      <c r="AY478" s="159" t="s">
        <v>130</v>
      </c>
    </row>
    <row r="479" spans="1:65" s="15" customFormat="1">
      <c r="B479" s="174"/>
      <c r="D479" s="151" t="s">
        <v>142</v>
      </c>
      <c r="E479" s="175" t="s">
        <v>3</v>
      </c>
      <c r="F479" s="176" t="s">
        <v>684</v>
      </c>
      <c r="H479" s="175" t="s">
        <v>3</v>
      </c>
      <c r="I479" s="177"/>
      <c r="L479" s="174"/>
      <c r="M479" s="178"/>
      <c r="N479" s="179"/>
      <c r="O479" s="179"/>
      <c r="P479" s="179"/>
      <c r="Q479" s="179"/>
      <c r="R479" s="179"/>
      <c r="S479" s="179"/>
      <c r="T479" s="180"/>
      <c r="AT479" s="175" t="s">
        <v>142</v>
      </c>
      <c r="AU479" s="175" t="s">
        <v>83</v>
      </c>
      <c r="AV479" s="15" t="s">
        <v>81</v>
      </c>
      <c r="AW479" s="15" t="s">
        <v>34</v>
      </c>
      <c r="AX479" s="15" t="s">
        <v>73</v>
      </c>
      <c r="AY479" s="175" t="s">
        <v>130</v>
      </c>
    </row>
    <row r="480" spans="1:65" s="13" customFormat="1">
      <c r="B480" s="158"/>
      <c r="D480" s="151" t="s">
        <v>142</v>
      </c>
      <c r="E480" s="159" t="s">
        <v>3</v>
      </c>
      <c r="F480" s="160" t="s">
        <v>685</v>
      </c>
      <c r="H480" s="161">
        <v>7.6879999999999997</v>
      </c>
      <c r="I480" s="162"/>
      <c r="L480" s="158"/>
      <c r="M480" s="163"/>
      <c r="N480" s="164"/>
      <c r="O480" s="164"/>
      <c r="P480" s="164"/>
      <c r="Q480" s="164"/>
      <c r="R480" s="164"/>
      <c r="S480" s="164"/>
      <c r="T480" s="165"/>
      <c r="AT480" s="159" t="s">
        <v>142</v>
      </c>
      <c r="AU480" s="159" t="s">
        <v>83</v>
      </c>
      <c r="AV480" s="13" t="s">
        <v>83</v>
      </c>
      <c r="AW480" s="13" t="s">
        <v>34</v>
      </c>
      <c r="AX480" s="13" t="s">
        <v>73</v>
      </c>
      <c r="AY480" s="159" t="s">
        <v>130</v>
      </c>
    </row>
    <row r="481" spans="1:65" s="15" customFormat="1">
      <c r="B481" s="174"/>
      <c r="D481" s="151" t="s">
        <v>142</v>
      </c>
      <c r="E481" s="175" t="s">
        <v>3</v>
      </c>
      <c r="F481" s="176" t="s">
        <v>686</v>
      </c>
      <c r="H481" s="175" t="s">
        <v>3</v>
      </c>
      <c r="I481" s="177"/>
      <c r="L481" s="174"/>
      <c r="M481" s="178"/>
      <c r="N481" s="179"/>
      <c r="O481" s="179"/>
      <c r="P481" s="179"/>
      <c r="Q481" s="179"/>
      <c r="R481" s="179"/>
      <c r="S481" s="179"/>
      <c r="T481" s="180"/>
      <c r="AT481" s="175" t="s">
        <v>142</v>
      </c>
      <c r="AU481" s="175" t="s">
        <v>83</v>
      </c>
      <c r="AV481" s="15" t="s">
        <v>81</v>
      </c>
      <c r="AW481" s="15" t="s">
        <v>34</v>
      </c>
      <c r="AX481" s="15" t="s">
        <v>73</v>
      </c>
      <c r="AY481" s="175" t="s">
        <v>130</v>
      </c>
    </row>
    <row r="482" spans="1:65" s="13" customFormat="1">
      <c r="B482" s="158"/>
      <c r="D482" s="151" t="s">
        <v>142</v>
      </c>
      <c r="E482" s="159" t="s">
        <v>3</v>
      </c>
      <c r="F482" s="160" t="s">
        <v>687</v>
      </c>
      <c r="H482" s="161">
        <v>3.82</v>
      </c>
      <c r="I482" s="162"/>
      <c r="L482" s="158"/>
      <c r="M482" s="163"/>
      <c r="N482" s="164"/>
      <c r="O482" s="164"/>
      <c r="P482" s="164"/>
      <c r="Q482" s="164"/>
      <c r="R482" s="164"/>
      <c r="S482" s="164"/>
      <c r="T482" s="165"/>
      <c r="AT482" s="159" t="s">
        <v>142</v>
      </c>
      <c r="AU482" s="159" t="s">
        <v>83</v>
      </c>
      <c r="AV482" s="13" t="s">
        <v>83</v>
      </c>
      <c r="AW482" s="13" t="s">
        <v>34</v>
      </c>
      <c r="AX482" s="13" t="s">
        <v>73</v>
      </c>
      <c r="AY482" s="159" t="s">
        <v>130</v>
      </c>
    </row>
    <row r="483" spans="1:65" s="15" customFormat="1">
      <c r="B483" s="174"/>
      <c r="D483" s="151" t="s">
        <v>142</v>
      </c>
      <c r="E483" s="175" t="s">
        <v>3</v>
      </c>
      <c r="F483" s="176" t="s">
        <v>688</v>
      </c>
      <c r="H483" s="175" t="s">
        <v>3</v>
      </c>
      <c r="I483" s="177"/>
      <c r="L483" s="174"/>
      <c r="M483" s="178"/>
      <c r="N483" s="179"/>
      <c r="O483" s="179"/>
      <c r="P483" s="179"/>
      <c r="Q483" s="179"/>
      <c r="R483" s="179"/>
      <c r="S483" s="179"/>
      <c r="T483" s="180"/>
      <c r="AT483" s="175" t="s">
        <v>142</v>
      </c>
      <c r="AU483" s="175" t="s">
        <v>83</v>
      </c>
      <c r="AV483" s="15" t="s">
        <v>81</v>
      </c>
      <c r="AW483" s="15" t="s">
        <v>34</v>
      </c>
      <c r="AX483" s="15" t="s">
        <v>73</v>
      </c>
      <c r="AY483" s="175" t="s">
        <v>130</v>
      </c>
    </row>
    <row r="484" spans="1:65" s="13" customFormat="1">
      <c r="B484" s="158"/>
      <c r="D484" s="151" t="s">
        <v>142</v>
      </c>
      <c r="E484" s="159" t="s">
        <v>3</v>
      </c>
      <c r="F484" s="160" t="s">
        <v>689</v>
      </c>
      <c r="H484" s="161">
        <v>2.0910000000000002</v>
      </c>
      <c r="I484" s="162"/>
      <c r="L484" s="158"/>
      <c r="M484" s="163"/>
      <c r="N484" s="164"/>
      <c r="O484" s="164"/>
      <c r="P484" s="164"/>
      <c r="Q484" s="164"/>
      <c r="R484" s="164"/>
      <c r="S484" s="164"/>
      <c r="T484" s="165"/>
      <c r="AT484" s="159" t="s">
        <v>142</v>
      </c>
      <c r="AU484" s="159" t="s">
        <v>83</v>
      </c>
      <c r="AV484" s="13" t="s">
        <v>83</v>
      </c>
      <c r="AW484" s="13" t="s">
        <v>34</v>
      </c>
      <c r="AX484" s="13" t="s">
        <v>73</v>
      </c>
      <c r="AY484" s="159" t="s">
        <v>130</v>
      </c>
    </row>
    <row r="485" spans="1:65" s="15" customFormat="1">
      <c r="B485" s="174"/>
      <c r="D485" s="151" t="s">
        <v>142</v>
      </c>
      <c r="E485" s="175" t="s">
        <v>3</v>
      </c>
      <c r="F485" s="176" t="s">
        <v>690</v>
      </c>
      <c r="H485" s="175" t="s">
        <v>3</v>
      </c>
      <c r="I485" s="177"/>
      <c r="L485" s="174"/>
      <c r="M485" s="178"/>
      <c r="N485" s="179"/>
      <c r="O485" s="179"/>
      <c r="P485" s="179"/>
      <c r="Q485" s="179"/>
      <c r="R485" s="179"/>
      <c r="S485" s="179"/>
      <c r="T485" s="180"/>
      <c r="AT485" s="175" t="s">
        <v>142</v>
      </c>
      <c r="AU485" s="175" t="s">
        <v>83</v>
      </c>
      <c r="AV485" s="15" t="s">
        <v>81</v>
      </c>
      <c r="AW485" s="15" t="s">
        <v>34</v>
      </c>
      <c r="AX485" s="15" t="s">
        <v>73</v>
      </c>
      <c r="AY485" s="175" t="s">
        <v>130</v>
      </c>
    </row>
    <row r="486" spans="1:65" s="13" customFormat="1">
      <c r="B486" s="158"/>
      <c r="D486" s="151" t="s">
        <v>142</v>
      </c>
      <c r="E486" s="159" t="s">
        <v>3</v>
      </c>
      <c r="F486" s="160" t="s">
        <v>679</v>
      </c>
      <c r="H486" s="161">
        <v>0.84799999999999998</v>
      </c>
      <c r="I486" s="162"/>
      <c r="L486" s="158"/>
      <c r="M486" s="163"/>
      <c r="N486" s="164"/>
      <c r="O486" s="164"/>
      <c r="P486" s="164"/>
      <c r="Q486" s="164"/>
      <c r="R486" s="164"/>
      <c r="S486" s="164"/>
      <c r="T486" s="165"/>
      <c r="AT486" s="159" t="s">
        <v>142</v>
      </c>
      <c r="AU486" s="159" t="s">
        <v>83</v>
      </c>
      <c r="AV486" s="13" t="s">
        <v>83</v>
      </c>
      <c r="AW486" s="13" t="s">
        <v>34</v>
      </c>
      <c r="AX486" s="13" t="s">
        <v>73</v>
      </c>
      <c r="AY486" s="159" t="s">
        <v>130</v>
      </c>
    </row>
    <row r="487" spans="1:65" s="14" customFormat="1">
      <c r="B487" s="166"/>
      <c r="D487" s="151" t="s">
        <v>142</v>
      </c>
      <c r="E487" s="167" t="s">
        <v>3</v>
      </c>
      <c r="F487" s="168" t="s">
        <v>144</v>
      </c>
      <c r="H487" s="169">
        <v>37.094999999999999</v>
      </c>
      <c r="I487" s="170"/>
      <c r="L487" s="166"/>
      <c r="M487" s="171"/>
      <c r="N487" s="172"/>
      <c r="O487" s="172"/>
      <c r="P487" s="172"/>
      <c r="Q487" s="172"/>
      <c r="R487" s="172"/>
      <c r="S487" s="172"/>
      <c r="T487" s="173"/>
      <c r="AT487" s="167" t="s">
        <v>142</v>
      </c>
      <c r="AU487" s="167" t="s">
        <v>83</v>
      </c>
      <c r="AV487" s="14" t="s">
        <v>136</v>
      </c>
      <c r="AW487" s="14" t="s">
        <v>34</v>
      </c>
      <c r="AX487" s="14" t="s">
        <v>81</v>
      </c>
      <c r="AY487" s="167" t="s">
        <v>130</v>
      </c>
    </row>
    <row r="488" spans="1:65" s="2" customFormat="1" ht="21.75" customHeight="1">
      <c r="A488" s="34"/>
      <c r="B488" s="136"/>
      <c r="C488" s="181" t="s">
        <v>691</v>
      </c>
      <c r="D488" s="181" t="s">
        <v>236</v>
      </c>
      <c r="E488" s="182" t="s">
        <v>692</v>
      </c>
      <c r="F488" s="183" t="s">
        <v>693</v>
      </c>
      <c r="G488" s="184" t="s">
        <v>147</v>
      </c>
      <c r="H488" s="185">
        <v>0.48099999999999998</v>
      </c>
      <c r="I488" s="186"/>
      <c r="J488" s="187">
        <f>ROUND(I488*H488,2)</f>
        <v>0</v>
      </c>
      <c r="K488" s="188"/>
      <c r="L488" s="189"/>
      <c r="M488" s="190" t="s">
        <v>3</v>
      </c>
      <c r="N488" s="191" t="s">
        <v>44</v>
      </c>
      <c r="O488" s="55"/>
      <c r="P488" s="147">
        <f>O488*H488</f>
        <v>0</v>
      </c>
      <c r="Q488" s="147">
        <v>0.55000000000000004</v>
      </c>
      <c r="R488" s="147">
        <f>Q488*H488</f>
        <v>0.26455000000000001</v>
      </c>
      <c r="S488" s="147">
        <v>0</v>
      </c>
      <c r="T488" s="148">
        <f>S488*H488</f>
        <v>0</v>
      </c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34"/>
      <c r="AR488" s="149" t="s">
        <v>358</v>
      </c>
      <c r="AT488" s="149" t="s">
        <v>236</v>
      </c>
      <c r="AU488" s="149" t="s">
        <v>83</v>
      </c>
      <c r="AY488" s="19" t="s">
        <v>130</v>
      </c>
      <c r="BE488" s="150">
        <f>IF(N488="základní",J488,0)</f>
        <v>0</v>
      </c>
      <c r="BF488" s="150">
        <f>IF(N488="snížená",J488,0)</f>
        <v>0</v>
      </c>
      <c r="BG488" s="150">
        <f>IF(N488="zákl. přenesená",J488,0)</f>
        <v>0</v>
      </c>
      <c r="BH488" s="150">
        <f>IF(N488="sníž. přenesená",J488,0)</f>
        <v>0</v>
      </c>
      <c r="BI488" s="150">
        <f>IF(N488="nulová",J488,0)</f>
        <v>0</v>
      </c>
      <c r="BJ488" s="19" t="s">
        <v>81</v>
      </c>
      <c r="BK488" s="150">
        <f>ROUND(I488*H488,2)</f>
        <v>0</v>
      </c>
      <c r="BL488" s="19" t="s">
        <v>250</v>
      </c>
      <c r="BM488" s="149" t="s">
        <v>694</v>
      </c>
    </row>
    <row r="489" spans="1:65" s="2" customFormat="1">
      <c r="A489" s="34"/>
      <c r="B489" s="35"/>
      <c r="C489" s="34"/>
      <c r="D489" s="151" t="s">
        <v>138</v>
      </c>
      <c r="E489" s="34"/>
      <c r="F489" s="152" t="s">
        <v>695</v>
      </c>
      <c r="G489" s="34"/>
      <c r="H489" s="34"/>
      <c r="I489" s="153"/>
      <c r="J489" s="34"/>
      <c r="K489" s="34"/>
      <c r="L489" s="35"/>
      <c r="M489" s="154"/>
      <c r="N489" s="155"/>
      <c r="O489" s="55"/>
      <c r="P489" s="55"/>
      <c r="Q489" s="55"/>
      <c r="R489" s="55"/>
      <c r="S489" s="55"/>
      <c r="T489" s="56"/>
      <c r="U489" s="34"/>
      <c r="V489" s="34"/>
      <c r="W489" s="34"/>
      <c r="X489" s="34"/>
      <c r="Y489" s="34"/>
      <c r="Z489" s="34"/>
      <c r="AA489" s="34"/>
      <c r="AB489" s="34"/>
      <c r="AC489" s="34"/>
      <c r="AD489" s="34"/>
      <c r="AE489" s="34"/>
      <c r="AT489" s="19" t="s">
        <v>138</v>
      </c>
      <c r="AU489" s="19" t="s">
        <v>83</v>
      </c>
    </row>
    <row r="490" spans="1:65" s="15" customFormat="1">
      <c r="B490" s="174"/>
      <c r="D490" s="151" t="s">
        <v>142</v>
      </c>
      <c r="E490" s="175" t="s">
        <v>3</v>
      </c>
      <c r="F490" s="176" t="s">
        <v>678</v>
      </c>
      <c r="H490" s="175" t="s">
        <v>3</v>
      </c>
      <c r="I490" s="177"/>
      <c r="L490" s="174"/>
      <c r="M490" s="178"/>
      <c r="N490" s="179"/>
      <c r="O490" s="179"/>
      <c r="P490" s="179"/>
      <c r="Q490" s="179"/>
      <c r="R490" s="179"/>
      <c r="S490" s="179"/>
      <c r="T490" s="180"/>
      <c r="AT490" s="175" t="s">
        <v>142</v>
      </c>
      <c r="AU490" s="175" t="s">
        <v>83</v>
      </c>
      <c r="AV490" s="15" t="s">
        <v>81</v>
      </c>
      <c r="AW490" s="15" t="s">
        <v>34</v>
      </c>
      <c r="AX490" s="15" t="s">
        <v>73</v>
      </c>
      <c r="AY490" s="175" t="s">
        <v>130</v>
      </c>
    </row>
    <row r="491" spans="1:65" s="13" customFormat="1">
      <c r="B491" s="158"/>
      <c r="D491" s="151" t="s">
        <v>142</v>
      </c>
      <c r="E491" s="159" t="s">
        <v>3</v>
      </c>
      <c r="F491" s="160" t="s">
        <v>696</v>
      </c>
      <c r="H491" s="161">
        <v>0.01</v>
      </c>
      <c r="I491" s="162"/>
      <c r="L491" s="158"/>
      <c r="M491" s="163"/>
      <c r="N491" s="164"/>
      <c r="O491" s="164"/>
      <c r="P491" s="164"/>
      <c r="Q491" s="164"/>
      <c r="R491" s="164"/>
      <c r="S491" s="164"/>
      <c r="T491" s="165"/>
      <c r="AT491" s="159" t="s">
        <v>142</v>
      </c>
      <c r="AU491" s="159" t="s">
        <v>83</v>
      </c>
      <c r="AV491" s="13" t="s">
        <v>83</v>
      </c>
      <c r="AW491" s="13" t="s">
        <v>34</v>
      </c>
      <c r="AX491" s="13" t="s">
        <v>73</v>
      </c>
      <c r="AY491" s="159" t="s">
        <v>130</v>
      </c>
    </row>
    <row r="492" spans="1:65" s="15" customFormat="1">
      <c r="B492" s="174"/>
      <c r="D492" s="151" t="s">
        <v>142</v>
      </c>
      <c r="E492" s="175" t="s">
        <v>3</v>
      </c>
      <c r="F492" s="176" t="s">
        <v>680</v>
      </c>
      <c r="H492" s="175" t="s">
        <v>3</v>
      </c>
      <c r="I492" s="177"/>
      <c r="L492" s="174"/>
      <c r="M492" s="178"/>
      <c r="N492" s="179"/>
      <c r="O492" s="179"/>
      <c r="P492" s="179"/>
      <c r="Q492" s="179"/>
      <c r="R492" s="179"/>
      <c r="S492" s="179"/>
      <c r="T492" s="180"/>
      <c r="AT492" s="175" t="s">
        <v>142</v>
      </c>
      <c r="AU492" s="175" t="s">
        <v>83</v>
      </c>
      <c r="AV492" s="15" t="s">
        <v>81</v>
      </c>
      <c r="AW492" s="15" t="s">
        <v>34</v>
      </c>
      <c r="AX492" s="15" t="s">
        <v>73</v>
      </c>
      <c r="AY492" s="175" t="s">
        <v>130</v>
      </c>
    </row>
    <row r="493" spans="1:65" s="13" customFormat="1">
      <c r="B493" s="158"/>
      <c r="D493" s="151" t="s">
        <v>142</v>
      </c>
      <c r="E493" s="159" t="s">
        <v>3</v>
      </c>
      <c r="F493" s="160" t="s">
        <v>697</v>
      </c>
      <c r="H493" s="161">
        <v>9.9000000000000005E-2</v>
      </c>
      <c r="I493" s="162"/>
      <c r="L493" s="158"/>
      <c r="M493" s="163"/>
      <c r="N493" s="164"/>
      <c r="O493" s="164"/>
      <c r="P493" s="164"/>
      <c r="Q493" s="164"/>
      <c r="R493" s="164"/>
      <c r="S493" s="164"/>
      <c r="T493" s="165"/>
      <c r="AT493" s="159" t="s">
        <v>142</v>
      </c>
      <c r="AU493" s="159" t="s">
        <v>83</v>
      </c>
      <c r="AV493" s="13" t="s">
        <v>83</v>
      </c>
      <c r="AW493" s="13" t="s">
        <v>34</v>
      </c>
      <c r="AX493" s="13" t="s">
        <v>73</v>
      </c>
      <c r="AY493" s="159" t="s">
        <v>130</v>
      </c>
    </row>
    <row r="494" spans="1:65" s="15" customFormat="1">
      <c r="B494" s="174"/>
      <c r="D494" s="151" t="s">
        <v>142</v>
      </c>
      <c r="E494" s="175" t="s">
        <v>3</v>
      </c>
      <c r="F494" s="176" t="s">
        <v>682</v>
      </c>
      <c r="H494" s="175" t="s">
        <v>3</v>
      </c>
      <c r="I494" s="177"/>
      <c r="L494" s="174"/>
      <c r="M494" s="178"/>
      <c r="N494" s="179"/>
      <c r="O494" s="179"/>
      <c r="P494" s="179"/>
      <c r="Q494" s="179"/>
      <c r="R494" s="179"/>
      <c r="S494" s="179"/>
      <c r="T494" s="180"/>
      <c r="AT494" s="175" t="s">
        <v>142</v>
      </c>
      <c r="AU494" s="175" t="s">
        <v>83</v>
      </c>
      <c r="AV494" s="15" t="s">
        <v>81</v>
      </c>
      <c r="AW494" s="15" t="s">
        <v>34</v>
      </c>
      <c r="AX494" s="15" t="s">
        <v>73</v>
      </c>
      <c r="AY494" s="175" t="s">
        <v>130</v>
      </c>
    </row>
    <row r="495" spans="1:65" s="13" customFormat="1">
      <c r="B495" s="158"/>
      <c r="D495" s="151" t="s">
        <v>142</v>
      </c>
      <c r="E495" s="159" t="s">
        <v>3</v>
      </c>
      <c r="F495" s="160" t="s">
        <v>698</v>
      </c>
      <c r="H495" s="161">
        <v>0.14599999999999999</v>
      </c>
      <c r="I495" s="162"/>
      <c r="L495" s="158"/>
      <c r="M495" s="163"/>
      <c r="N495" s="164"/>
      <c r="O495" s="164"/>
      <c r="P495" s="164"/>
      <c r="Q495" s="164"/>
      <c r="R495" s="164"/>
      <c r="S495" s="164"/>
      <c r="T495" s="165"/>
      <c r="AT495" s="159" t="s">
        <v>142</v>
      </c>
      <c r="AU495" s="159" t="s">
        <v>83</v>
      </c>
      <c r="AV495" s="13" t="s">
        <v>83</v>
      </c>
      <c r="AW495" s="13" t="s">
        <v>34</v>
      </c>
      <c r="AX495" s="13" t="s">
        <v>73</v>
      </c>
      <c r="AY495" s="159" t="s">
        <v>130</v>
      </c>
    </row>
    <row r="496" spans="1:65" s="15" customFormat="1">
      <c r="B496" s="174"/>
      <c r="D496" s="151" t="s">
        <v>142</v>
      </c>
      <c r="E496" s="175" t="s">
        <v>3</v>
      </c>
      <c r="F496" s="176" t="s">
        <v>684</v>
      </c>
      <c r="H496" s="175" t="s">
        <v>3</v>
      </c>
      <c r="I496" s="177"/>
      <c r="L496" s="174"/>
      <c r="M496" s="178"/>
      <c r="N496" s="179"/>
      <c r="O496" s="179"/>
      <c r="P496" s="179"/>
      <c r="Q496" s="179"/>
      <c r="R496" s="179"/>
      <c r="S496" s="179"/>
      <c r="T496" s="180"/>
      <c r="AT496" s="175" t="s">
        <v>142</v>
      </c>
      <c r="AU496" s="175" t="s">
        <v>83</v>
      </c>
      <c r="AV496" s="15" t="s">
        <v>81</v>
      </c>
      <c r="AW496" s="15" t="s">
        <v>34</v>
      </c>
      <c r="AX496" s="15" t="s">
        <v>73</v>
      </c>
      <c r="AY496" s="175" t="s">
        <v>130</v>
      </c>
    </row>
    <row r="497" spans="1:65" s="13" customFormat="1">
      <c r="B497" s="158"/>
      <c r="D497" s="151" t="s">
        <v>142</v>
      </c>
      <c r="E497" s="159" t="s">
        <v>3</v>
      </c>
      <c r="F497" s="160" t="s">
        <v>699</v>
      </c>
      <c r="H497" s="161">
        <v>8.5999999999999993E-2</v>
      </c>
      <c r="I497" s="162"/>
      <c r="L497" s="158"/>
      <c r="M497" s="163"/>
      <c r="N497" s="164"/>
      <c r="O497" s="164"/>
      <c r="P497" s="164"/>
      <c r="Q497" s="164"/>
      <c r="R497" s="164"/>
      <c r="S497" s="164"/>
      <c r="T497" s="165"/>
      <c r="AT497" s="159" t="s">
        <v>142</v>
      </c>
      <c r="AU497" s="159" t="s">
        <v>83</v>
      </c>
      <c r="AV497" s="13" t="s">
        <v>83</v>
      </c>
      <c r="AW497" s="13" t="s">
        <v>34</v>
      </c>
      <c r="AX497" s="13" t="s">
        <v>73</v>
      </c>
      <c r="AY497" s="159" t="s">
        <v>130</v>
      </c>
    </row>
    <row r="498" spans="1:65" s="15" customFormat="1">
      <c r="B498" s="174"/>
      <c r="D498" s="151" t="s">
        <v>142</v>
      </c>
      <c r="E498" s="175" t="s">
        <v>3</v>
      </c>
      <c r="F498" s="176" t="s">
        <v>686</v>
      </c>
      <c r="H498" s="175" t="s">
        <v>3</v>
      </c>
      <c r="I498" s="177"/>
      <c r="L498" s="174"/>
      <c r="M498" s="178"/>
      <c r="N498" s="179"/>
      <c r="O498" s="179"/>
      <c r="P498" s="179"/>
      <c r="Q498" s="179"/>
      <c r="R498" s="179"/>
      <c r="S498" s="179"/>
      <c r="T498" s="180"/>
      <c r="AT498" s="175" t="s">
        <v>142</v>
      </c>
      <c r="AU498" s="175" t="s">
        <v>83</v>
      </c>
      <c r="AV498" s="15" t="s">
        <v>81</v>
      </c>
      <c r="AW498" s="15" t="s">
        <v>34</v>
      </c>
      <c r="AX498" s="15" t="s">
        <v>73</v>
      </c>
      <c r="AY498" s="175" t="s">
        <v>130</v>
      </c>
    </row>
    <row r="499" spans="1:65" s="13" customFormat="1">
      <c r="B499" s="158"/>
      <c r="D499" s="151" t="s">
        <v>142</v>
      </c>
      <c r="E499" s="159" t="s">
        <v>3</v>
      </c>
      <c r="F499" s="160" t="s">
        <v>700</v>
      </c>
      <c r="H499" s="161">
        <v>4.2999999999999997E-2</v>
      </c>
      <c r="I499" s="162"/>
      <c r="L499" s="158"/>
      <c r="M499" s="163"/>
      <c r="N499" s="164"/>
      <c r="O499" s="164"/>
      <c r="P499" s="164"/>
      <c r="Q499" s="164"/>
      <c r="R499" s="164"/>
      <c r="S499" s="164"/>
      <c r="T499" s="165"/>
      <c r="AT499" s="159" t="s">
        <v>142</v>
      </c>
      <c r="AU499" s="159" t="s">
        <v>83</v>
      </c>
      <c r="AV499" s="13" t="s">
        <v>83</v>
      </c>
      <c r="AW499" s="13" t="s">
        <v>34</v>
      </c>
      <c r="AX499" s="13" t="s">
        <v>73</v>
      </c>
      <c r="AY499" s="159" t="s">
        <v>130</v>
      </c>
    </row>
    <row r="500" spans="1:65" s="15" customFormat="1">
      <c r="B500" s="174"/>
      <c r="D500" s="151" t="s">
        <v>142</v>
      </c>
      <c r="E500" s="175" t="s">
        <v>3</v>
      </c>
      <c r="F500" s="176" t="s">
        <v>688</v>
      </c>
      <c r="H500" s="175" t="s">
        <v>3</v>
      </c>
      <c r="I500" s="177"/>
      <c r="L500" s="174"/>
      <c r="M500" s="178"/>
      <c r="N500" s="179"/>
      <c r="O500" s="179"/>
      <c r="P500" s="179"/>
      <c r="Q500" s="179"/>
      <c r="R500" s="179"/>
      <c r="S500" s="179"/>
      <c r="T500" s="180"/>
      <c r="AT500" s="175" t="s">
        <v>142</v>
      </c>
      <c r="AU500" s="175" t="s">
        <v>83</v>
      </c>
      <c r="AV500" s="15" t="s">
        <v>81</v>
      </c>
      <c r="AW500" s="15" t="s">
        <v>34</v>
      </c>
      <c r="AX500" s="15" t="s">
        <v>73</v>
      </c>
      <c r="AY500" s="175" t="s">
        <v>130</v>
      </c>
    </row>
    <row r="501" spans="1:65" s="13" customFormat="1">
      <c r="B501" s="158"/>
      <c r="D501" s="151" t="s">
        <v>142</v>
      </c>
      <c r="E501" s="159" t="s">
        <v>3</v>
      </c>
      <c r="F501" s="160" t="s">
        <v>701</v>
      </c>
      <c r="H501" s="161">
        <v>2.4E-2</v>
      </c>
      <c r="I501" s="162"/>
      <c r="L501" s="158"/>
      <c r="M501" s="163"/>
      <c r="N501" s="164"/>
      <c r="O501" s="164"/>
      <c r="P501" s="164"/>
      <c r="Q501" s="164"/>
      <c r="R501" s="164"/>
      <c r="S501" s="164"/>
      <c r="T501" s="165"/>
      <c r="AT501" s="159" t="s">
        <v>142</v>
      </c>
      <c r="AU501" s="159" t="s">
        <v>83</v>
      </c>
      <c r="AV501" s="13" t="s">
        <v>83</v>
      </c>
      <c r="AW501" s="13" t="s">
        <v>34</v>
      </c>
      <c r="AX501" s="13" t="s">
        <v>73</v>
      </c>
      <c r="AY501" s="159" t="s">
        <v>130</v>
      </c>
    </row>
    <row r="502" spans="1:65" s="15" customFormat="1">
      <c r="B502" s="174"/>
      <c r="D502" s="151" t="s">
        <v>142</v>
      </c>
      <c r="E502" s="175" t="s">
        <v>3</v>
      </c>
      <c r="F502" s="176" t="s">
        <v>690</v>
      </c>
      <c r="H502" s="175" t="s">
        <v>3</v>
      </c>
      <c r="I502" s="177"/>
      <c r="L502" s="174"/>
      <c r="M502" s="178"/>
      <c r="N502" s="179"/>
      <c r="O502" s="179"/>
      <c r="P502" s="179"/>
      <c r="Q502" s="179"/>
      <c r="R502" s="179"/>
      <c r="S502" s="179"/>
      <c r="T502" s="180"/>
      <c r="AT502" s="175" t="s">
        <v>142</v>
      </c>
      <c r="AU502" s="175" t="s">
        <v>83</v>
      </c>
      <c r="AV502" s="15" t="s">
        <v>81</v>
      </c>
      <c r="AW502" s="15" t="s">
        <v>34</v>
      </c>
      <c r="AX502" s="15" t="s">
        <v>73</v>
      </c>
      <c r="AY502" s="175" t="s">
        <v>130</v>
      </c>
    </row>
    <row r="503" spans="1:65" s="13" customFormat="1">
      <c r="B503" s="158"/>
      <c r="D503" s="151" t="s">
        <v>142</v>
      </c>
      <c r="E503" s="159" t="s">
        <v>3</v>
      </c>
      <c r="F503" s="160" t="s">
        <v>696</v>
      </c>
      <c r="H503" s="161">
        <v>0.01</v>
      </c>
      <c r="I503" s="162"/>
      <c r="L503" s="158"/>
      <c r="M503" s="163"/>
      <c r="N503" s="164"/>
      <c r="O503" s="164"/>
      <c r="P503" s="164"/>
      <c r="Q503" s="164"/>
      <c r="R503" s="164"/>
      <c r="S503" s="164"/>
      <c r="T503" s="165"/>
      <c r="AT503" s="159" t="s">
        <v>142</v>
      </c>
      <c r="AU503" s="159" t="s">
        <v>83</v>
      </c>
      <c r="AV503" s="13" t="s">
        <v>83</v>
      </c>
      <c r="AW503" s="13" t="s">
        <v>34</v>
      </c>
      <c r="AX503" s="13" t="s">
        <v>73</v>
      </c>
      <c r="AY503" s="159" t="s">
        <v>130</v>
      </c>
    </row>
    <row r="504" spans="1:65" s="14" customFormat="1">
      <c r="B504" s="166"/>
      <c r="D504" s="151" t="s">
        <v>142</v>
      </c>
      <c r="E504" s="167" t="s">
        <v>3</v>
      </c>
      <c r="F504" s="168" t="s">
        <v>144</v>
      </c>
      <c r="H504" s="169">
        <v>0.41799999999999998</v>
      </c>
      <c r="I504" s="170"/>
      <c r="L504" s="166"/>
      <c r="M504" s="171"/>
      <c r="N504" s="172"/>
      <c r="O504" s="172"/>
      <c r="P504" s="172"/>
      <c r="Q504" s="172"/>
      <c r="R504" s="172"/>
      <c r="S504" s="172"/>
      <c r="T504" s="173"/>
      <c r="AT504" s="167" t="s">
        <v>142</v>
      </c>
      <c r="AU504" s="167" t="s">
        <v>83</v>
      </c>
      <c r="AV504" s="14" t="s">
        <v>136</v>
      </c>
      <c r="AW504" s="14" t="s">
        <v>34</v>
      </c>
      <c r="AX504" s="14" t="s">
        <v>81</v>
      </c>
      <c r="AY504" s="167" t="s">
        <v>130</v>
      </c>
    </row>
    <row r="505" spans="1:65" s="13" customFormat="1">
      <c r="B505" s="158"/>
      <c r="D505" s="151" t="s">
        <v>142</v>
      </c>
      <c r="F505" s="160" t="s">
        <v>702</v>
      </c>
      <c r="H505" s="161">
        <v>0.48099999999999998</v>
      </c>
      <c r="I505" s="162"/>
      <c r="L505" s="158"/>
      <c r="M505" s="163"/>
      <c r="N505" s="164"/>
      <c r="O505" s="164"/>
      <c r="P505" s="164"/>
      <c r="Q505" s="164"/>
      <c r="R505" s="164"/>
      <c r="S505" s="164"/>
      <c r="T505" s="165"/>
      <c r="AT505" s="159" t="s">
        <v>142</v>
      </c>
      <c r="AU505" s="159" t="s">
        <v>83</v>
      </c>
      <c r="AV505" s="13" t="s">
        <v>83</v>
      </c>
      <c r="AW505" s="13" t="s">
        <v>4</v>
      </c>
      <c r="AX505" s="13" t="s">
        <v>81</v>
      </c>
      <c r="AY505" s="159" t="s">
        <v>130</v>
      </c>
    </row>
    <row r="506" spans="1:65" s="2" customFormat="1" ht="37.9" customHeight="1">
      <c r="A506" s="34"/>
      <c r="B506" s="136"/>
      <c r="C506" s="137" t="s">
        <v>703</v>
      </c>
      <c r="D506" s="137" t="s">
        <v>132</v>
      </c>
      <c r="E506" s="138" t="s">
        <v>704</v>
      </c>
      <c r="F506" s="139" t="s">
        <v>705</v>
      </c>
      <c r="G506" s="140" t="s">
        <v>260</v>
      </c>
      <c r="H506" s="141">
        <v>36</v>
      </c>
      <c r="I506" s="142"/>
      <c r="J506" s="143">
        <f>ROUND(I506*H506,2)</f>
        <v>0</v>
      </c>
      <c r="K506" s="144"/>
      <c r="L506" s="35"/>
      <c r="M506" s="145" t="s">
        <v>3</v>
      </c>
      <c r="N506" s="146" t="s">
        <v>44</v>
      </c>
      <c r="O506" s="55"/>
      <c r="P506" s="147">
        <f>O506*H506</f>
        <v>0</v>
      </c>
      <c r="Q506" s="147">
        <v>0</v>
      </c>
      <c r="R506" s="147">
        <f>Q506*H506</f>
        <v>0</v>
      </c>
      <c r="S506" s="147">
        <v>0</v>
      </c>
      <c r="T506" s="148">
        <f>S506*H506</f>
        <v>0</v>
      </c>
      <c r="U506" s="34"/>
      <c r="V506" s="34"/>
      <c r="W506" s="34"/>
      <c r="X506" s="34"/>
      <c r="Y506" s="34"/>
      <c r="Z506" s="34"/>
      <c r="AA506" s="34"/>
      <c r="AB506" s="34"/>
      <c r="AC506" s="34"/>
      <c r="AD506" s="34"/>
      <c r="AE506" s="34"/>
      <c r="AR506" s="149" t="s">
        <v>250</v>
      </c>
      <c r="AT506" s="149" t="s">
        <v>132</v>
      </c>
      <c r="AU506" s="149" t="s">
        <v>83</v>
      </c>
      <c r="AY506" s="19" t="s">
        <v>130</v>
      </c>
      <c r="BE506" s="150">
        <f>IF(N506="základní",J506,0)</f>
        <v>0</v>
      </c>
      <c r="BF506" s="150">
        <f>IF(N506="snížená",J506,0)</f>
        <v>0</v>
      </c>
      <c r="BG506" s="150">
        <f>IF(N506="zákl. přenesená",J506,0)</f>
        <v>0</v>
      </c>
      <c r="BH506" s="150">
        <f>IF(N506="sníž. přenesená",J506,0)</f>
        <v>0</v>
      </c>
      <c r="BI506" s="150">
        <f>IF(N506="nulová",J506,0)</f>
        <v>0</v>
      </c>
      <c r="BJ506" s="19" t="s">
        <v>81</v>
      </c>
      <c r="BK506" s="150">
        <f>ROUND(I506*H506,2)</f>
        <v>0</v>
      </c>
      <c r="BL506" s="19" t="s">
        <v>250</v>
      </c>
      <c r="BM506" s="149" t="s">
        <v>706</v>
      </c>
    </row>
    <row r="507" spans="1:65" s="2" customFormat="1" ht="45">
      <c r="A507" s="34"/>
      <c r="B507" s="35"/>
      <c r="C507" s="34"/>
      <c r="D507" s="151" t="s">
        <v>138</v>
      </c>
      <c r="E507" s="34"/>
      <c r="F507" s="152" t="s">
        <v>707</v>
      </c>
      <c r="G507" s="34"/>
      <c r="H507" s="34"/>
      <c r="I507" s="153"/>
      <c r="J507" s="34"/>
      <c r="K507" s="34"/>
      <c r="L507" s="35"/>
      <c r="M507" s="154"/>
      <c r="N507" s="155"/>
      <c r="O507" s="55"/>
      <c r="P507" s="55"/>
      <c r="Q507" s="55"/>
      <c r="R507" s="55"/>
      <c r="S507" s="55"/>
      <c r="T507" s="56"/>
      <c r="U507" s="34"/>
      <c r="V507" s="34"/>
      <c r="W507" s="34"/>
      <c r="X507" s="34"/>
      <c r="Y507" s="34"/>
      <c r="Z507" s="34"/>
      <c r="AA507" s="34"/>
      <c r="AB507" s="34"/>
      <c r="AC507" s="34"/>
      <c r="AD507" s="34"/>
      <c r="AE507" s="34"/>
      <c r="AT507" s="19" t="s">
        <v>138</v>
      </c>
      <c r="AU507" s="19" t="s">
        <v>83</v>
      </c>
    </row>
    <row r="508" spans="1:65" s="2" customFormat="1">
      <c r="A508" s="34"/>
      <c r="B508" s="35"/>
      <c r="C508" s="34"/>
      <c r="D508" s="156" t="s">
        <v>140</v>
      </c>
      <c r="E508" s="34"/>
      <c r="F508" s="157" t="s">
        <v>708</v>
      </c>
      <c r="G508" s="34"/>
      <c r="H508" s="34"/>
      <c r="I508" s="153"/>
      <c r="J508" s="34"/>
      <c r="K508" s="34"/>
      <c r="L508" s="35"/>
      <c r="M508" s="154"/>
      <c r="N508" s="155"/>
      <c r="O508" s="55"/>
      <c r="P508" s="55"/>
      <c r="Q508" s="55"/>
      <c r="R508" s="55"/>
      <c r="S508" s="55"/>
      <c r="T508" s="56"/>
      <c r="U508" s="34"/>
      <c r="V508" s="34"/>
      <c r="W508" s="34"/>
      <c r="X508" s="34"/>
      <c r="Y508" s="34"/>
      <c r="Z508" s="34"/>
      <c r="AA508" s="34"/>
      <c r="AB508" s="34"/>
      <c r="AC508" s="34"/>
      <c r="AD508" s="34"/>
      <c r="AE508" s="34"/>
      <c r="AT508" s="19" t="s">
        <v>140</v>
      </c>
      <c r="AU508" s="19" t="s">
        <v>83</v>
      </c>
    </row>
    <row r="509" spans="1:65" s="15" customFormat="1">
      <c r="B509" s="174"/>
      <c r="D509" s="151" t="s">
        <v>142</v>
      </c>
      <c r="E509" s="175" t="s">
        <v>3</v>
      </c>
      <c r="F509" s="176" t="s">
        <v>709</v>
      </c>
      <c r="H509" s="175" t="s">
        <v>3</v>
      </c>
      <c r="I509" s="177"/>
      <c r="L509" s="174"/>
      <c r="M509" s="178"/>
      <c r="N509" s="179"/>
      <c r="O509" s="179"/>
      <c r="P509" s="179"/>
      <c r="Q509" s="179"/>
      <c r="R509" s="179"/>
      <c r="S509" s="179"/>
      <c r="T509" s="180"/>
      <c r="AT509" s="175" t="s">
        <v>142</v>
      </c>
      <c r="AU509" s="175" t="s">
        <v>83</v>
      </c>
      <c r="AV509" s="15" t="s">
        <v>81</v>
      </c>
      <c r="AW509" s="15" t="s">
        <v>34</v>
      </c>
      <c r="AX509" s="15" t="s">
        <v>73</v>
      </c>
      <c r="AY509" s="175" t="s">
        <v>130</v>
      </c>
    </row>
    <row r="510" spans="1:65" s="13" customFormat="1">
      <c r="B510" s="158"/>
      <c r="D510" s="151" t="s">
        <v>142</v>
      </c>
      <c r="E510" s="159" t="s">
        <v>3</v>
      </c>
      <c r="F510" s="160" t="s">
        <v>710</v>
      </c>
      <c r="H510" s="161">
        <v>36</v>
      </c>
      <c r="I510" s="162"/>
      <c r="L510" s="158"/>
      <c r="M510" s="163"/>
      <c r="N510" s="164"/>
      <c r="O510" s="164"/>
      <c r="P510" s="164"/>
      <c r="Q510" s="164"/>
      <c r="R510" s="164"/>
      <c r="S510" s="164"/>
      <c r="T510" s="165"/>
      <c r="AT510" s="159" t="s">
        <v>142</v>
      </c>
      <c r="AU510" s="159" t="s">
        <v>83</v>
      </c>
      <c r="AV510" s="13" t="s">
        <v>83</v>
      </c>
      <c r="AW510" s="13" t="s">
        <v>34</v>
      </c>
      <c r="AX510" s="13" t="s">
        <v>73</v>
      </c>
      <c r="AY510" s="159" t="s">
        <v>130</v>
      </c>
    </row>
    <row r="511" spans="1:65" s="14" customFormat="1">
      <c r="B511" s="166"/>
      <c r="D511" s="151" t="s">
        <v>142</v>
      </c>
      <c r="E511" s="167" t="s">
        <v>3</v>
      </c>
      <c r="F511" s="168" t="s">
        <v>144</v>
      </c>
      <c r="H511" s="169">
        <v>36</v>
      </c>
      <c r="I511" s="170"/>
      <c r="L511" s="166"/>
      <c r="M511" s="171"/>
      <c r="N511" s="172"/>
      <c r="O511" s="172"/>
      <c r="P511" s="172"/>
      <c r="Q511" s="172"/>
      <c r="R511" s="172"/>
      <c r="S511" s="172"/>
      <c r="T511" s="173"/>
      <c r="AT511" s="167" t="s">
        <v>142</v>
      </c>
      <c r="AU511" s="167" t="s">
        <v>83</v>
      </c>
      <c r="AV511" s="14" t="s">
        <v>136</v>
      </c>
      <c r="AW511" s="14" t="s">
        <v>34</v>
      </c>
      <c r="AX511" s="14" t="s">
        <v>81</v>
      </c>
      <c r="AY511" s="167" t="s">
        <v>130</v>
      </c>
    </row>
    <row r="512" spans="1:65" s="2" customFormat="1" ht="24.25" customHeight="1">
      <c r="A512" s="34"/>
      <c r="B512" s="136"/>
      <c r="C512" s="181" t="s">
        <v>711</v>
      </c>
      <c r="D512" s="181" t="s">
        <v>236</v>
      </c>
      <c r="E512" s="182" t="s">
        <v>712</v>
      </c>
      <c r="F512" s="183" t="s">
        <v>713</v>
      </c>
      <c r="G512" s="184" t="s">
        <v>147</v>
      </c>
      <c r="H512" s="185">
        <v>0.53</v>
      </c>
      <c r="I512" s="186"/>
      <c r="J512" s="187">
        <f>ROUND(I512*H512,2)</f>
        <v>0</v>
      </c>
      <c r="K512" s="188"/>
      <c r="L512" s="189"/>
      <c r="M512" s="190" t="s">
        <v>3</v>
      </c>
      <c r="N512" s="191" t="s">
        <v>44</v>
      </c>
      <c r="O512" s="55"/>
      <c r="P512" s="147">
        <f>O512*H512</f>
        <v>0</v>
      </c>
      <c r="Q512" s="147">
        <v>0.55000000000000004</v>
      </c>
      <c r="R512" s="147">
        <f>Q512*H512</f>
        <v>0.29150000000000004</v>
      </c>
      <c r="S512" s="147">
        <v>0</v>
      </c>
      <c r="T512" s="148">
        <f>S512*H512</f>
        <v>0</v>
      </c>
      <c r="U512" s="34"/>
      <c r="V512" s="34"/>
      <c r="W512" s="34"/>
      <c r="X512" s="34"/>
      <c r="Y512" s="34"/>
      <c r="Z512" s="34"/>
      <c r="AA512" s="34"/>
      <c r="AB512" s="34"/>
      <c r="AC512" s="34"/>
      <c r="AD512" s="34"/>
      <c r="AE512" s="34"/>
      <c r="AR512" s="149" t="s">
        <v>358</v>
      </c>
      <c r="AT512" s="149" t="s">
        <v>236</v>
      </c>
      <c r="AU512" s="149" t="s">
        <v>83</v>
      </c>
      <c r="AY512" s="19" t="s">
        <v>130</v>
      </c>
      <c r="BE512" s="150">
        <f>IF(N512="základní",J512,0)</f>
        <v>0</v>
      </c>
      <c r="BF512" s="150">
        <f>IF(N512="snížená",J512,0)</f>
        <v>0</v>
      </c>
      <c r="BG512" s="150">
        <f>IF(N512="zákl. přenesená",J512,0)</f>
        <v>0</v>
      </c>
      <c r="BH512" s="150">
        <f>IF(N512="sníž. přenesená",J512,0)</f>
        <v>0</v>
      </c>
      <c r="BI512" s="150">
        <f>IF(N512="nulová",J512,0)</f>
        <v>0</v>
      </c>
      <c r="BJ512" s="19" t="s">
        <v>81</v>
      </c>
      <c r="BK512" s="150">
        <f>ROUND(I512*H512,2)</f>
        <v>0</v>
      </c>
      <c r="BL512" s="19" t="s">
        <v>250</v>
      </c>
      <c r="BM512" s="149" t="s">
        <v>714</v>
      </c>
    </row>
    <row r="513" spans="1:65" s="2" customFormat="1">
      <c r="A513" s="34"/>
      <c r="B513" s="35"/>
      <c r="C513" s="34"/>
      <c r="D513" s="151" t="s">
        <v>138</v>
      </c>
      <c r="E513" s="34"/>
      <c r="F513" s="152" t="s">
        <v>713</v>
      </c>
      <c r="G513" s="34"/>
      <c r="H513" s="34"/>
      <c r="I513" s="153"/>
      <c r="J513" s="34"/>
      <c r="K513" s="34"/>
      <c r="L513" s="35"/>
      <c r="M513" s="154"/>
      <c r="N513" s="155"/>
      <c r="O513" s="55"/>
      <c r="P513" s="55"/>
      <c r="Q513" s="55"/>
      <c r="R513" s="55"/>
      <c r="S513" s="55"/>
      <c r="T513" s="56"/>
      <c r="U513" s="34"/>
      <c r="V513" s="34"/>
      <c r="W513" s="34"/>
      <c r="X513" s="34"/>
      <c r="Y513" s="34"/>
      <c r="Z513" s="34"/>
      <c r="AA513" s="34"/>
      <c r="AB513" s="34"/>
      <c r="AC513" s="34"/>
      <c r="AD513" s="34"/>
      <c r="AE513" s="34"/>
      <c r="AT513" s="19" t="s">
        <v>138</v>
      </c>
      <c r="AU513" s="19" t="s">
        <v>83</v>
      </c>
    </row>
    <row r="514" spans="1:65" s="15" customFormat="1">
      <c r="B514" s="174"/>
      <c r="D514" s="151" t="s">
        <v>142</v>
      </c>
      <c r="E514" s="175" t="s">
        <v>3</v>
      </c>
      <c r="F514" s="176" t="s">
        <v>709</v>
      </c>
      <c r="H514" s="175" t="s">
        <v>3</v>
      </c>
      <c r="I514" s="177"/>
      <c r="L514" s="174"/>
      <c r="M514" s="178"/>
      <c r="N514" s="179"/>
      <c r="O514" s="179"/>
      <c r="P514" s="179"/>
      <c r="Q514" s="179"/>
      <c r="R514" s="179"/>
      <c r="S514" s="179"/>
      <c r="T514" s="180"/>
      <c r="AT514" s="175" t="s">
        <v>142</v>
      </c>
      <c r="AU514" s="175" t="s">
        <v>83</v>
      </c>
      <c r="AV514" s="15" t="s">
        <v>81</v>
      </c>
      <c r="AW514" s="15" t="s">
        <v>34</v>
      </c>
      <c r="AX514" s="15" t="s">
        <v>73</v>
      </c>
      <c r="AY514" s="175" t="s">
        <v>130</v>
      </c>
    </row>
    <row r="515" spans="1:65" s="13" customFormat="1">
      <c r="B515" s="158"/>
      <c r="D515" s="151" t="s">
        <v>142</v>
      </c>
      <c r="E515" s="159" t="s">
        <v>3</v>
      </c>
      <c r="F515" s="160" t="s">
        <v>715</v>
      </c>
      <c r="H515" s="161">
        <v>0.46100000000000002</v>
      </c>
      <c r="I515" s="162"/>
      <c r="L515" s="158"/>
      <c r="M515" s="163"/>
      <c r="N515" s="164"/>
      <c r="O515" s="164"/>
      <c r="P515" s="164"/>
      <c r="Q515" s="164"/>
      <c r="R515" s="164"/>
      <c r="S515" s="164"/>
      <c r="T515" s="165"/>
      <c r="AT515" s="159" t="s">
        <v>142</v>
      </c>
      <c r="AU515" s="159" t="s">
        <v>83</v>
      </c>
      <c r="AV515" s="13" t="s">
        <v>83</v>
      </c>
      <c r="AW515" s="13" t="s">
        <v>34</v>
      </c>
      <c r="AX515" s="13" t="s">
        <v>73</v>
      </c>
      <c r="AY515" s="159" t="s">
        <v>130</v>
      </c>
    </row>
    <row r="516" spans="1:65" s="14" customFormat="1">
      <c r="B516" s="166"/>
      <c r="D516" s="151" t="s">
        <v>142</v>
      </c>
      <c r="E516" s="167" t="s">
        <v>3</v>
      </c>
      <c r="F516" s="168" t="s">
        <v>144</v>
      </c>
      <c r="H516" s="169">
        <v>0.46100000000000002</v>
      </c>
      <c r="I516" s="170"/>
      <c r="L516" s="166"/>
      <c r="M516" s="171"/>
      <c r="N516" s="172"/>
      <c r="O516" s="172"/>
      <c r="P516" s="172"/>
      <c r="Q516" s="172"/>
      <c r="R516" s="172"/>
      <c r="S516" s="172"/>
      <c r="T516" s="173"/>
      <c r="AT516" s="167" t="s">
        <v>142</v>
      </c>
      <c r="AU516" s="167" t="s">
        <v>83</v>
      </c>
      <c r="AV516" s="14" t="s">
        <v>136</v>
      </c>
      <c r="AW516" s="14" t="s">
        <v>34</v>
      </c>
      <c r="AX516" s="14" t="s">
        <v>81</v>
      </c>
      <c r="AY516" s="167" t="s">
        <v>130</v>
      </c>
    </row>
    <row r="517" spans="1:65" s="13" customFormat="1">
      <c r="B517" s="158"/>
      <c r="D517" s="151" t="s">
        <v>142</v>
      </c>
      <c r="F517" s="160" t="s">
        <v>716</v>
      </c>
      <c r="H517" s="161">
        <v>0.53</v>
      </c>
      <c r="I517" s="162"/>
      <c r="L517" s="158"/>
      <c r="M517" s="163"/>
      <c r="N517" s="164"/>
      <c r="O517" s="164"/>
      <c r="P517" s="164"/>
      <c r="Q517" s="164"/>
      <c r="R517" s="164"/>
      <c r="S517" s="164"/>
      <c r="T517" s="165"/>
      <c r="AT517" s="159" t="s">
        <v>142</v>
      </c>
      <c r="AU517" s="159" t="s">
        <v>83</v>
      </c>
      <c r="AV517" s="13" t="s">
        <v>83</v>
      </c>
      <c r="AW517" s="13" t="s">
        <v>4</v>
      </c>
      <c r="AX517" s="13" t="s">
        <v>81</v>
      </c>
      <c r="AY517" s="159" t="s">
        <v>130</v>
      </c>
    </row>
    <row r="518" spans="1:65" s="2" customFormat="1" ht="37.9" customHeight="1">
      <c r="A518" s="34"/>
      <c r="B518" s="136"/>
      <c r="C518" s="137" t="s">
        <v>717</v>
      </c>
      <c r="D518" s="137" t="s">
        <v>132</v>
      </c>
      <c r="E518" s="138" t="s">
        <v>718</v>
      </c>
      <c r="F518" s="139" t="s">
        <v>719</v>
      </c>
      <c r="G518" s="140" t="s">
        <v>260</v>
      </c>
      <c r="H518" s="141">
        <v>57.674999999999997</v>
      </c>
      <c r="I518" s="142"/>
      <c r="J518" s="143">
        <f>ROUND(I518*H518,2)</f>
        <v>0</v>
      </c>
      <c r="K518" s="144"/>
      <c r="L518" s="35"/>
      <c r="M518" s="145" t="s">
        <v>3</v>
      </c>
      <c r="N518" s="146" t="s">
        <v>44</v>
      </c>
      <c r="O518" s="55"/>
      <c r="P518" s="147">
        <f>O518*H518</f>
        <v>0</v>
      </c>
      <c r="Q518" s="147">
        <v>0</v>
      </c>
      <c r="R518" s="147">
        <f>Q518*H518</f>
        <v>0</v>
      </c>
      <c r="S518" s="147">
        <v>0</v>
      </c>
      <c r="T518" s="148">
        <f>S518*H518</f>
        <v>0</v>
      </c>
      <c r="U518" s="34"/>
      <c r="V518" s="34"/>
      <c r="W518" s="34"/>
      <c r="X518" s="34"/>
      <c r="Y518" s="34"/>
      <c r="Z518" s="34"/>
      <c r="AA518" s="34"/>
      <c r="AB518" s="34"/>
      <c r="AC518" s="34"/>
      <c r="AD518" s="34"/>
      <c r="AE518" s="34"/>
      <c r="AR518" s="149" t="s">
        <v>250</v>
      </c>
      <c r="AT518" s="149" t="s">
        <v>132</v>
      </c>
      <c r="AU518" s="149" t="s">
        <v>83</v>
      </c>
      <c r="AY518" s="19" t="s">
        <v>130</v>
      </c>
      <c r="BE518" s="150">
        <f>IF(N518="základní",J518,0)</f>
        <v>0</v>
      </c>
      <c r="BF518" s="150">
        <f>IF(N518="snížená",J518,0)</f>
        <v>0</v>
      </c>
      <c r="BG518" s="150">
        <f>IF(N518="zákl. přenesená",J518,0)</f>
        <v>0</v>
      </c>
      <c r="BH518" s="150">
        <f>IF(N518="sníž. přenesená",J518,0)</f>
        <v>0</v>
      </c>
      <c r="BI518" s="150">
        <f>IF(N518="nulová",J518,0)</f>
        <v>0</v>
      </c>
      <c r="BJ518" s="19" t="s">
        <v>81</v>
      </c>
      <c r="BK518" s="150">
        <f>ROUND(I518*H518,2)</f>
        <v>0</v>
      </c>
      <c r="BL518" s="19" t="s">
        <v>250</v>
      </c>
      <c r="BM518" s="149" t="s">
        <v>720</v>
      </c>
    </row>
    <row r="519" spans="1:65" s="2" customFormat="1" ht="45">
      <c r="A519" s="34"/>
      <c r="B519" s="35"/>
      <c r="C519" s="34"/>
      <c r="D519" s="151" t="s">
        <v>138</v>
      </c>
      <c r="E519" s="34"/>
      <c r="F519" s="152" t="s">
        <v>721</v>
      </c>
      <c r="G519" s="34"/>
      <c r="H519" s="34"/>
      <c r="I519" s="153"/>
      <c r="J519" s="34"/>
      <c r="K519" s="34"/>
      <c r="L519" s="35"/>
      <c r="M519" s="154"/>
      <c r="N519" s="155"/>
      <c r="O519" s="55"/>
      <c r="P519" s="55"/>
      <c r="Q519" s="55"/>
      <c r="R519" s="55"/>
      <c r="S519" s="55"/>
      <c r="T519" s="56"/>
      <c r="U519" s="34"/>
      <c r="V519" s="34"/>
      <c r="W519" s="34"/>
      <c r="X519" s="34"/>
      <c r="Y519" s="34"/>
      <c r="Z519" s="34"/>
      <c r="AA519" s="34"/>
      <c r="AB519" s="34"/>
      <c r="AC519" s="34"/>
      <c r="AD519" s="34"/>
      <c r="AE519" s="34"/>
      <c r="AT519" s="19" t="s">
        <v>138</v>
      </c>
      <c r="AU519" s="19" t="s">
        <v>83</v>
      </c>
    </row>
    <row r="520" spans="1:65" s="2" customFormat="1">
      <c r="A520" s="34"/>
      <c r="B520" s="35"/>
      <c r="C520" s="34"/>
      <c r="D520" s="156" t="s">
        <v>140</v>
      </c>
      <c r="E520" s="34"/>
      <c r="F520" s="157" t="s">
        <v>722</v>
      </c>
      <c r="G520" s="34"/>
      <c r="H520" s="34"/>
      <c r="I520" s="153"/>
      <c r="J520" s="34"/>
      <c r="K520" s="34"/>
      <c r="L520" s="35"/>
      <c r="M520" s="154"/>
      <c r="N520" s="155"/>
      <c r="O520" s="55"/>
      <c r="P520" s="55"/>
      <c r="Q520" s="55"/>
      <c r="R520" s="55"/>
      <c r="S520" s="55"/>
      <c r="T520" s="56"/>
      <c r="U520" s="34"/>
      <c r="V520" s="34"/>
      <c r="W520" s="34"/>
      <c r="X520" s="34"/>
      <c r="Y520" s="34"/>
      <c r="Z520" s="34"/>
      <c r="AA520" s="34"/>
      <c r="AB520" s="34"/>
      <c r="AC520" s="34"/>
      <c r="AD520" s="34"/>
      <c r="AE520" s="34"/>
      <c r="AT520" s="19" t="s">
        <v>140</v>
      </c>
      <c r="AU520" s="19" t="s">
        <v>83</v>
      </c>
    </row>
    <row r="521" spans="1:65" s="15" customFormat="1">
      <c r="B521" s="174"/>
      <c r="D521" s="151" t="s">
        <v>142</v>
      </c>
      <c r="E521" s="175" t="s">
        <v>3</v>
      </c>
      <c r="F521" s="176" t="s">
        <v>723</v>
      </c>
      <c r="H521" s="175" t="s">
        <v>3</v>
      </c>
      <c r="I521" s="177"/>
      <c r="L521" s="174"/>
      <c r="M521" s="178"/>
      <c r="N521" s="179"/>
      <c r="O521" s="179"/>
      <c r="P521" s="179"/>
      <c r="Q521" s="179"/>
      <c r="R521" s="179"/>
      <c r="S521" s="179"/>
      <c r="T521" s="180"/>
      <c r="AT521" s="175" t="s">
        <v>142</v>
      </c>
      <c r="AU521" s="175" t="s">
        <v>83</v>
      </c>
      <c r="AV521" s="15" t="s">
        <v>81</v>
      </c>
      <c r="AW521" s="15" t="s">
        <v>34</v>
      </c>
      <c r="AX521" s="15" t="s">
        <v>73</v>
      </c>
      <c r="AY521" s="175" t="s">
        <v>130</v>
      </c>
    </row>
    <row r="522" spans="1:65" s="13" customFormat="1">
      <c r="B522" s="158"/>
      <c r="D522" s="151" t="s">
        <v>142</v>
      </c>
      <c r="E522" s="159" t="s">
        <v>3</v>
      </c>
      <c r="F522" s="160" t="s">
        <v>724</v>
      </c>
      <c r="H522" s="161">
        <v>6</v>
      </c>
      <c r="I522" s="162"/>
      <c r="L522" s="158"/>
      <c r="M522" s="163"/>
      <c r="N522" s="164"/>
      <c r="O522" s="164"/>
      <c r="P522" s="164"/>
      <c r="Q522" s="164"/>
      <c r="R522" s="164"/>
      <c r="S522" s="164"/>
      <c r="T522" s="165"/>
      <c r="AT522" s="159" t="s">
        <v>142</v>
      </c>
      <c r="AU522" s="159" t="s">
        <v>83</v>
      </c>
      <c r="AV522" s="13" t="s">
        <v>83</v>
      </c>
      <c r="AW522" s="13" t="s">
        <v>34</v>
      </c>
      <c r="AX522" s="13" t="s">
        <v>73</v>
      </c>
      <c r="AY522" s="159" t="s">
        <v>130</v>
      </c>
    </row>
    <row r="523" spans="1:65" s="15" customFormat="1">
      <c r="B523" s="174"/>
      <c r="D523" s="151" t="s">
        <v>142</v>
      </c>
      <c r="E523" s="175" t="s">
        <v>3</v>
      </c>
      <c r="F523" s="176" t="s">
        <v>725</v>
      </c>
      <c r="H523" s="175" t="s">
        <v>3</v>
      </c>
      <c r="I523" s="177"/>
      <c r="L523" s="174"/>
      <c r="M523" s="178"/>
      <c r="N523" s="179"/>
      <c r="O523" s="179"/>
      <c r="P523" s="179"/>
      <c r="Q523" s="179"/>
      <c r="R523" s="179"/>
      <c r="S523" s="179"/>
      <c r="T523" s="180"/>
      <c r="AT523" s="175" t="s">
        <v>142</v>
      </c>
      <c r="AU523" s="175" t="s">
        <v>83</v>
      </c>
      <c r="AV523" s="15" t="s">
        <v>81</v>
      </c>
      <c r="AW523" s="15" t="s">
        <v>34</v>
      </c>
      <c r="AX523" s="15" t="s">
        <v>73</v>
      </c>
      <c r="AY523" s="175" t="s">
        <v>130</v>
      </c>
    </row>
    <row r="524" spans="1:65" s="13" customFormat="1">
      <c r="B524" s="158"/>
      <c r="D524" s="151" t="s">
        <v>142</v>
      </c>
      <c r="E524" s="159" t="s">
        <v>3</v>
      </c>
      <c r="F524" s="160" t="s">
        <v>726</v>
      </c>
      <c r="H524" s="161">
        <v>27.45</v>
      </c>
      <c r="I524" s="162"/>
      <c r="L524" s="158"/>
      <c r="M524" s="163"/>
      <c r="N524" s="164"/>
      <c r="O524" s="164"/>
      <c r="P524" s="164"/>
      <c r="Q524" s="164"/>
      <c r="R524" s="164"/>
      <c r="S524" s="164"/>
      <c r="T524" s="165"/>
      <c r="AT524" s="159" t="s">
        <v>142</v>
      </c>
      <c r="AU524" s="159" t="s">
        <v>83</v>
      </c>
      <c r="AV524" s="13" t="s">
        <v>83</v>
      </c>
      <c r="AW524" s="13" t="s">
        <v>34</v>
      </c>
      <c r="AX524" s="13" t="s">
        <v>73</v>
      </c>
      <c r="AY524" s="159" t="s">
        <v>130</v>
      </c>
    </row>
    <row r="525" spans="1:65" s="15" customFormat="1">
      <c r="B525" s="174"/>
      <c r="D525" s="151" t="s">
        <v>142</v>
      </c>
      <c r="E525" s="175" t="s">
        <v>3</v>
      </c>
      <c r="F525" s="176" t="s">
        <v>727</v>
      </c>
      <c r="H525" s="175" t="s">
        <v>3</v>
      </c>
      <c r="I525" s="177"/>
      <c r="L525" s="174"/>
      <c r="M525" s="178"/>
      <c r="N525" s="179"/>
      <c r="O525" s="179"/>
      <c r="P525" s="179"/>
      <c r="Q525" s="179"/>
      <c r="R525" s="179"/>
      <c r="S525" s="179"/>
      <c r="T525" s="180"/>
      <c r="AT525" s="175" t="s">
        <v>142</v>
      </c>
      <c r="AU525" s="175" t="s">
        <v>83</v>
      </c>
      <c r="AV525" s="15" t="s">
        <v>81</v>
      </c>
      <c r="AW525" s="15" t="s">
        <v>34</v>
      </c>
      <c r="AX525" s="15" t="s">
        <v>73</v>
      </c>
      <c r="AY525" s="175" t="s">
        <v>130</v>
      </c>
    </row>
    <row r="526" spans="1:65" s="13" customFormat="1">
      <c r="B526" s="158"/>
      <c r="D526" s="151" t="s">
        <v>142</v>
      </c>
      <c r="E526" s="159" t="s">
        <v>3</v>
      </c>
      <c r="F526" s="160" t="s">
        <v>728</v>
      </c>
      <c r="H526" s="161">
        <v>4</v>
      </c>
      <c r="I526" s="162"/>
      <c r="L526" s="158"/>
      <c r="M526" s="163"/>
      <c r="N526" s="164"/>
      <c r="O526" s="164"/>
      <c r="P526" s="164"/>
      <c r="Q526" s="164"/>
      <c r="R526" s="164"/>
      <c r="S526" s="164"/>
      <c r="T526" s="165"/>
      <c r="AT526" s="159" t="s">
        <v>142</v>
      </c>
      <c r="AU526" s="159" t="s">
        <v>83</v>
      </c>
      <c r="AV526" s="13" t="s">
        <v>83</v>
      </c>
      <c r="AW526" s="13" t="s">
        <v>34</v>
      </c>
      <c r="AX526" s="13" t="s">
        <v>73</v>
      </c>
      <c r="AY526" s="159" t="s">
        <v>130</v>
      </c>
    </row>
    <row r="527" spans="1:65" s="15" customFormat="1">
      <c r="B527" s="174"/>
      <c r="D527" s="151" t="s">
        <v>142</v>
      </c>
      <c r="E527" s="175" t="s">
        <v>3</v>
      </c>
      <c r="F527" s="176" t="s">
        <v>729</v>
      </c>
      <c r="H527" s="175" t="s">
        <v>3</v>
      </c>
      <c r="I527" s="177"/>
      <c r="L527" s="174"/>
      <c r="M527" s="178"/>
      <c r="N527" s="179"/>
      <c r="O527" s="179"/>
      <c r="P527" s="179"/>
      <c r="Q527" s="179"/>
      <c r="R527" s="179"/>
      <c r="S527" s="179"/>
      <c r="T527" s="180"/>
      <c r="AT527" s="175" t="s">
        <v>142</v>
      </c>
      <c r="AU527" s="175" t="s">
        <v>83</v>
      </c>
      <c r="AV527" s="15" t="s">
        <v>81</v>
      </c>
      <c r="AW527" s="15" t="s">
        <v>34</v>
      </c>
      <c r="AX527" s="15" t="s">
        <v>73</v>
      </c>
      <c r="AY527" s="175" t="s">
        <v>130</v>
      </c>
    </row>
    <row r="528" spans="1:65" s="13" customFormat="1">
      <c r="B528" s="158"/>
      <c r="D528" s="151" t="s">
        <v>142</v>
      </c>
      <c r="E528" s="159" t="s">
        <v>3</v>
      </c>
      <c r="F528" s="160" t="s">
        <v>730</v>
      </c>
      <c r="H528" s="161">
        <v>3.7250000000000001</v>
      </c>
      <c r="I528" s="162"/>
      <c r="L528" s="158"/>
      <c r="M528" s="163"/>
      <c r="N528" s="164"/>
      <c r="O528" s="164"/>
      <c r="P528" s="164"/>
      <c r="Q528" s="164"/>
      <c r="R528" s="164"/>
      <c r="S528" s="164"/>
      <c r="T528" s="165"/>
      <c r="AT528" s="159" t="s">
        <v>142</v>
      </c>
      <c r="AU528" s="159" t="s">
        <v>83</v>
      </c>
      <c r="AV528" s="13" t="s">
        <v>83</v>
      </c>
      <c r="AW528" s="13" t="s">
        <v>34</v>
      </c>
      <c r="AX528" s="13" t="s">
        <v>73</v>
      </c>
      <c r="AY528" s="159" t="s">
        <v>130</v>
      </c>
    </row>
    <row r="529" spans="1:65" s="15" customFormat="1">
      <c r="B529" s="174"/>
      <c r="D529" s="151" t="s">
        <v>142</v>
      </c>
      <c r="E529" s="175" t="s">
        <v>3</v>
      </c>
      <c r="F529" s="176" t="s">
        <v>731</v>
      </c>
      <c r="H529" s="175" t="s">
        <v>3</v>
      </c>
      <c r="I529" s="177"/>
      <c r="L529" s="174"/>
      <c r="M529" s="178"/>
      <c r="N529" s="179"/>
      <c r="O529" s="179"/>
      <c r="P529" s="179"/>
      <c r="Q529" s="179"/>
      <c r="R529" s="179"/>
      <c r="S529" s="179"/>
      <c r="T529" s="180"/>
      <c r="AT529" s="175" t="s">
        <v>142</v>
      </c>
      <c r="AU529" s="175" t="s">
        <v>83</v>
      </c>
      <c r="AV529" s="15" t="s">
        <v>81</v>
      </c>
      <c r="AW529" s="15" t="s">
        <v>34</v>
      </c>
      <c r="AX529" s="15" t="s">
        <v>73</v>
      </c>
      <c r="AY529" s="175" t="s">
        <v>130</v>
      </c>
    </row>
    <row r="530" spans="1:65" s="13" customFormat="1">
      <c r="B530" s="158"/>
      <c r="D530" s="151" t="s">
        <v>142</v>
      </c>
      <c r="E530" s="159" t="s">
        <v>3</v>
      </c>
      <c r="F530" s="160" t="s">
        <v>732</v>
      </c>
      <c r="H530" s="161">
        <v>8.4</v>
      </c>
      <c r="I530" s="162"/>
      <c r="L530" s="158"/>
      <c r="M530" s="163"/>
      <c r="N530" s="164"/>
      <c r="O530" s="164"/>
      <c r="P530" s="164"/>
      <c r="Q530" s="164"/>
      <c r="R530" s="164"/>
      <c r="S530" s="164"/>
      <c r="T530" s="165"/>
      <c r="AT530" s="159" t="s">
        <v>142</v>
      </c>
      <c r="AU530" s="159" t="s">
        <v>83</v>
      </c>
      <c r="AV530" s="13" t="s">
        <v>83</v>
      </c>
      <c r="AW530" s="13" t="s">
        <v>34</v>
      </c>
      <c r="AX530" s="13" t="s">
        <v>73</v>
      </c>
      <c r="AY530" s="159" t="s">
        <v>130</v>
      </c>
    </row>
    <row r="531" spans="1:65" s="15" customFormat="1">
      <c r="B531" s="174"/>
      <c r="D531" s="151" t="s">
        <v>142</v>
      </c>
      <c r="E531" s="175" t="s">
        <v>3</v>
      </c>
      <c r="F531" s="176" t="s">
        <v>733</v>
      </c>
      <c r="H531" s="175" t="s">
        <v>3</v>
      </c>
      <c r="I531" s="177"/>
      <c r="L531" s="174"/>
      <c r="M531" s="178"/>
      <c r="N531" s="179"/>
      <c r="O531" s="179"/>
      <c r="P531" s="179"/>
      <c r="Q531" s="179"/>
      <c r="R531" s="179"/>
      <c r="S531" s="179"/>
      <c r="T531" s="180"/>
      <c r="AT531" s="175" t="s">
        <v>142</v>
      </c>
      <c r="AU531" s="175" t="s">
        <v>83</v>
      </c>
      <c r="AV531" s="15" t="s">
        <v>81</v>
      </c>
      <c r="AW531" s="15" t="s">
        <v>34</v>
      </c>
      <c r="AX531" s="15" t="s">
        <v>73</v>
      </c>
      <c r="AY531" s="175" t="s">
        <v>130</v>
      </c>
    </row>
    <row r="532" spans="1:65" s="13" customFormat="1">
      <c r="B532" s="158"/>
      <c r="D532" s="151" t="s">
        <v>142</v>
      </c>
      <c r="E532" s="159" t="s">
        <v>3</v>
      </c>
      <c r="F532" s="160" t="s">
        <v>734</v>
      </c>
      <c r="H532" s="161">
        <v>4.05</v>
      </c>
      <c r="I532" s="162"/>
      <c r="L532" s="158"/>
      <c r="M532" s="163"/>
      <c r="N532" s="164"/>
      <c r="O532" s="164"/>
      <c r="P532" s="164"/>
      <c r="Q532" s="164"/>
      <c r="R532" s="164"/>
      <c r="S532" s="164"/>
      <c r="T532" s="165"/>
      <c r="AT532" s="159" t="s">
        <v>142</v>
      </c>
      <c r="AU532" s="159" t="s">
        <v>83</v>
      </c>
      <c r="AV532" s="13" t="s">
        <v>83</v>
      </c>
      <c r="AW532" s="13" t="s">
        <v>34</v>
      </c>
      <c r="AX532" s="13" t="s">
        <v>73</v>
      </c>
      <c r="AY532" s="159" t="s">
        <v>130</v>
      </c>
    </row>
    <row r="533" spans="1:65" s="15" customFormat="1">
      <c r="B533" s="174"/>
      <c r="D533" s="151" t="s">
        <v>142</v>
      </c>
      <c r="E533" s="175" t="s">
        <v>3</v>
      </c>
      <c r="F533" s="176" t="s">
        <v>735</v>
      </c>
      <c r="H533" s="175" t="s">
        <v>3</v>
      </c>
      <c r="I533" s="177"/>
      <c r="L533" s="174"/>
      <c r="M533" s="178"/>
      <c r="N533" s="179"/>
      <c r="O533" s="179"/>
      <c r="P533" s="179"/>
      <c r="Q533" s="179"/>
      <c r="R533" s="179"/>
      <c r="S533" s="179"/>
      <c r="T533" s="180"/>
      <c r="AT533" s="175" t="s">
        <v>142</v>
      </c>
      <c r="AU533" s="175" t="s">
        <v>83</v>
      </c>
      <c r="AV533" s="15" t="s">
        <v>81</v>
      </c>
      <c r="AW533" s="15" t="s">
        <v>34</v>
      </c>
      <c r="AX533" s="15" t="s">
        <v>73</v>
      </c>
      <c r="AY533" s="175" t="s">
        <v>130</v>
      </c>
    </row>
    <row r="534" spans="1:65" s="13" customFormat="1">
      <c r="B534" s="158"/>
      <c r="D534" s="151" t="s">
        <v>142</v>
      </c>
      <c r="E534" s="159" t="s">
        <v>3</v>
      </c>
      <c r="F534" s="160" t="s">
        <v>734</v>
      </c>
      <c r="H534" s="161">
        <v>4.05</v>
      </c>
      <c r="I534" s="162"/>
      <c r="L534" s="158"/>
      <c r="M534" s="163"/>
      <c r="N534" s="164"/>
      <c r="O534" s="164"/>
      <c r="P534" s="164"/>
      <c r="Q534" s="164"/>
      <c r="R534" s="164"/>
      <c r="S534" s="164"/>
      <c r="T534" s="165"/>
      <c r="AT534" s="159" t="s">
        <v>142</v>
      </c>
      <c r="AU534" s="159" t="s">
        <v>83</v>
      </c>
      <c r="AV534" s="13" t="s">
        <v>83</v>
      </c>
      <c r="AW534" s="13" t="s">
        <v>34</v>
      </c>
      <c r="AX534" s="13" t="s">
        <v>73</v>
      </c>
      <c r="AY534" s="159" t="s">
        <v>130</v>
      </c>
    </row>
    <row r="535" spans="1:65" s="14" customFormat="1">
      <c r="B535" s="166"/>
      <c r="D535" s="151" t="s">
        <v>142</v>
      </c>
      <c r="E535" s="167" t="s">
        <v>3</v>
      </c>
      <c r="F535" s="168" t="s">
        <v>144</v>
      </c>
      <c r="H535" s="169">
        <v>57.674999999999997</v>
      </c>
      <c r="I535" s="170"/>
      <c r="L535" s="166"/>
      <c r="M535" s="171"/>
      <c r="N535" s="172"/>
      <c r="O535" s="172"/>
      <c r="P535" s="172"/>
      <c r="Q535" s="172"/>
      <c r="R535" s="172"/>
      <c r="S535" s="172"/>
      <c r="T535" s="173"/>
      <c r="AT535" s="167" t="s">
        <v>142</v>
      </c>
      <c r="AU535" s="167" t="s">
        <v>83</v>
      </c>
      <c r="AV535" s="14" t="s">
        <v>136</v>
      </c>
      <c r="AW535" s="14" t="s">
        <v>34</v>
      </c>
      <c r="AX535" s="14" t="s">
        <v>81</v>
      </c>
      <c r="AY535" s="167" t="s">
        <v>130</v>
      </c>
    </row>
    <row r="536" spans="1:65" s="2" customFormat="1" ht="24.25" customHeight="1">
      <c r="A536" s="34"/>
      <c r="B536" s="136"/>
      <c r="C536" s="181" t="s">
        <v>736</v>
      </c>
      <c r="D536" s="181" t="s">
        <v>236</v>
      </c>
      <c r="E536" s="182" t="s">
        <v>712</v>
      </c>
      <c r="F536" s="183" t="s">
        <v>713</v>
      </c>
      <c r="G536" s="184" t="s">
        <v>147</v>
      </c>
      <c r="H536" s="185">
        <v>1.7330000000000001</v>
      </c>
      <c r="I536" s="186"/>
      <c r="J536" s="187">
        <f>ROUND(I536*H536,2)</f>
        <v>0</v>
      </c>
      <c r="K536" s="188"/>
      <c r="L536" s="189"/>
      <c r="M536" s="190" t="s">
        <v>3</v>
      </c>
      <c r="N536" s="191" t="s">
        <v>44</v>
      </c>
      <c r="O536" s="55"/>
      <c r="P536" s="147">
        <f>O536*H536</f>
        <v>0</v>
      </c>
      <c r="Q536" s="147">
        <v>0.55000000000000004</v>
      </c>
      <c r="R536" s="147">
        <f>Q536*H536</f>
        <v>0.95315000000000016</v>
      </c>
      <c r="S536" s="147">
        <v>0</v>
      </c>
      <c r="T536" s="148">
        <f>S536*H536</f>
        <v>0</v>
      </c>
      <c r="U536" s="34"/>
      <c r="V536" s="34"/>
      <c r="W536" s="34"/>
      <c r="X536" s="34"/>
      <c r="Y536" s="34"/>
      <c r="Z536" s="34"/>
      <c r="AA536" s="34"/>
      <c r="AB536" s="34"/>
      <c r="AC536" s="34"/>
      <c r="AD536" s="34"/>
      <c r="AE536" s="34"/>
      <c r="AR536" s="149" t="s">
        <v>358</v>
      </c>
      <c r="AT536" s="149" t="s">
        <v>236</v>
      </c>
      <c r="AU536" s="149" t="s">
        <v>83</v>
      </c>
      <c r="AY536" s="19" t="s">
        <v>130</v>
      </c>
      <c r="BE536" s="150">
        <f>IF(N536="základní",J536,0)</f>
        <v>0</v>
      </c>
      <c r="BF536" s="150">
        <f>IF(N536="snížená",J536,0)</f>
        <v>0</v>
      </c>
      <c r="BG536" s="150">
        <f>IF(N536="zákl. přenesená",J536,0)</f>
        <v>0</v>
      </c>
      <c r="BH536" s="150">
        <f>IF(N536="sníž. přenesená",J536,0)</f>
        <v>0</v>
      </c>
      <c r="BI536" s="150">
        <f>IF(N536="nulová",J536,0)</f>
        <v>0</v>
      </c>
      <c r="BJ536" s="19" t="s">
        <v>81</v>
      </c>
      <c r="BK536" s="150">
        <f>ROUND(I536*H536,2)</f>
        <v>0</v>
      </c>
      <c r="BL536" s="19" t="s">
        <v>250</v>
      </c>
      <c r="BM536" s="149" t="s">
        <v>737</v>
      </c>
    </row>
    <row r="537" spans="1:65" s="2" customFormat="1">
      <c r="A537" s="34"/>
      <c r="B537" s="35"/>
      <c r="C537" s="34"/>
      <c r="D537" s="151" t="s">
        <v>138</v>
      </c>
      <c r="E537" s="34"/>
      <c r="F537" s="152" t="s">
        <v>713</v>
      </c>
      <c r="G537" s="34"/>
      <c r="H537" s="34"/>
      <c r="I537" s="153"/>
      <c r="J537" s="34"/>
      <c r="K537" s="34"/>
      <c r="L537" s="35"/>
      <c r="M537" s="154"/>
      <c r="N537" s="155"/>
      <c r="O537" s="55"/>
      <c r="P537" s="55"/>
      <c r="Q537" s="55"/>
      <c r="R537" s="55"/>
      <c r="S537" s="55"/>
      <c r="T537" s="56"/>
      <c r="U537" s="34"/>
      <c r="V537" s="34"/>
      <c r="W537" s="34"/>
      <c r="X537" s="34"/>
      <c r="Y537" s="34"/>
      <c r="Z537" s="34"/>
      <c r="AA537" s="34"/>
      <c r="AB537" s="34"/>
      <c r="AC537" s="34"/>
      <c r="AD537" s="34"/>
      <c r="AE537" s="34"/>
      <c r="AT537" s="19" t="s">
        <v>138</v>
      </c>
      <c r="AU537" s="19" t="s">
        <v>83</v>
      </c>
    </row>
    <row r="538" spans="1:65" s="15" customFormat="1">
      <c r="B538" s="174"/>
      <c r="D538" s="151" t="s">
        <v>142</v>
      </c>
      <c r="E538" s="175" t="s">
        <v>3</v>
      </c>
      <c r="F538" s="176" t="s">
        <v>723</v>
      </c>
      <c r="H538" s="175" t="s">
        <v>3</v>
      </c>
      <c r="I538" s="177"/>
      <c r="L538" s="174"/>
      <c r="M538" s="178"/>
      <c r="N538" s="179"/>
      <c r="O538" s="179"/>
      <c r="P538" s="179"/>
      <c r="Q538" s="179"/>
      <c r="R538" s="179"/>
      <c r="S538" s="179"/>
      <c r="T538" s="180"/>
      <c r="AT538" s="175" t="s">
        <v>142</v>
      </c>
      <c r="AU538" s="175" t="s">
        <v>83</v>
      </c>
      <c r="AV538" s="15" t="s">
        <v>81</v>
      </c>
      <c r="AW538" s="15" t="s">
        <v>34</v>
      </c>
      <c r="AX538" s="15" t="s">
        <v>73</v>
      </c>
      <c r="AY538" s="175" t="s">
        <v>130</v>
      </c>
    </row>
    <row r="539" spans="1:65" s="13" customFormat="1">
      <c r="B539" s="158"/>
      <c r="D539" s="151" t="s">
        <v>142</v>
      </c>
      <c r="E539" s="159" t="s">
        <v>3</v>
      </c>
      <c r="F539" s="160" t="s">
        <v>738</v>
      </c>
      <c r="H539" s="161">
        <v>0.154</v>
      </c>
      <c r="I539" s="162"/>
      <c r="L539" s="158"/>
      <c r="M539" s="163"/>
      <c r="N539" s="164"/>
      <c r="O539" s="164"/>
      <c r="P539" s="164"/>
      <c r="Q539" s="164"/>
      <c r="R539" s="164"/>
      <c r="S539" s="164"/>
      <c r="T539" s="165"/>
      <c r="AT539" s="159" t="s">
        <v>142</v>
      </c>
      <c r="AU539" s="159" t="s">
        <v>83</v>
      </c>
      <c r="AV539" s="13" t="s">
        <v>83</v>
      </c>
      <c r="AW539" s="13" t="s">
        <v>34</v>
      </c>
      <c r="AX539" s="13" t="s">
        <v>73</v>
      </c>
      <c r="AY539" s="159" t="s">
        <v>130</v>
      </c>
    </row>
    <row r="540" spans="1:65" s="15" customFormat="1">
      <c r="B540" s="174"/>
      <c r="D540" s="151" t="s">
        <v>142</v>
      </c>
      <c r="E540" s="175" t="s">
        <v>3</v>
      </c>
      <c r="F540" s="176" t="s">
        <v>725</v>
      </c>
      <c r="H540" s="175" t="s">
        <v>3</v>
      </c>
      <c r="I540" s="177"/>
      <c r="L540" s="174"/>
      <c r="M540" s="178"/>
      <c r="N540" s="179"/>
      <c r="O540" s="179"/>
      <c r="P540" s="179"/>
      <c r="Q540" s="179"/>
      <c r="R540" s="179"/>
      <c r="S540" s="179"/>
      <c r="T540" s="180"/>
      <c r="AT540" s="175" t="s">
        <v>142</v>
      </c>
      <c r="AU540" s="175" t="s">
        <v>83</v>
      </c>
      <c r="AV540" s="15" t="s">
        <v>81</v>
      </c>
      <c r="AW540" s="15" t="s">
        <v>34</v>
      </c>
      <c r="AX540" s="15" t="s">
        <v>73</v>
      </c>
      <c r="AY540" s="175" t="s">
        <v>130</v>
      </c>
    </row>
    <row r="541" spans="1:65" s="13" customFormat="1">
      <c r="B541" s="158"/>
      <c r="D541" s="151" t="s">
        <v>142</v>
      </c>
      <c r="E541" s="159" t="s">
        <v>3</v>
      </c>
      <c r="F541" s="160" t="s">
        <v>739</v>
      </c>
      <c r="H541" s="161">
        <v>0.70299999999999996</v>
      </c>
      <c r="I541" s="162"/>
      <c r="L541" s="158"/>
      <c r="M541" s="163"/>
      <c r="N541" s="164"/>
      <c r="O541" s="164"/>
      <c r="P541" s="164"/>
      <c r="Q541" s="164"/>
      <c r="R541" s="164"/>
      <c r="S541" s="164"/>
      <c r="T541" s="165"/>
      <c r="AT541" s="159" t="s">
        <v>142</v>
      </c>
      <c r="AU541" s="159" t="s">
        <v>83</v>
      </c>
      <c r="AV541" s="13" t="s">
        <v>83</v>
      </c>
      <c r="AW541" s="13" t="s">
        <v>34</v>
      </c>
      <c r="AX541" s="13" t="s">
        <v>73</v>
      </c>
      <c r="AY541" s="159" t="s">
        <v>130</v>
      </c>
    </row>
    <row r="542" spans="1:65" s="15" customFormat="1">
      <c r="B542" s="174"/>
      <c r="D542" s="151" t="s">
        <v>142</v>
      </c>
      <c r="E542" s="175" t="s">
        <v>3</v>
      </c>
      <c r="F542" s="176" t="s">
        <v>727</v>
      </c>
      <c r="H542" s="175" t="s">
        <v>3</v>
      </c>
      <c r="I542" s="177"/>
      <c r="L542" s="174"/>
      <c r="M542" s="178"/>
      <c r="N542" s="179"/>
      <c r="O542" s="179"/>
      <c r="P542" s="179"/>
      <c r="Q542" s="179"/>
      <c r="R542" s="179"/>
      <c r="S542" s="179"/>
      <c r="T542" s="180"/>
      <c r="AT542" s="175" t="s">
        <v>142</v>
      </c>
      <c r="AU542" s="175" t="s">
        <v>83</v>
      </c>
      <c r="AV542" s="15" t="s">
        <v>81</v>
      </c>
      <c r="AW542" s="15" t="s">
        <v>34</v>
      </c>
      <c r="AX542" s="15" t="s">
        <v>73</v>
      </c>
      <c r="AY542" s="175" t="s">
        <v>130</v>
      </c>
    </row>
    <row r="543" spans="1:65" s="13" customFormat="1">
      <c r="B543" s="158"/>
      <c r="D543" s="151" t="s">
        <v>142</v>
      </c>
      <c r="E543" s="159" t="s">
        <v>3</v>
      </c>
      <c r="F543" s="160" t="s">
        <v>740</v>
      </c>
      <c r="H543" s="161">
        <v>0.09</v>
      </c>
      <c r="I543" s="162"/>
      <c r="L543" s="158"/>
      <c r="M543" s="163"/>
      <c r="N543" s="164"/>
      <c r="O543" s="164"/>
      <c r="P543" s="164"/>
      <c r="Q543" s="164"/>
      <c r="R543" s="164"/>
      <c r="S543" s="164"/>
      <c r="T543" s="165"/>
      <c r="AT543" s="159" t="s">
        <v>142</v>
      </c>
      <c r="AU543" s="159" t="s">
        <v>83</v>
      </c>
      <c r="AV543" s="13" t="s">
        <v>83</v>
      </c>
      <c r="AW543" s="13" t="s">
        <v>34</v>
      </c>
      <c r="AX543" s="13" t="s">
        <v>73</v>
      </c>
      <c r="AY543" s="159" t="s">
        <v>130</v>
      </c>
    </row>
    <row r="544" spans="1:65" s="15" customFormat="1">
      <c r="B544" s="174"/>
      <c r="D544" s="151" t="s">
        <v>142</v>
      </c>
      <c r="E544" s="175" t="s">
        <v>3</v>
      </c>
      <c r="F544" s="176" t="s">
        <v>729</v>
      </c>
      <c r="H544" s="175" t="s">
        <v>3</v>
      </c>
      <c r="I544" s="177"/>
      <c r="L544" s="174"/>
      <c r="M544" s="178"/>
      <c r="N544" s="179"/>
      <c r="O544" s="179"/>
      <c r="P544" s="179"/>
      <c r="Q544" s="179"/>
      <c r="R544" s="179"/>
      <c r="S544" s="179"/>
      <c r="T544" s="180"/>
      <c r="AT544" s="175" t="s">
        <v>142</v>
      </c>
      <c r="AU544" s="175" t="s">
        <v>83</v>
      </c>
      <c r="AV544" s="15" t="s">
        <v>81</v>
      </c>
      <c r="AW544" s="15" t="s">
        <v>34</v>
      </c>
      <c r="AX544" s="15" t="s">
        <v>73</v>
      </c>
      <c r="AY544" s="175" t="s">
        <v>130</v>
      </c>
    </row>
    <row r="545" spans="1:65" s="13" customFormat="1">
      <c r="B545" s="158"/>
      <c r="D545" s="151" t="s">
        <v>142</v>
      </c>
      <c r="E545" s="159" t="s">
        <v>3</v>
      </c>
      <c r="F545" s="160" t="s">
        <v>741</v>
      </c>
      <c r="H545" s="161">
        <v>8.4000000000000005E-2</v>
      </c>
      <c r="I545" s="162"/>
      <c r="L545" s="158"/>
      <c r="M545" s="163"/>
      <c r="N545" s="164"/>
      <c r="O545" s="164"/>
      <c r="P545" s="164"/>
      <c r="Q545" s="164"/>
      <c r="R545" s="164"/>
      <c r="S545" s="164"/>
      <c r="T545" s="165"/>
      <c r="AT545" s="159" t="s">
        <v>142</v>
      </c>
      <c r="AU545" s="159" t="s">
        <v>83</v>
      </c>
      <c r="AV545" s="13" t="s">
        <v>83</v>
      </c>
      <c r="AW545" s="13" t="s">
        <v>34</v>
      </c>
      <c r="AX545" s="13" t="s">
        <v>73</v>
      </c>
      <c r="AY545" s="159" t="s">
        <v>130</v>
      </c>
    </row>
    <row r="546" spans="1:65" s="15" customFormat="1">
      <c r="B546" s="174"/>
      <c r="D546" s="151" t="s">
        <v>142</v>
      </c>
      <c r="E546" s="175" t="s">
        <v>3</v>
      </c>
      <c r="F546" s="176" t="s">
        <v>731</v>
      </c>
      <c r="H546" s="175" t="s">
        <v>3</v>
      </c>
      <c r="I546" s="177"/>
      <c r="L546" s="174"/>
      <c r="M546" s="178"/>
      <c r="N546" s="179"/>
      <c r="O546" s="179"/>
      <c r="P546" s="179"/>
      <c r="Q546" s="179"/>
      <c r="R546" s="179"/>
      <c r="S546" s="179"/>
      <c r="T546" s="180"/>
      <c r="AT546" s="175" t="s">
        <v>142</v>
      </c>
      <c r="AU546" s="175" t="s">
        <v>83</v>
      </c>
      <c r="AV546" s="15" t="s">
        <v>81</v>
      </c>
      <c r="AW546" s="15" t="s">
        <v>34</v>
      </c>
      <c r="AX546" s="15" t="s">
        <v>73</v>
      </c>
      <c r="AY546" s="175" t="s">
        <v>130</v>
      </c>
    </row>
    <row r="547" spans="1:65" s="13" customFormat="1">
      <c r="B547" s="158"/>
      <c r="D547" s="151" t="s">
        <v>142</v>
      </c>
      <c r="E547" s="159" t="s">
        <v>3</v>
      </c>
      <c r="F547" s="160" t="s">
        <v>742</v>
      </c>
      <c r="H547" s="161">
        <v>0.24199999999999999</v>
      </c>
      <c r="I547" s="162"/>
      <c r="L547" s="158"/>
      <c r="M547" s="163"/>
      <c r="N547" s="164"/>
      <c r="O547" s="164"/>
      <c r="P547" s="164"/>
      <c r="Q547" s="164"/>
      <c r="R547" s="164"/>
      <c r="S547" s="164"/>
      <c r="T547" s="165"/>
      <c r="AT547" s="159" t="s">
        <v>142</v>
      </c>
      <c r="AU547" s="159" t="s">
        <v>83</v>
      </c>
      <c r="AV547" s="13" t="s">
        <v>83</v>
      </c>
      <c r="AW547" s="13" t="s">
        <v>34</v>
      </c>
      <c r="AX547" s="13" t="s">
        <v>73</v>
      </c>
      <c r="AY547" s="159" t="s">
        <v>130</v>
      </c>
    </row>
    <row r="548" spans="1:65" s="15" customFormat="1">
      <c r="B548" s="174"/>
      <c r="D548" s="151" t="s">
        <v>142</v>
      </c>
      <c r="E548" s="175" t="s">
        <v>3</v>
      </c>
      <c r="F548" s="176" t="s">
        <v>733</v>
      </c>
      <c r="H548" s="175" t="s">
        <v>3</v>
      </c>
      <c r="I548" s="177"/>
      <c r="L548" s="174"/>
      <c r="M548" s="178"/>
      <c r="N548" s="179"/>
      <c r="O548" s="179"/>
      <c r="P548" s="179"/>
      <c r="Q548" s="179"/>
      <c r="R548" s="179"/>
      <c r="S548" s="179"/>
      <c r="T548" s="180"/>
      <c r="AT548" s="175" t="s">
        <v>142</v>
      </c>
      <c r="AU548" s="175" t="s">
        <v>83</v>
      </c>
      <c r="AV548" s="15" t="s">
        <v>81</v>
      </c>
      <c r="AW548" s="15" t="s">
        <v>34</v>
      </c>
      <c r="AX548" s="15" t="s">
        <v>73</v>
      </c>
      <c r="AY548" s="175" t="s">
        <v>130</v>
      </c>
    </row>
    <row r="549" spans="1:65" s="13" customFormat="1">
      <c r="B549" s="158"/>
      <c r="D549" s="151" t="s">
        <v>142</v>
      </c>
      <c r="E549" s="159" t="s">
        <v>3</v>
      </c>
      <c r="F549" s="160" t="s">
        <v>743</v>
      </c>
      <c r="H549" s="161">
        <v>0.11700000000000001</v>
      </c>
      <c r="I549" s="162"/>
      <c r="L549" s="158"/>
      <c r="M549" s="163"/>
      <c r="N549" s="164"/>
      <c r="O549" s="164"/>
      <c r="P549" s="164"/>
      <c r="Q549" s="164"/>
      <c r="R549" s="164"/>
      <c r="S549" s="164"/>
      <c r="T549" s="165"/>
      <c r="AT549" s="159" t="s">
        <v>142</v>
      </c>
      <c r="AU549" s="159" t="s">
        <v>83</v>
      </c>
      <c r="AV549" s="13" t="s">
        <v>83</v>
      </c>
      <c r="AW549" s="13" t="s">
        <v>34</v>
      </c>
      <c r="AX549" s="13" t="s">
        <v>73</v>
      </c>
      <c r="AY549" s="159" t="s">
        <v>130</v>
      </c>
    </row>
    <row r="550" spans="1:65" s="15" customFormat="1">
      <c r="B550" s="174"/>
      <c r="D550" s="151" t="s">
        <v>142</v>
      </c>
      <c r="E550" s="175" t="s">
        <v>3</v>
      </c>
      <c r="F550" s="176" t="s">
        <v>735</v>
      </c>
      <c r="H550" s="175" t="s">
        <v>3</v>
      </c>
      <c r="I550" s="177"/>
      <c r="L550" s="174"/>
      <c r="M550" s="178"/>
      <c r="N550" s="179"/>
      <c r="O550" s="179"/>
      <c r="P550" s="179"/>
      <c r="Q550" s="179"/>
      <c r="R550" s="179"/>
      <c r="S550" s="179"/>
      <c r="T550" s="180"/>
      <c r="AT550" s="175" t="s">
        <v>142</v>
      </c>
      <c r="AU550" s="175" t="s">
        <v>83</v>
      </c>
      <c r="AV550" s="15" t="s">
        <v>81</v>
      </c>
      <c r="AW550" s="15" t="s">
        <v>34</v>
      </c>
      <c r="AX550" s="15" t="s">
        <v>73</v>
      </c>
      <c r="AY550" s="175" t="s">
        <v>130</v>
      </c>
    </row>
    <row r="551" spans="1:65" s="13" customFormat="1">
      <c r="B551" s="158"/>
      <c r="D551" s="151" t="s">
        <v>142</v>
      </c>
      <c r="E551" s="159" t="s">
        <v>3</v>
      </c>
      <c r="F551" s="160" t="s">
        <v>743</v>
      </c>
      <c r="H551" s="161">
        <v>0.11700000000000001</v>
      </c>
      <c r="I551" s="162"/>
      <c r="L551" s="158"/>
      <c r="M551" s="163"/>
      <c r="N551" s="164"/>
      <c r="O551" s="164"/>
      <c r="P551" s="164"/>
      <c r="Q551" s="164"/>
      <c r="R551" s="164"/>
      <c r="S551" s="164"/>
      <c r="T551" s="165"/>
      <c r="AT551" s="159" t="s">
        <v>142</v>
      </c>
      <c r="AU551" s="159" t="s">
        <v>83</v>
      </c>
      <c r="AV551" s="13" t="s">
        <v>83</v>
      </c>
      <c r="AW551" s="13" t="s">
        <v>34</v>
      </c>
      <c r="AX551" s="13" t="s">
        <v>73</v>
      </c>
      <c r="AY551" s="159" t="s">
        <v>130</v>
      </c>
    </row>
    <row r="552" spans="1:65" s="14" customFormat="1">
      <c r="B552" s="166"/>
      <c r="D552" s="151" t="s">
        <v>142</v>
      </c>
      <c r="E552" s="167" t="s">
        <v>3</v>
      </c>
      <c r="F552" s="168" t="s">
        <v>144</v>
      </c>
      <c r="H552" s="169">
        <v>1.5069999999999999</v>
      </c>
      <c r="I552" s="170"/>
      <c r="L552" s="166"/>
      <c r="M552" s="171"/>
      <c r="N552" s="172"/>
      <c r="O552" s="172"/>
      <c r="P552" s="172"/>
      <c r="Q552" s="172"/>
      <c r="R552" s="172"/>
      <c r="S552" s="172"/>
      <c r="T552" s="173"/>
      <c r="AT552" s="167" t="s">
        <v>142</v>
      </c>
      <c r="AU552" s="167" t="s">
        <v>83</v>
      </c>
      <c r="AV552" s="14" t="s">
        <v>136</v>
      </c>
      <c r="AW552" s="14" t="s">
        <v>34</v>
      </c>
      <c r="AX552" s="14" t="s">
        <v>81</v>
      </c>
      <c r="AY552" s="167" t="s">
        <v>130</v>
      </c>
    </row>
    <row r="553" spans="1:65" s="13" customFormat="1">
      <c r="B553" s="158"/>
      <c r="D553" s="151" t="s">
        <v>142</v>
      </c>
      <c r="F553" s="160" t="s">
        <v>744</v>
      </c>
      <c r="H553" s="161">
        <v>1.7330000000000001</v>
      </c>
      <c r="I553" s="162"/>
      <c r="L553" s="158"/>
      <c r="M553" s="163"/>
      <c r="N553" s="164"/>
      <c r="O553" s="164"/>
      <c r="P553" s="164"/>
      <c r="Q553" s="164"/>
      <c r="R553" s="164"/>
      <c r="S553" s="164"/>
      <c r="T553" s="165"/>
      <c r="AT553" s="159" t="s">
        <v>142</v>
      </c>
      <c r="AU553" s="159" t="s">
        <v>83</v>
      </c>
      <c r="AV553" s="13" t="s">
        <v>83</v>
      </c>
      <c r="AW553" s="13" t="s">
        <v>4</v>
      </c>
      <c r="AX553" s="13" t="s">
        <v>81</v>
      </c>
      <c r="AY553" s="159" t="s">
        <v>130</v>
      </c>
    </row>
    <row r="554" spans="1:65" s="2" customFormat="1" ht="37.9" customHeight="1">
      <c r="A554" s="34"/>
      <c r="B554" s="136"/>
      <c r="C554" s="137" t="s">
        <v>745</v>
      </c>
      <c r="D554" s="137" t="s">
        <v>132</v>
      </c>
      <c r="E554" s="138" t="s">
        <v>746</v>
      </c>
      <c r="F554" s="139" t="s">
        <v>747</v>
      </c>
      <c r="G554" s="140" t="s">
        <v>260</v>
      </c>
      <c r="H554" s="141">
        <v>181.94499999999999</v>
      </c>
      <c r="I554" s="142"/>
      <c r="J554" s="143">
        <f>ROUND(I554*H554,2)</f>
        <v>0</v>
      </c>
      <c r="K554" s="144"/>
      <c r="L554" s="35"/>
      <c r="M554" s="145" t="s">
        <v>3</v>
      </c>
      <c r="N554" s="146" t="s">
        <v>44</v>
      </c>
      <c r="O554" s="55"/>
      <c r="P554" s="147">
        <f>O554*H554</f>
        <v>0</v>
      </c>
      <c r="Q554" s="147">
        <v>0</v>
      </c>
      <c r="R554" s="147">
        <f>Q554*H554</f>
        <v>0</v>
      </c>
      <c r="S554" s="147">
        <v>0</v>
      </c>
      <c r="T554" s="148">
        <f>S554*H554</f>
        <v>0</v>
      </c>
      <c r="U554" s="34"/>
      <c r="V554" s="34"/>
      <c r="W554" s="34"/>
      <c r="X554" s="34"/>
      <c r="Y554" s="34"/>
      <c r="Z554" s="34"/>
      <c r="AA554" s="34"/>
      <c r="AB554" s="34"/>
      <c r="AC554" s="34"/>
      <c r="AD554" s="34"/>
      <c r="AE554" s="34"/>
      <c r="AR554" s="149" t="s">
        <v>250</v>
      </c>
      <c r="AT554" s="149" t="s">
        <v>132</v>
      </c>
      <c r="AU554" s="149" t="s">
        <v>83</v>
      </c>
      <c r="AY554" s="19" t="s">
        <v>130</v>
      </c>
      <c r="BE554" s="150">
        <f>IF(N554="základní",J554,0)</f>
        <v>0</v>
      </c>
      <c r="BF554" s="150">
        <f>IF(N554="snížená",J554,0)</f>
        <v>0</v>
      </c>
      <c r="BG554" s="150">
        <f>IF(N554="zákl. přenesená",J554,0)</f>
        <v>0</v>
      </c>
      <c r="BH554" s="150">
        <f>IF(N554="sníž. přenesená",J554,0)</f>
        <v>0</v>
      </c>
      <c r="BI554" s="150">
        <f>IF(N554="nulová",J554,0)</f>
        <v>0</v>
      </c>
      <c r="BJ554" s="19" t="s">
        <v>81</v>
      </c>
      <c r="BK554" s="150">
        <f>ROUND(I554*H554,2)</f>
        <v>0</v>
      </c>
      <c r="BL554" s="19" t="s">
        <v>250</v>
      </c>
      <c r="BM554" s="149" t="s">
        <v>748</v>
      </c>
    </row>
    <row r="555" spans="1:65" s="2" customFormat="1" ht="45">
      <c r="A555" s="34"/>
      <c r="B555" s="35"/>
      <c r="C555" s="34"/>
      <c r="D555" s="151" t="s">
        <v>138</v>
      </c>
      <c r="E555" s="34"/>
      <c r="F555" s="152" t="s">
        <v>749</v>
      </c>
      <c r="G555" s="34"/>
      <c r="H555" s="34"/>
      <c r="I555" s="153"/>
      <c r="J555" s="34"/>
      <c r="K555" s="34"/>
      <c r="L555" s="35"/>
      <c r="M555" s="154"/>
      <c r="N555" s="155"/>
      <c r="O555" s="55"/>
      <c r="P555" s="55"/>
      <c r="Q555" s="55"/>
      <c r="R555" s="55"/>
      <c r="S555" s="55"/>
      <c r="T555" s="56"/>
      <c r="U555" s="34"/>
      <c r="V555" s="34"/>
      <c r="W555" s="34"/>
      <c r="X555" s="34"/>
      <c r="Y555" s="34"/>
      <c r="Z555" s="34"/>
      <c r="AA555" s="34"/>
      <c r="AB555" s="34"/>
      <c r="AC555" s="34"/>
      <c r="AD555" s="34"/>
      <c r="AE555" s="34"/>
      <c r="AT555" s="19" t="s">
        <v>138</v>
      </c>
      <c r="AU555" s="19" t="s">
        <v>83</v>
      </c>
    </row>
    <row r="556" spans="1:65" s="2" customFormat="1">
      <c r="A556" s="34"/>
      <c r="B556" s="35"/>
      <c r="C556" s="34"/>
      <c r="D556" s="156" t="s">
        <v>140</v>
      </c>
      <c r="E556" s="34"/>
      <c r="F556" s="157" t="s">
        <v>750</v>
      </c>
      <c r="G556" s="34"/>
      <c r="H556" s="34"/>
      <c r="I556" s="153"/>
      <c r="J556" s="34"/>
      <c r="K556" s="34"/>
      <c r="L556" s="35"/>
      <c r="M556" s="154"/>
      <c r="N556" s="155"/>
      <c r="O556" s="55"/>
      <c r="P556" s="55"/>
      <c r="Q556" s="55"/>
      <c r="R556" s="55"/>
      <c r="S556" s="55"/>
      <c r="T556" s="56"/>
      <c r="U556" s="34"/>
      <c r="V556" s="34"/>
      <c r="W556" s="34"/>
      <c r="X556" s="34"/>
      <c r="Y556" s="34"/>
      <c r="Z556" s="34"/>
      <c r="AA556" s="34"/>
      <c r="AB556" s="34"/>
      <c r="AC556" s="34"/>
      <c r="AD556" s="34"/>
      <c r="AE556" s="34"/>
      <c r="AT556" s="19" t="s">
        <v>140</v>
      </c>
      <c r="AU556" s="19" t="s">
        <v>83</v>
      </c>
    </row>
    <row r="557" spans="1:65" s="15" customFormat="1">
      <c r="B557" s="174"/>
      <c r="D557" s="151" t="s">
        <v>142</v>
      </c>
      <c r="E557" s="175" t="s">
        <v>3</v>
      </c>
      <c r="F557" s="176" t="s">
        <v>751</v>
      </c>
      <c r="H557" s="175" t="s">
        <v>3</v>
      </c>
      <c r="I557" s="177"/>
      <c r="L557" s="174"/>
      <c r="M557" s="178"/>
      <c r="N557" s="179"/>
      <c r="O557" s="179"/>
      <c r="P557" s="179"/>
      <c r="Q557" s="179"/>
      <c r="R557" s="179"/>
      <c r="S557" s="179"/>
      <c r="T557" s="180"/>
      <c r="AT557" s="175" t="s">
        <v>142</v>
      </c>
      <c r="AU557" s="175" t="s">
        <v>83</v>
      </c>
      <c r="AV557" s="15" t="s">
        <v>81</v>
      </c>
      <c r="AW557" s="15" t="s">
        <v>34</v>
      </c>
      <c r="AX557" s="15" t="s">
        <v>73</v>
      </c>
      <c r="AY557" s="175" t="s">
        <v>130</v>
      </c>
    </row>
    <row r="558" spans="1:65" s="13" customFormat="1">
      <c r="B558" s="158"/>
      <c r="D558" s="151" t="s">
        <v>142</v>
      </c>
      <c r="E558" s="159" t="s">
        <v>3</v>
      </c>
      <c r="F558" s="160" t="s">
        <v>752</v>
      </c>
      <c r="H558" s="161">
        <v>139.965</v>
      </c>
      <c r="I558" s="162"/>
      <c r="L558" s="158"/>
      <c r="M558" s="163"/>
      <c r="N558" s="164"/>
      <c r="O558" s="164"/>
      <c r="P558" s="164"/>
      <c r="Q558" s="164"/>
      <c r="R558" s="164"/>
      <c r="S558" s="164"/>
      <c r="T558" s="165"/>
      <c r="AT558" s="159" t="s">
        <v>142</v>
      </c>
      <c r="AU558" s="159" t="s">
        <v>83</v>
      </c>
      <c r="AV558" s="13" t="s">
        <v>83</v>
      </c>
      <c r="AW558" s="13" t="s">
        <v>34</v>
      </c>
      <c r="AX558" s="13" t="s">
        <v>73</v>
      </c>
      <c r="AY558" s="159" t="s">
        <v>130</v>
      </c>
    </row>
    <row r="559" spans="1:65" s="15" customFormat="1">
      <c r="B559" s="174"/>
      <c r="D559" s="151" t="s">
        <v>142</v>
      </c>
      <c r="E559" s="175" t="s">
        <v>3</v>
      </c>
      <c r="F559" s="176" t="s">
        <v>753</v>
      </c>
      <c r="H559" s="175" t="s">
        <v>3</v>
      </c>
      <c r="I559" s="177"/>
      <c r="L559" s="174"/>
      <c r="M559" s="178"/>
      <c r="N559" s="179"/>
      <c r="O559" s="179"/>
      <c r="P559" s="179"/>
      <c r="Q559" s="179"/>
      <c r="R559" s="179"/>
      <c r="S559" s="179"/>
      <c r="T559" s="180"/>
      <c r="AT559" s="175" t="s">
        <v>142</v>
      </c>
      <c r="AU559" s="175" t="s">
        <v>83</v>
      </c>
      <c r="AV559" s="15" t="s">
        <v>81</v>
      </c>
      <c r="AW559" s="15" t="s">
        <v>34</v>
      </c>
      <c r="AX559" s="15" t="s">
        <v>73</v>
      </c>
      <c r="AY559" s="175" t="s">
        <v>130</v>
      </c>
    </row>
    <row r="560" spans="1:65" s="13" customFormat="1">
      <c r="B560" s="158"/>
      <c r="D560" s="151" t="s">
        <v>142</v>
      </c>
      <c r="E560" s="159" t="s">
        <v>3</v>
      </c>
      <c r="F560" s="160" t="s">
        <v>754</v>
      </c>
      <c r="H560" s="161">
        <v>19.059999999999999</v>
      </c>
      <c r="I560" s="162"/>
      <c r="L560" s="158"/>
      <c r="M560" s="163"/>
      <c r="N560" s="164"/>
      <c r="O560" s="164"/>
      <c r="P560" s="164"/>
      <c r="Q560" s="164"/>
      <c r="R560" s="164"/>
      <c r="S560" s="164"/>
      <c r="T560" s="165"/>
      <c r="AT560" s="159" t="s">
        <v>142</v>
      </c>
      <c r="AU560" s="159" t="s">
        <v>83</v>
      </c>
      <c r="AV560" s="13" t="s">
        <v>83</v>
      </c>
      <c r="AW560" s="13" t="s">
        <v>34</v>
      </c>
      <c r="AX560" s="13" t="s">
        <v>73</v>
      </c>
      <c r="AY560" s="159" t="s">
        <v>130</v>
      </c>
    </row>
    <row r="561" spans="1:65" s="15" customFormat="1">
      <c r="B561" s="174"/>
      <c r="D561" s="151" t="s">
        <v>142</v>
      </c>
      <c r="E561" s="175" t="s">
        <v>3</v>
      </c>
      <c r="F561" s="176" t="s">
        <v>733</v>
      </c>
      <c r="H561" s="175" t="s">
        <v>3</v>
      </c>
      <c r="I561" s="177"/>
      <c r="L561" s="174"/>
      <c r="M561" s="178"/>
      <c r="N561" s="179"/>
      <c r="O561" s="179"/>
      <c r="P561" s="179"/>
      <c r="Q561" s="179"/>
      <c r="R561" s="179"/>
      <c r="S561" s="179"/>
      <c r="T561" s="180"/>
      <c r="AT561" s="175" t="s">
        <v>142</v>
      </c>
      <c r="AU561" s="175" t="s">
        <v>83</v>
      </c>
      <c r="AV561" s="15" t="s">
        <v>81</v>
      </c>
      <c r="AW561" s="15" t="s">
        <v>34</v>
      </c>
      <c r="AX561" s="15" t="s">
        <v>73</v>
      </c>
      <c r="AY561" s="175" t="s">
        <v>130</v>
      </c>
    </row>
    <row r="562" spans="1:65" s="13" customFormat="1">
      <c r="B562" s="158"/>
      <c r="D562" s="151" t="s">
        <v>142</v>
      </c>
      <c r="E562" s="159" t="s">
        <v>3</v>
      </c>
      <c r="F562" s="160" t="s">
        <v>755</v>
      </c>
      <c r="H562" s="161">
        <v>8.8000000000000007</v>
      </c>
      <c r="I562" s="162"/>
      <c r="L562" s="158"/>
      <c r="M562" s="163"/>
      <c r="N562" s="164"/>
      <c r="O562" s="164"/>
      <c r="P562" s="164"/>
      <c r="Q562" s="164"/>
      <c r="R562" s="164"/>
      <c r="S562" s="164"/>
      <c r="T562" s="165"/>
      <c r="AT562" s="159" t="s">
        <v>142</v>
      </c>
      <c r="AU562" s="159" t="s">
        <v>83</v>
      </c>
      <c r="AV562" s="13" t="s">
        <v>83</v>
      </c>
      <c r="AW562" s="13" t="s">
        <v>34</v>
      </c>
      <c r="AX562" s="13" t="s">
        <v>73</v>
      </c>
      <c r="AY562" s="159" t="s">
        <v>130</v>
      </c>
    </row>
    <row r="563" spans="1:65" s="15" customFormat="1">
      <c r="B563" s="174"/>
      <c r="D563" s="151" t="s">
        <v>142</v>
      </c>
      <c r="E563" s="175" t="s">
        <v>3</v>
      </c>
      <c r="F563" s="176" t="s">
        <v>756</v>
      </c>
      <c r="H563" s="175" t="s">
        <v>3</v>
      </c>
      <c r="I563" s="177"/>
      <c r="L563" s="174"/>
      <c r="M563" s="178"/>
      <c r="N563" s="179"/>
      <c r="O563" s="179"/>
      <c r="P563" s="179"/>
      <c r="Q563" s="179"/>
      <c r="R563" s="179"/>
      <c r="S563" s="179"/>
      <c r="T563" s="180"/>
      <c r="AT563" s="175" t="s">
        <v>142</v>
      </c>
      <c r="AU563" s="175" t="s">
        <v>83</v>
      </c>
      <c r="AV563" s="15" t="s">
        <v>81</v>
      </c>
      <c r="AW563" s="15" t="s">
        <v>34</v>
      </c>
      <c r="AX563" s="15" t="s">
        <v>73</v>
      </c>
      <c r="AY563" s="175" t="s">
        <v>130</v>
      </c>
    </row>
    <row r="564" spans="1:65" s="13" customFormat="1">
      <c r="B564" s="158"/>
      <c r="D564" s="151" t="s">
        <v>142</v>
      </c>
      <c r="E564" s="159" t="s">
        <v>3</v>
      </c>
      <c r="F564" s="160" t="s">
        <v>757</v>
      </c>
      <c r="H564" s="161">
        <v>4.3</v>
      </c>
      <c r="I564" s="162"/>
      <c r="L564" s="158"/>
      <c r="M564" s="163"/>
      <c r="N564" s="164"/>
      <c r="O564" s="164"/>
      <c r="P564" s="164"/>
      <c r="Q564" s="164"/>
      <c r="R564" s="164"/>
      <c r="S564" s="164"/>
      <c r="T564" s="165"/>
      <c r="AT564" s="159" t="s">
        <v>142</v>
      </c>
      <c r="AU564" s="159" t="s">
        <v>83</v>
      </c>
      <c r="AV564" s="13" t="s">
        <v>83</v>
      </c>
      <c r="AW564" s="13" t="s">
        <v>34</v>
      </c>
      <c r="AX564" s="13" t="s">
        <v>73</v>
      </c>
      <c r="AY564" s="159" t="s">
        <v>130</v>
      </c>
    </row>
    <row r="565" spans="1:65" s="15" customFormat="1">
      <c r="B565" s="174"/>
      <c r="D565" s="151" t="s">
        <v>142</v>
      </c>
      <c r="E565" s="175" t="s">
        <v>3</v>
      </c>
      <c r="F565" s="176" t="s">
        <v>758</v>
      </c>
      <c r="H565" s="175" t="s">
        <v>3</v>
      </c>
      <c r="I565" s="177"/>
      <c r="L565" s="174"/>
      <c r="M565" s="178"/>
      <c r="N565" s="179"/>
      <c r="O565" s="179"/>
      <c r="P565" s="179"/>
      <c r="Q565" s="179"/>
      <c r="R565" s="179"/>
      <c r="S565" s="179"/>
      <c r="T565" s="180"/>
      <c r="AT565" s="175" t="s">
        <v>142</v>
      </c>
      <c r="AU565" s="175" t="s">
        <v>83</v>
      </c>
      <c r="AV565" s="15" t="s">
        <v>81</v>
      </c>
      <c r="AW565" s="15" t="s">
        <v>34</v>
      </c>
      <c r="AX565" s="15" t="s">
        <v>73</v>
      </c>
      <c r="AY565" s="175" t="s">
        <v>130</v>
      </c>
    </row>
    <row r="566" spans="1:65" s="13" customFormat="1">
      <c r="B566" s="158"/>
      <c r="D566" s="151" t="s">
        <v>142</v>
      </c>
      <c r="E566" s="159" t="s">
        <v>3</v>
      </c>
      <c r="F566" s="160" t="s">
        <v>734</v>
      </c>
      <c r="H566" s="161">
        <v>4.05</v>
      </c>
      <c r="I566" s="162"/>
      <c r="L566" s="158"/>
      <c r="M566" s="163"/>
      <c r="N566" s="164"/>
      <c r="O566" s="164"/>
      <c r="P566" s="164"/>
      <c r="Q566" s="164"/>
      <c r="R566" s="164"/>
      <c r="S566" s="164"/>
      <c r="T566" s="165"/>
      <c r="AT566" s="159" t="s">
        <v>142</v>
      </c>
      <c r="AU566" s="159" t="s">
        <v>83</v>
      </c>
      <c r="AV566" s="13" t="s">
        <v>83</v>
      </c>
      <c r="AW566" s="13" t="s">
        <v>34</v>
      </c>
      <c r="AX566" s="13" t="s">
        <v>73</v>
      </c>
      <c r="AY566" s="159" t="s">
        <v>130</v>
      </c>
    </row>
    <row r="567" spans="1:65" s="15" customFormat="1">
      <c r="B567" s="174"/>
      <c r="D567" s="151" t="s">
        <v>142</v>
      </c>
      <c r="E567" s="175" t="s">
        <v>3</v>
      </c>
      <c r="F567" s="176" t="s">
        <v>759</v>
      </c>
      <c r="H567" s="175" t="s">
        <v>3</v>
      </c>
      <c r="I567" s="177"/>
      <c r="L567" s="174"/>
      <c r="M567" s="178"/>
      <c r="N567" s="179"/>
      <c r="O567" s="179"/>
      <c r="P567" s="179"/>
      <c r="Q567" s="179"/>
      <c r="R567" s="179"/>
      <c r="S567" s="179"/>
      <c r="T567" s="180"/>
      <c r="AT567" s="175" t="s">
        <v>142</v>
      </c>
      <c r="AU567" s="175" t="s">
        <v>83</v>
      </c>
      <c r="AV567" s="15" t="s">
        <v>81</v>
      </c>
      <c r="AW567" s="15" t="s">
        <v>34</v>
      </c>
      <c r="AX567" s="15" t="s">
        <v>73</v>
      </c>
      <c r="AY567" s="175" t="s">
        <v>130</v>
      </c>
    </row>
    <row r="568" spans="1:65" s="13" customFormat="1">
      <c r="B568" s="158"/>
      <c r="D568" s="151" t="s">
        <v>142</v>
      </c>
      <c r="E568" s="159" t="s">
        <v>3</v>
      </c>
      <c r="F568" s="160" t="s">
        <v>760</v>
      </c>
      <c r="H568" s="161">
        <v>5.77</v>
      </c>
      <c r="I568" s="162"/>
      <c r="L568" s="158"/>
      <c r="M568" s="163"/>
      <c r="N568" s="164"/>
      <c r="O568" s="164"/>
      <c r="P568" s="164"/>
      <c r="Q568" s="164"/>
      <c r="R568" s="164"/>
      <c r="S568" s="164"/>
      <c r="T568" s="165"/>
      <c r="AT568" s="159" t="s">
        <v>142</v>
      </c>
      <c r="AU568" s="159" t="s">
        <v>83</v>
      </c>
      <c r="AV568" s="13" t="s">
        <v>83</v>
      </c>
      <c r="AW568" s="13" t="s">
        <v>34</v>
      </c>
      <c r="AX568" s="13" t="s">
        <v>73</v>
      </c>
      <c r="AY568" s="159" t="s">
        <v>130</v>
      </c>
    </row>
    <row r="569" spans="1:65" s="14" customFormat="1">
      <c r="B569" s="166"/>
      <c r="D569" s="151" t="s">
        <v>142</v>
      </c>
      <c r="E569" s="167" t="s">
        <v>3</v>
      </c>
      <c r="F569" s="168" t="s">
        <v>144</v>
      </c>
      <c r="H569" s="169">
        <v>181.94499999999999</v>
      </c>
      <c r="I569" s="170"/>
      <c r="L569" s="166"/>
      <c r="M569" s="171"/>
      <c r="N569" s="172"/>
      <c r="O569" s="172"/>
      <c r="P569" s="172"/>
      <c r="Q569" s="172"/>
      <c r="R569" s="172"/>
      <c r="S569" s="172"/>
      <c r="T569" s="173"/>
      <c r="AT569" s="167" t="s">
        <v>142</v>
      </c>
      <c r="AU569" s="167" t="s">
        <v>83</v>
      </c>
      <c r="AV569" s="14" t="s">
        <v>136</v>
      </c>
      <c r="AW569" s="14" t="s">
        <v>34</v>
      </c>
      <c r="AX569" s="14" t="s">
        <v>81</v>
      </c>
      <c r="AY569" s="167" t="s">
        <v>130</v>
      </c>
    </row>
    <row r="570" spans="1:65" s="2" customFormat="1" ht="24.25" customHeight="1">
      <c r="A570" s="34"/>
      <c r="B570" s="136"/>
      <c r="C570" s="181" t="s">
        <v>761</v>
      </c>
      <c r="D570" s="181" t="s">
        <v>236</v>
      </c>
      <c r="E570" s="182" t="s">
        <v>762</v>
      </c>
      <c r="F570" s="183" t="s">
        <v>763</v>
      </c>
      <c r="G570" s="184" t="s">
        <v>147</v>
      </c>
      <c r="H570" s="185">
        <v>7.3259999999999996</v>
      </c>
      <c r="I570" s="186"/>
      <c r="J570" s="187">
        <f>ROUND(I570*H570,2)</f>
        <v>0</v>
      </c>
      <c r="K570" s="188"/>
      <c r="L570" s="189"/>
      <c r="M570" s="190" t="s">
        <v>3</v>
      </c>
      <c r="N570" s="191" t="s">
        <v>44</v>
      </c>
      <c r="O570" s="55"/>
      <c r="P570" s="147">
        <f>O570*H570</f>
        <v>0</v>
      </c>
      <c r="Q570" s="147">
        <v>0.55000000000000004</v>
      </c>
      <c r="R570" s="147">
        <f>Q570*H570</f>
        <v>4.0293000000000001</v>
      </c>
      <c r="S570" s="147">
        <v>0</v>
      </c>
      <c r="T570" s="148">
        <f>S570*H570</f>
        <v>0</v>
      </c>
      <c r="U570" s="34"/>
      <c r="V570" s="34"/>
      <c r="W570" s="34"/>
      <c r="X570" s="34"/>
      <c r="Y570" s="34"/>
      <c r="Z570" s="34"/>
      <c r="AA570" s="34"/>
      <c r="AB570" s="34"/>
      <c r="AC570" s="34"/>
      <c r="AD570" s="34"/>
      <c r="AE570" s="34"/>
      <c r="AR570" s="149" t="s">
        <v>358</v>
      </c>
      <c r="AT570" s="149" t="s">
        <v>236</v>
      </c>
      <c r="AU570" s="149" t="s">
        <v>83</v>
      </c>
      <c r="AY570" s="19" t="s">
        <v>130</v>
      </c>
      <c r="BE570" s="150">
        <f>IF(N570="základní",J570,0)</f>
        <v>0</v>
      </c>
      <c r="BF570" s="150">
        <f>IF(N570="snížená",J570,0)</f>
        <v>0</v>
      </c>
      <c r="BG570" s="150">
        <f>IF(N570="zákl. přenesená",J570,0)</f>
        <v>0</v>
      </c>
      <c r="BH570" s="150">
        <f>IF(N570="sníž. přenesená",J570,0)</f>
        <v>0</v>
      </c>
      <c r="BI570" s="150">
        <f>IF(N570="nulová",J570,0)</f>
        <v>0</v>
      </c>
      <c r="BJ570" s="19" t="s">
        <v>81</v>
      </c>
      <c r="BK570" s="150">
        <f>ROUND(I570*H570,2)</f>
        <v>0</v>
      </c>
      <c r="BL570" s="19" t="s">
        <v>250</v>
      </c>
      <c r="BM570" s="149" t="s">
        <v>764</v>
      </c>
    </row>
    <row r="571" spans="1:65" s="2" customFormat="1">
      <c r="A571" s="34"/>
      <c r="B571" s="35"/>
      <c r="C571" s="34"/>
      <c r="D571" s="151" t="s">
        <v>138</v>
      </c>
      <c r="E571" s="34"/>
      <c r="F571" s="152" t="s">
        <v>763</v>
      </c>
      <c r="G571" s="34"/>
      <c r="H571" s="34"/>
      <c r="I571" s="153"/>
      <c r="J571" s="34"/>
      <c r="K571" s="34"/>
      <c r="L571" s="35"/>
      <c r="M571" s="154"/>
      <c r="N571" s="155"/>
      <c r="O571" s="55"/>
      <c r="P571" s="55"/>
      <c r="Q571" s="55"/>
      <c r="R571" s="55"/>
      <c r="S571" s="55"/>
      <c r="T571" s="56"/>
      <c r="U571" s="34"/>
      <c r="V571" s="34"/>
      <c r="W571" s="34"/>
      <c r="X571" s="34"/>
      <c r="Y571" s="34"/>
      <c r="Z571" s="34"/>
      <c r="AA571" s="34"/>
      <c r="AB571" s="34"/>
      <c r="AC571" s="34"/>
      <c r="AD571" s="34"/>
      <c r="AE571" s="34"/>
      <c r="AT571" s="19" t="s">
        <v>138</v>
      </c>
      <c r="AU571" s="19" t="s">
        <v>83</v>
      </c>
    </row>
    <row r="572" spans="1:65" s="15" customFormat="1">
      <c r="B572" s="174"/>
      <c r="D572" s="151" t="s">
        <v>142</v>
      </c>
      <c r="E572" s="175" t="s">
        <v>3</v>
      </c>
      <c r="F572" s="176" t="s">
        <v>751</v>
      </c>
      <c r="H572" s="175" t="s">
        <v>3</v>
      </c>
      <c r="I572" s="177"/>
      <c r="L572" s="174"/>
      <c r="M572" s="178"/>
      <c r="N572" s="179"/>
      <c r="O572" s="179"/>
      <c r="P572" s="179"/>
      <c r="Q572" s="179"/>
      <c r="R572" s="179"/>
      <c r="S572" s="179"/>
      <c r="T572" s="180"/>
      <c r="AT572" s="175" t="s">
        <v>142</v>
      </c>
      <c r="AU572" s="175" t="s">
        <v>83</v>
      </c>
      <c r="AV572" s="15" t="s">
        <v>81</v>
      </c>
      <c r="AW572" s="15" t="s">
        <v>34</v>
      </c>
      <c r="AX572" s="15" t="s">
        <v>73</v>
      </c>
      <c r="AY572" s="175" t="s">
        <v>130</v>
      </c>
    </row>
    <row r="573" spans="1:65" s="13" customFormat="1">
      <c r="B573" s="158"/>
      <c r="D573" s="151" t="s">
        <v>142</v>
      </c>
      <c r="E573" s="159" t="s">
        <v>3</v>
      </c>
      <c r="F573" s="160" t="s">
        <v>765</v>
      </c>
      <c r="H573" s="161">
        <v>4.7030000000000003</v>
      </c>
      <c r="I573" s="162"/>
      <c r="L573" s="158"/>
      <c r="M573" s="163"/>
      <c r="N573" s="164"/>
      <c r="O573" s="164"/>
      <c r="P573" s="164"/>
      <c r="Q573" s="164"/>
      <c r="R573" s="164"/>
      <c r="S573" s="164"/>
      <c r="T573" s="165"/>
      <c r="AT573" s="159" t="s">
        <v>142</v>
      </c>
      <c r="AU573" s="159" t="s">
        <v>83</v>
      </c>
      <c r="AV573" s="13" t="s">
        <v>83</v>
      </c>
      <c r="AW573" s="13" t="s">
        <v>34</v>
      </c>
      <c r="AX573" s="13" t="s">
        <v>73</v>
      </c>
      <c r="AY573" s="159" t="s">
        <v>130</v>
      </c>
    </row>
    <row r="574" spans="1:65" s="15" customFormat="1">
      <c r="B574" s="174"/>
      <c r="D574" s="151" t="s">
        <v>142</v>
      </c>
      <c r="E574" s="175" t="s">
        <v>3</v>
      </c>
      <c r="F574" s="176" t="s">
        <v>753</v>
      </c>
      <c r="H574" s="175" t="s">
        <v>3</v>
      </c>
      <c r="I574" s="177"/>
      <c r="L574" s="174"/>
      <c r="M574" s="178"/>
      <c r="N574" s="179"/>
      <c r="O574" s="179"/>
      <c r="P574" s="179"/>
      <c r="Q574" s="179"/>
      <c r="R574" s="179"/>
      <c r="S574" s="179"/>
      <c r="T574" s="180"/>
      <c r="AT574" s="175" t="s">
        <v>142</v>
      </c>
      <c r="AU574" s="175" t="s">
        <v>83</v>
      </c>
      <c r="AV574" s="15" t="s">
        <v>81</v>
      </c>
      <c r="AW574" s="15" t="s">
        <v>34</v>
      </c>
      <c r="AX574" s="15" t="s">
        <v>73</v>
      </c>
      <c r="AY574" s="175" t="s">
        <v>130</v>
      </c>
    </row>
    <row r="575" spans="1:65" s="13" customFormat="1">
      <c r="B575" s="158"/>
      <c r="D575" s="151" t="s">
        <v>142</v>
      </c>
      <c r="E575" s="159" t="s">
        <v>3</v>
      </c>
      <c r="F575" s="160" t="s">
        <v>766</v>
      </c>
      <c r="H575" s="161">
        <v>0.73199999999999998</v>
      </c>
      <c r="I575" s="162"/>
      <c r="L575" s="158"/>
      <c r="M575" s="163"/>
      <c r="N575" s="164"/>
      <c r="O575" s="164"/>
      <c r="P575" s="164"/>
      <c r="Q575" s="164"/>
      <c r="R575" s="164"/>
      <c r="S575" s="164"/>
      <c r="T575" s="165"/>
      <c r="AT575" s="159" t="s">
        <v>142</v>
      </c>
      <c r="AU575" s="159" t="s">
        <v>83</v>
      </c>
      <c r="AV575" s="13" t="s">
        <v>83</v>
      </c>
      <c r="AW575" s="13" t="s">
        <v>34</v>
      </c>
      <c r="AX575" s="13" t="s">
        <v>73</v>
      </c>
      <c r="AY575" s="159" t="s">
        <v>130</v>
      </c>
    </row>
    <row r="576" spans="1:65" s="15" customFormat="1">
      <c r="B576" s="174"/>
      <c r="D576" s="151" t="s">
        <v>142</v>
      </c>
      <c r="E576" s="175" t="s">
        <v>3</v>
      </c>
      <c r="F576" s="176" t="s">
        <v>733</v>
      </c>
      <c r="H576" s="175" t="s">
        <v>3</v>
      </c>
      <c r="I576" s="177"/>
      <c r="L576" s="174"/>
      <c r="M576" s="178"/>
      <c r="N576" s="179"/>
      <c r="O576" s="179"/>
      <c r="P576" s="179"/>
      <c r="Q576" s="179"/>
      <c r="R576" s="179"/>
      <c r="S576" s="179"/>
      <c r="T576" s="180"/>
      <c r="AT576" s="175" t="s">
        <v>142</v>
      </c>
      <c r="AU576" s="175" t="s">
        <v>83</v>
      </c>
      <c r="AV576" s="15" t="s">
        <v>81</v>
      </c>
      <c r="AW576" s="15" t="s">
        <v>34</v>
      </c>
      <c r="AX576" s="15" t="s">
        <v>73</v>
      </c>
      <c r="AY576" s="175" t="s">
        <v>130</v>
      </c>
    </row>
    <row r="577" spans="1:65" s="13" customFormat="1">
      <c r="B577" s="158"/>
      <c r="D577" s="151" t="s">
        <v>142</v>
      </c>
      <c r="E577" s="159" t="s">
        <v>3</v>
      </c>
      <c r="F577" s="160" t="s">
        <v>767</v>
      </c>
      <c r="H577" s="161">
        <v>0.36599999999999999</v>
      </c>
      <c r="I577" s="162"/>
      <c r="L577" s="158"/>
      <c r="M577" s="163"/>
      <c r="N577" s="164"/>
      <c r="O577" s="164"/>
      <c r="P577" s="164"/>
      <c r="Q577" s="164"/>
      <c r="R577" s="164"/>
      <c r="S577" s="164"/>
      <c r="T577" s="165"/>
      <c r="AT577" s="159" t="s">
        <v>142</v>
      </c>
      <c r="AU577" s="159" t="s">
        <v>83</v>
      </c>
      <c r="AV577" s="13" t="s">
        <v>83</v>
      </c>
      <c r="AW577" s="13" t="s">
        <v>34</v>
      </c>
      <c r="AX577" s="13" t="s">
        <v>73</v>
      </c>
      <c r="AY577" s="159" t="s">
        <v>130</v>
      </c>
    </row>
    <row r="578" spans="1:65" s="15" customFormat="1">
      <c r="B578" s="174"/>
      <c r="D578" s="151" t="s">
        <v>142</v>
      </c>
      <c r="E578" s="175" t="s">
        <v>3</v>
      </c>
      <c r="F578" s="176" t="s">
        <v>756</v>
      </c>
      <c r="H578" s="175" t="s">
        <v>3</v>
      </c>
      <c r="I578" s="177"/>
      <c r="L578" s="174"/>
      <c r="M578" s="178"/>
      <c r="N578" s="179"/>
      <c r="O578" s="179"/>
      <c r="P578" s="179"/>
      <c r="Q578" s="179"/>
      <c r="R578" s="179"/>
      <c r="S578" s="179"/>
      <c r="T578" s="180"/>
      <c r="AT578" s="175" t="s">
        <v>142</v>
      </c>
      <c r="AU578" s="175" t="s">
        <v>83</v>
      </c>
      <c r="AV578" s="15" t="s">
        <v>81</v>
      </c>
      <c r="AW578" s="15" t="s">
        <v>34</v>
      </c>
      <c r="AX578" s="15" t="s">
        <v>73</v>
      </c>
      <c r="AY578" s="175" t="s">
        <v>130</v>
      </c>
    </row>
    <row r="579" spans="1:65" s="13" customFormat="1">
      <c r="B579" s="158"/>
      <c r="D579" s="151" t="s">
        <v>142</v>
      </c>
      <c r="E579" s="159" t="s">
        <v>3</v>
      </c>
      <c r="F579" s="160" t="s">
        <v>768</v>
      </c>
      <c r="H579" s="161">
        <v>0.17899999999999999</v>
      </c>
      <c r="I579" s="162"/>
      <c r="L579" s="158"/>
      <c r="M579" s="163"/>
      <c r="N579" s="164"/>
      <c r="O579" s="164"/>
      <c r="P579" s="164"/>
      <c r="Q579" s="164"/>
      <c r="R579" s="164"/>
      <c r="S579" s="164"/>
      <c r="T579" s="165"/>
      <c r="AT579" s="159" t="s">
        <v>142</v>
      </c>
      <c r="AU579" s="159" t="s">
        <v>83</v>
      </c>
      <c r="AV579" s="13" t="s">
        <v>83</v>
      </c>
      <c r="AW579" s="13" t="s">
        <v>34</v>
      </c>
      <c r="AX579" s="13" t="s">
        <v>73</v>
      </c>
      <c r="AY579" s="159" t="s">
        <v>130</v>
      </c>
    </row>
    <row r="580" spans="1:65" s="15" customFormat="1">
      <c r="B580" s="174"/>
      <c r="D580" s="151" t="s">
        <v>142</v>
      </c>
      <c r="E580" s="175" t="s">
        <v>3</v>
      </c>
      <c r="F580" s="176" t="s">
        <v>758</v>
      </c>
      <c r="H580" s="175" t="s">
        <v>3</v>
      </c>
      <c r="I580" s="177"/>
      <c r="L580" s="174"/>
      <c r="M580" s="178"/>
      <c r="N580" s="179"/>
      <c r="O580" s="179"/>
      <c r="P580" s="179"/>
      <c r="Q580" s="179"/>
      <c r="R580" s="179"/>
      <c r="S580" s="179"/>
      <c r="T580" s="180"/>
      <c r="AT580" s="175" t="s">
        <v>142</v>
      </c>
      <c r="AU580" s="175" t="s">
        <v>83</v>
      </c>
      <c r="AV580" s="15" t="s">
        <v>81</v>
      </c>
      <c r="AW580" s="15" t="s">
        <v>34</v>
      </c>
      <c r="AX580" s="15" t="s">
        <v>73</v>
      </c>
      <c r="AY580" s="175" t="s">
        <v>130</v>
      </c>
    </row>
    <row r="581" spans="1:65" s="13" customFormat="1">
      <c r="B581" s="158"/>
      <c r="D581" s="151" t="s">
        <v>142</v>
      </c>
      <c r="E581" s="159" t="s">
        <v>3</v>
      </c>
      <c r="F581" s="160" t="s">
        <v>769</v>
      </c>
      <c r="H581" s="161">
        <v>0.16800000000000001</v>
      </c>
      <c r="I581" s="162"/>
      <c r="L581" s="158"/>
      <c r="M581" s="163"/>
      <c r="N581" s="164"/>
      <c r="O581" s="164"/>
      <c r="P581" s="164"/>
      <c r="Q581" s="164"/>
      <c r="R581" s="164"/>
      <c r="S581" s="164"/>
      <c r="T581" s="165"/>
      <c r="AT581" s="159" t="s">
        <v>142</v>
      </c>
      <c r="AU581" s="159" t="s">
        <v>83</v>
      </c>
      <c r="AV581" s="13" t="s">
        <v>83</v>
      </c>
      <c r="AW581" s="13" t="s">
        <v>34</v>
      </c>
      <c r="AX581" s="13" t="s">
        <v>73</v>
      </c>
      <c r="AY581" s="159" t="s">
        <v>130</v>
      </c>
    </row>
    <row r="582" spans="1:65" s="15" customFormat="1">
      <c r="B582" s="174"/>
      <c r="D582" s="151" t="s">
        <v>142</v>
      </c>
      <c r="E582" s="175" t="s">
        <v>3</v>
      </c>
      <c r="F582" s="176" t="s">
        <v>759</v>
      </c>
      <c r="H582" s="175" t="s">
        <v>3</v>
      </c>
      <c r="I582" s="177"/>
      <c r="L582" s="174"/>
      <c r="M582" s="178"/>
      <c r="N582" s="179"/>
      <c r="O582" s="179"/>
      <c r="P582" s="179"/>
      <c r="Q582" s="179"/>
      <c r="R582" s="179"/>
      <c r="S582" s="179"/>
      <c r="T582" s="180"/>
      <c r="AT582" s="175" t="s">
        <v>142</v>
      </c>
      <c r="AU582" s="175" t="s">
        <v>83</v>
      </c>
      <c r="AV582" s="15" t="s">
        <v>81</v>
      </c>
      <c r="AW582" s="15" t="s">
        <v>34</v>
      </c>
      <c r="AX582" s="15" t="s">
        <v>73</v>
      </c>
      <c r="AY582" s="175" t="s">
        <v>130</v>
      </c>
    </row>
    <row r="583" spans="1:65" s="13" customFormat="1">
      <c r="B583" s="158"/>
      <c r="D583" s="151" t="s">
        <v>142</v>
      </c>
      <c r="E583" s="159" t="s">
        <v>3</v>
      </c>
      <c r="F583" s="160" t="s">
        <v>770</v>
      </c>
      <c r="H583" s="161">
        <v>0.222</v>
      </c>
      <c r="I583" s="162"/>
      <c r="L583" s="158"/>
      <c r="M583" s="163"/>
      <c r="N583" s="164"/>
      <c r="O583" s="164"/>
      <c r="P583" s="164"/>
      <c r="Q583" s="164"/>
      <c r="R583" s="164"/>
      <c r="S583" s="164"/>
      <c r="T583" s="165"/>
      <c r="AT583" s="159" t="s">
        <v>142</v>
      </c>
      <c r="AU583" s="159" t="s">
        <v>83</v>
      </c>
      <c r="AV583" s="13" t="s">
        <v>83</v>
      </c>
      <c r="AW583" s="13" t="s">
        <v>34</v>
      </c>
      <c r="AX583" s="13" t="s">
        <v>73</v>
      </c>
      <c r="AY583" s="159" t="s">
        <v>130</v>
      </c>
    </row>
    <row r="584" spans="1:65" s="14" customFormat="1">
      <c r="B584" s="166"/>
      <c r="D584" s="151" t="s">
        <v>142</v>
      </c>
      <c r="E584" s="167" t="s">
        <v>3</v>
      </c>
      <c r="F584" s="168" t="s">
        <v>144</v>
      </c>
      <c r="H584" s="169">
        <v>6.37</v>
      </c>
      <c r="I584" s="170"/>
      <c r="L584" s="166"/>
      <c r="M584" s="171"/>
      <c r="N584" s="172"/>
      <c r="O584" s="172"/>
      <c r="P584" s="172"/>
      <c r="Q584" s="172"/>
      <c r="R584" s="172"/>
      <c r="S584" s="172"/>
      <c r="T584" s="173"/>
      <c r="AT584" s="167" t="s">
        <v>142</v>
      </c>
      <c r="AU584" s="167" t="s">
        <v>83</v>
      </c>
      <c r="AV584" s="14" t="s">
        <v>136</v>
      </c>
      <c r="AW584" s="14" t="s">
        <v>34</v>
      </c>
      <c r="AX584" s="14" t="s">
        <v>81</v>
      </c>
      <c r="AY584" s="167" t="s">
        <v>130</v>
      </c>
    </row>
    <row r="585" spans="1:65" s="13" customFormat="1">
      <c r="B585" s="158"/>
      <c r="D585" s="151" t="s">
        <v>142</v>
      </c>
      <c r="F585" s="160" t="s">
        <v>771</v>
      </c>
      <c r="H585" s="161">
        <v>7.3259999999999996</v>
      </c>
      <c r="I585" s="162"/>
      <c r="L585" s="158"/>
      <c r="M585" s="163"/>
      <c r="N585" s="164"/>
      <c r="O585" s="164"/>
      <c r="P585" s="164"/>
      <c r="Q585" s="164"/>
      <c r="R585" s="164"/>
      <c r="S585" s="164"/>
      <c r="T585" s="165"/>
      <c r="AT585" s="159" t="s">
        <v>142</v>
      </c>
      <c r="AU585" s="159" t="s">
        <v>83</v>
      </c>
      <c r="AV585" s="13" t="s">
        <v>83</v>
      </c>
      <c r="AW585" s="13" t="s">
        <v>4</v>
      </c>
      <c r="AX585" s="13" t="s">
        <v>81</v>
      </c>
      <c r="AY585" s="159" t="s">
        <v>130</v>
      </c>
    </row>
    <row r="586" spans="1:65" s="2" customFormat="1" ht="24.25" customHeight="1">
      <c r="A586" s="34"/>
      <c r="B586" s="136"/>
      <c r="C586" s="137" t="s">
        <v>772</v>
      </c>
      <c r="D586" s="137" t="s">
        <v>132</v>
      </c>
      <c r="E586" s="138" t="s">
        <v>773</v>
      </c>
      <c r="F586" s="139" t="s">
        <v>774</v>
      </c>
      <c r="G586" s="140" t="s">
        <v>135</v>
      </c>
      <c r="H586" s="141">
        <v>109.306</v>
      </c>
      <c r="I586" s="142"/>
      <c r="J586" s="143">
        <f>ROUND(I586*H586,2)</f>
        <v>0</v>
      </c>
      <c r="K586" s="144"/>
      <c r="L586" s="35"/>
      <c r="M586" s="145" t="s">
        <v>3</v>
      </c>
      <c r="N586" s="146" t="s">
        <v>44</v>
      </c>
      <c r="O586" s="55"/>
      <c r="P586" s="147">
        <f>O586*H586</f>
        <v>0</v>
      </c>
      <c r="Q586" s="147">
        <v>0</v>
      </c>
      <c r="R586" s="147">
        <f>Q586*H586</f>
        <v>0</v>
      </c>
      <c r="S586" s="147">
        <v>0</v>
      </c>
      <c r="T586" s="148">
        <f>S586*H586</f>
        <v>0</v>
      </c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4"/>
      <c r="AR586" s="149" t="s">
        <v>250</v>
      </c>
      <c r="AT586" s="149" t="s">
        <v>132</v>
      </c>
      <c r="AU586" s="149" t="s">
        <v>83</v>
      </c>
      <c r="AY586" s="19" t="s">
        <v>130</v>
      </c>
      <c r="BE586" s="150">
        <f>IF(N586="základní",J586,0)</f>
        <v>0</v>
      </c>
      <c r="BF586" s="150">
        <f>IF(N586="snížená",J586,0)</f>
        <v>0</v>
      </c>
      <c r="BG586" s="150">
        <f>IF(N586="zákl. přenesená",J586,0)</f>
        <v>0</v>
      </c>
      <c r="BH586" s="150">
        <f>IF(N586="sníž. přenesená",J586,0)</f>
        <v>0</v>
      </c>
      <c r="BI586" s="150">
        <f>IF(N586="nulová",J586,0)</f>
        <v>0</v>
      </c>
      <c r="BJ586" s="19" t="s">
        <v>81</v>
      </c>
      <c r="BK586" s="150">
        <f>ROUND(I586*H586,2)</f>
        <v>0</v>
      </c>
      <c r="BL586" s="19" t="s">
        <v>250</v>
      </c>
      <c r="BM586" s="149" t="s">
        <v>775</v>
      </c>
    </row>
    <row r="587" spans="1:65" s="2" customFormat="1" ht="18">
      <c r="A587" s="34"/>
      <c r="B587" s="35"/>
      <c r="C587" s="34"/>
      <c r="D587" s="151" t="s">
        <v>138</v>
      </c>
      <c r="E587" s="34"/>
      <c r="F587" s="152" t="s">
        <v>776</v>
      </c>
      <c r="G587" s="34"/>
      <c r="H587" s="34"/>
      <c r="I587" s="153"/>
      <c r="J587" s="34"/>
      <c r="K587" s="34"/>
      <c r="L587" s="35"/>
      <c r="M587" s="154"/>
      <c r="N587" s="155"/>
      <c r="O587" s="55"/>
      <c r="P587" s="55"/>
      <c r="Q587" s="55"/>
      <c r="R587" s="55"/>
      <c r="S587" s="55"/>
      <c r="T587" s="56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  <c r="AT587" s="19" t="s">
        <v>138</v>
      </c>
      <c r="AU587" s="19" t="s">
        <v>83</v>
      </c>
    </row>
    <row r="588" spans="1:65" s="2" customFormat="1">
      <c r="A588" s="34"/>
      <c r="B588" s="35"/>
      <c r="C588" s="34"/>
      <c r="D588" s="156" t="s">
        <v>140</v>
      </c>
      <c r="E588" s="34"/>
      <c r="F588" s="157" t="s">
        <v>777</v>
      </c>
      <c r="G588" s="34"/>
      <c r="H588" s="34"/>
      <c r="I588" s="153"/>
      <c r="J588" s="34"/>
      <c r="K588" s="34"/>
      <c r="L588" s="35"/>
      <c r="M588" s="154"/>
      <c r="N588" s="155"/>
      <c r="O588" s="55"/>
      <c r="P588" s="55"/>
      <c r="Q588" s="55"/>
      <c r="R588" s="55"/>
      <c r="S588" s="55"/>
      <c r="T588" s="56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  <c r="AT588" s="19" t="s">
        <v>140</v>
      </c>
      <c r="AU588" s="19" t="s">
        <v>83</v>
      </c>
    </row>
    <row r="589" spans="1:65" s="13" customFormat="1">
      <c r="B589" s="158"/>
      <c r="D589" s="151" t="s">
        <v>142</v>
      </c>
      <c r="E589" s="159" t="s">
        <v>3</v>
      </c>
      <c r="F589" s="160" t="s">
        <v>778</v>
      </c>
      <c r="H589" s="161">
        <v>109.306</v>
      </c>
      <c r="I589" s="162"/>
      <c r="L589" s="158"/>
      <c r="M589" s="163"/>
      <c r="N589" s="164"/>
      <c r="O589" s="164"/>
      <c r="P589" s="164"/>
      <c r="Q589" s="164"/>
      <c r="R589" s="164"/>
      <c r="S589" s="164"/>
      <c r="T589" s="165"/>
      <c r="AT589" s="159" t="s">
        <v>142</v>
      </c>
      <c r="AU589" s="159" t="s">
        <v>83</v>
      </c>
      <c r="AV589" s="13" t="s">
        <v>83</v>
      </c>
      <c r="AW589" s="13" t="s">
        <v>34</v>
      </c>
      <c r="AX589" s="13" t="s">
        <v>73</v>
      </c>
      <c r="AY589" s="159" t="s">
        <v>130</v>
      </c>
    </row>
    <row r="590" spans="1:65" s="14" customFormat="1">
      <c r="B590" s="166"/>
      <c r="D590" s="151" t="s">
        <v>142</v>
      </c>
      <c r="E590" s="167" t="s">
        <v>3</v>
      </c>
      <c r="F590" s="168" t="s">
        <v>144</v>
      </c>
      <c r="H590" s="169">
        <v>109.306</v>
      </c>
      <c r="I590" s="170"/>
      <c r="L590" s="166"/>
      <c r="M590" s="171"/>
      <c r="N590" s="172"/>
      <c r="O590" s="172"/>
      <c r="P590" s="172"/>
      <c r="Q590" s="172"/>
      <c r="R590" s="172"/>
      <c r="S590" s="172"/>
      <c r="T590" s="173"/>
      <c r="AT590" s="167" t="s">
        <v>142</v>
      </c>
      <c r="AU590" s="167" t="s">
        <v>83</v>
      </c>
      <c r="AV590" s="14" t="s">
        <v>136</v>
      </c>
      <c r="AW590" s="14" t="s">
        <v>34</v>
      </c>
      <c r="AX590" s="14" t="s">
        <v>81</v>
      </c>
      <c r="AY590" s="167" t="s">
        <v>130</v>
      </c>
    </row>
    <row r="591" spans="1:65" s="2" customFormat="1" ht="24.25" customHeight="1">
      <c r="A591" s="34"/>
      <c r="B591" s="136"/>
      <c r="C591" s="181" t="s">
        <v>779</v>
      </c>
      <c r="D591" s="181" t="s">
        <v>236</v>
      </c>
      <c r="E591" s="182" t="s">
        <v>780</v>
      </c>
      <c r="F591" s="183" t="s">
        <v>781</v>
      </c>
      <c r="G591" s="184" t="s">
        <v>135</v>
      </c>
      <c r="H591" s="185">
        <v>125.702</v>
      </c>
      <c r="I591" s="186"/>
      <c r="J591" s="187">
        <f>ROUND(I591*H591,2)</f>
        <v>0</v>
      </c>
      <c r="K591" s="188"/>
      <c r="L591" s="189"/>
      <c r="M591" s="190" t="s">
        <v>3</v>
      </c>
      <c r="N591" s="191" t="s">
        <v>44</v>
      </c>
      <c r="O591" s="55"/>
      <c r="P591" s="147">
        <f>O591*H591</f>
        <v>0</v>
      </c>
      <c r="Q591" s="147">
        <v>7.3499999999999998E-3</v>
      </c>
      <c r="R591" s="147">
        <f>Q591*H591</f>
        <v>0.92390969999999994</v>
      </c>
      <c r="S591" s="147">
        <v>0</v>
      </c>
      <c r="T591" s="148">
        <f>S591*H591</f>
        <v>0</v>
      </c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  <c r="AR591" s="149" t="s">
        <v>358</v>
      </c>
      <c r="AT591" s="149" t="s">
        <v>236</v>
      </c>
      <c r="AU591" s="149" t="s">
        <v>83</v>
      </c>
      <c r="AY591" s="19" t="s">
        <v>130</v>
      </c>
      <c r="BE591" s="150">
        <f>IF(N591="základní",J591,0)</f>
        <v>0</v>
      </c>
      <c r="BF591" s="150">
        <f>IF(N591="snížená",J591,0)</f>
        <v>0</v>
      </c>
      <c r="BG591" s="150">
        <f>IF(N591="zákl. přenesená",J591,0)</f>
        <v>0</v>
      </c>
      <c r="BH591" s="150">
        <f>IF(N591="sníž. přenesená",J591,0)</f>
        <v>0</v>
      </c>
      <c r="BI591" s="150">
        <f>IF(N591="nulová",J591,0)</f>
        <v>0</v>
      </c>
      <c r="BJ591" s="19" t="s">
        <v>81</v>
      </c>
      <c r="BK591" s="150">
        <f>ROUND(I591*H591,2)</f>
        <v>0</v>
      </c>
      <c r="BL591" s="19" t="s">
        <v>250</v>
      </c>
      <c r="BM591" s="149" t="s">
        <v>782</v>
      </c>
    </row>
    <row r="592" spans="1:65" s="2" customFormat="1">
      <c r="A592" s="34"/>
      <c r="B592" s="35"/>
      <c r="C592" s="34"/>
      <c r="D592" s="151" t="s">
        <v>138</v>
      </c>
      <c r="E592" s="34"/>
      <c r="F592" s="152" t="s">
        <v>781</v>
      </c>
      <c r="G592" s="34"/>
      <c r="H592" s="34"/>
      <c r="I592" s="153"/>
      <c r="J592" s="34"/>
      <c r="K592" s="34"/>
      <c r="L592" s="35"/>
      <c r="M592" s="154"/>
      <c r="N592" s="155"/>
      <c r="O592" s="55"/>
      <c r="P592" s="55"/>
      <c r="Q592" s="55"/>
      <c r="R592" s="55"/>
      <c r="S592" s="55"/>
      <c r="T592" s="56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  <c r="AT592" s="19" t="s">
        <v>138</v>
      </c>
      <c r="AU592" s="19" t="s">
        <v>83</v>
      </c>
    </row>
    <row r="593" spans="1:65" s="13" customFormat="1">
      <c r="B593" s="158"/>
      <c r="D593" s="151" t="s">
        <v>142</v>
      </c>
      <c r="F593" s="160" t="s">
        <v>783</v>
      </c>
      <c r="H593" s="161">
        <v>125.702</v>
      </c>
      <c r="I593" s="162"/>
      <c r="L593" s="158"/>
      <c r="M593" s="163"/>
      <c r="N593" s="164"/>
      <c r="O593" s="164"/>
      <c r="P593" s="164"/>
      <c r="Q593" s="164"/>
      <c r="R593" s="164"/>
      <c r="S593" s="164"/>
      <c r="T593" s="165"/>
      <c r="AT593" s="159" t="s">
        <v>142</v>
      </c>
      <c r="AU593" s="159" t="s">
        <v>83</v>
      </c>
      <c r="AV593" s="13" t="s">
        <v>83</v>
      </c>
      <c r="AW593" s="13" t="s">
        <v>4</v>
      </c>
      <c r="AX593" s="13" t="s">
        <v>81</v>
      </c>
      <c r="AY593" s="159" t="s">
        <v>130</v>
      </c>
    </row>
    <row r="594" spans="1:65" s="2" customFormat="1" ht="33" customHeight="1">
      <c r="A594" s="34"/>
      <c r="B594" s="136"/>
      <c r="C594" s="137" t="s">
        <v>784</v>
      </c>
      <c r="D594" s="137" t="s">
        <v>132</v>
      </c>
      <c r="E594" s="138" t="s">
        <v>785</v>
      </c>
      <c r="F594" s="139" t="s">
        <v>786</v>
      </c>
      <c r="G594" s="140" t="s">
        <v>135</v>
      </c>
      <c r="H594" s="141">
        <v>109.306</v>
      </c>
      <c r="I594" s="142"/>
      <c r="J594" s="143">
        <f>ROUND(I594*H594,2)</f>
        <v>0</v>
      </c>
      <c r="K594" s="144"/>
      <c r="L594" s="35"/>
      <c r="M594" s="145" t="s">
        <v>3</v>
      </c>
      <c r="N594" s="146" t="s">
        <v>44</v>
      </c>
      <c r="O594" s="55"/>
      <c r="P594" s="147">
        <f>O594*H594</f>
        <v>0</v>
      </c>
      <c r="Q594" s="147">
        <v>0</v>
      </c>
      <c r="R594" s="147">
        <f>Q594*H594</f>
        <v>0</v>
      </c>
      <c r="S594" s="147">
        <v>0</v>
      </c>
      <c r="T594" s="148">
        <f>S594*H594</f>
        <v>0</v>
      </c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  <c r="AR594" s="149" t="s">
        <v>250</v>
      </c>
      <c r="AT594" s="149" t="s">
        <v>132</v>
      </c>
      <c r="AU594" s="149" t="s">
        <v>83</v>
      </c>
      <c r="AY594" s="19" t="s">
        <v>130</v>
      </c>
      <c r="BE594" s="150">
        <f>IF(N594="základní",J594,0)</f>
        <v>0</v>
      </c>
      <c r="BF594" s="150">
        <f>IF(N594="snížená",J594,0)</f>
        <v>0</v>
      </c>
      <c r="BG594" s="150">
        <f>IF(N594="zákl. přenesená",J594,0)</f>
        <v>0</v>
      </c>
      <c r="BH594" s="150">
        <f>IF(N594="sníž. přenesená",J594,0)</f>
        <v>0</v>
      </c>
      <c r="BI594" s="150">
        <f>IF(N594="nulová",J594,0)</f>
        <v>0</v>
      </c>
      <c r="BJ594" s="19" t="s">
        <v>81</v>
      </c>
      <c r="BK594" s="150">
        <f>ROUND(I594*H594,2)</f>
        <v>0</v>
      </c>
      <c r="BL594" s="19" t="s">
        <v>250</v>
      </c>
      <c r="BM594" s="149" t="s">
        <v>787</v>
      </c>
    </row>
    <row r="595" spans="1:65" s="2" customFormat="1" ht="18">
      <c r="A595" s="34"/>
      <c r="B595" s="35"/>
      <c r="C595" s="34"/>
      <c r="D595" s="151" t="s">
        <v>138</v>
      </c>
      <c r="E595" s="34"/>
      <c r="F595" s="152" t="s">
        <v>788</v>
      </c>
      <c r="G595" s="34"/>
      <c r="H595" s="34"/>
      <c r="I595" s="153"/>
      <c r="J595" s="34"/>
      <c r="K595" s="34"/>
      <c r="L595" s="35"/>
      <c r="M595" s="154"/>
      <c r="N595" s="155"/>
      <c r="O595" s="55"/>
      <c r="P595" s="55"/>
      <c r="Q595" s="55"/>
      <c r="R595" s="55"/>
      <c r="S595" s="55"/>
      <c r="T595" s="56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  <c r="AT595" s="19" t="s">
        <v>138</v>
      </c>
      <c r="AU595" s="19" t="s">
        <v>83</v>
      </c>
    </row>
    <row r="596" spans="1:65" s="13" customFormat="1">
      <c r="B596" s="158"/>
      <c r="D596" s="151" t="s">
        <v>142</v>
      </c>
      <c r="E596" s="159" t="s">
        <v>3</v>
      </c>
      <c r="F596" s="160" t="s">
        <v>789</v>
      </c>
      <c r="H596" s="161">
        <v>109.306</v>
      </c>
      <c r="I596" s="162"/>
      <c r="L596" s="158"/>
      <c r="M596" s="163"/>
      <c r="N596" s="164"/>
      <c r="O596" s="164"/>
      <c r="P596" s="164"/>
      <c r="Q596" s="164"/>
      <c r="R596" s="164"/>
      <c r="S596" s="164"/>
      <c r="T596" s="165"/>
      <c r="AT596" s="159" t="s">
        <v>142</v>
      </c>
      <c r="AU596" s="159" t="s">
        <v>83</v>
      </c>
      <c r="AV596" s="13" t="s">
        <v>83</v>
      </c>
      <c r="AW596" s="13" t="s">
        <v>34</v>
      </c>
      <c r="AX596" s="13" t="s">
        <v>73</v>
      </c>
      <c r="AY596" s="159" t="s">
        <v>130</v>
      </c>
    </row>
    <row r="597" spans="1:65" s="14" customFormat="1">
      <c r="B597" s="166"/>
      <c r="D597" s="151" t="s">
        <v>142</v>
      </c>
      <c r="E597" s="167" t="s">
        <v>3</v>
      </c>
      <c r="F597" s="168" t="s">
        <v>144</v>
      </c>
      <c r="H597" s="169">
        <v>109.306</v>
      </c>
      <c r="I597" s="170"/>
      <c r="L597" s="166"/>
      <c r="M597" s="171"/>
      <c r="N597" s="172"/>
      <c r="O597" s="172"/>
      <c r="P597" s="172"/>
      <c r="Q597" s="172"/>
      <c r="R597" s="172"/>
      <c r="S597" s="172"/>
      <c r="T597" s="173"/>
      <c r="AT597" s="167" t="s">
        <v>142</v>
      </c>
      <c r="AU597" s="167" t="s">
        <v>83</v>
      </c>
      <c r="AV597" s="14" t="s">
        <v>136</v>
      </c>
      <c r="AW597" s="14" t="s">
        <v>34</v>
      </c>
      <c r="AX597" s="14" t="s">
        <v>81</v>
      </c>
      <c r="AY597" s="167" t="s">
        <v>130</v>
      </c>
    </row>
    <row r="598" spans="1:65" s="2" customFormat="1" ht="16.5" customHeight="1">
      <c r="A598" s="34"/>
      <c r="B598" s="136"/>
      <c r="C598" s="181" t="s">
        <v>500</v>
      </c>
      <c r="D598" s="181" t="s">
        <v>236</v>
      </c>
      <c r="E598" s="182" t="s">
        <v>790</v>
      </c>
      <c r="F598" s="183" t="s">
        <v>791</v>
      </c>
      <c r="G598" s="184" t="s">
        <v>147</v>
      </c>
      <c r="H598" s="185">
        <v>0.874</v>
      </c>
      <c r="I598" s="186"/>
      <c r="J598" s="187">
        <f>ROUND(I598*H598,2)</f>
        <v>0</v>
      </c>
      <c r="K598" s="188"/>
      <c r="L598" s="189"/>
      <c r="M598" s="190" t="s">
        <v>3</v>
      </c>
      <c r="N598" s="191" t="s">
        <v>44</v>
      </c>
      <c r="O598" s="55"/>
      <c r="P598" s="147">
        <f>O598*H598</f>
        <v>0</v>
      </c>
      <c r="Q598" s="147">
        <v>0.55000000000000004</v>
      </c>
      <c r="R598" s="147">
        <f>Q598*H598</f>
        <v>0.48070000000000002</v>
      </c>
      <c r="S598" s="147">
        <v>0</v>
      </c>
      <c r="T598" s="148">
        <f>S598*H598</f>
        <v>0</v>
      </c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  <c r="AR598" s="149" t="s">
        <v>358</v>
      </c>
      <c r="AT598" s="149" t="s">
        <v>236</v>
      </c>
      <c r="AU598" s="149" t="s">
        <v>83</v>
      </c>
      <c r="AY598" s="19" t="s">
        <v>130</v>
      </c>
      <c r="BE598" s="150">
        <f>IF(N598="základní",J598,0)</f>
        <v>0</v>
      </c>
      <c r="BF598" s="150">
        <f>IF(N598="snížená",J598,0)</f>
        <v>0</v>
      </c>
      <c r="BG598" s="150">
        <f>IF(N598="zákl. přenesená",J598,0)</f>
        <v>0</v>
      </c>
      <c r="BH598" s="150">
        <f>IF(N598="sníž. přenesená",J598,0)</f>
        <v>0</v>
      </c>
      <c r="BI598" s="150">
        <f>IF(N598="nulová",J598,0)</f>
        <v>0</v>
      </c>
      <c r="BJ598" s="19" t="s">
        <v>81</v>
      </c>
      <c r="BK598" s="150">
        <f>ROUND(I598*H598,2)</f>
        <v>0</v>
      </c>
      <c r="BL598" s="19" t="s">
        <v>250</v>
      </c>
      <c r="BM598" s="149" t="s">
        <v>792</v>
      </c>
    </row>
    <row r="599" spans="1:65" s="2" customFormat="1">
      <c r="A599" s="34"/>
      <c r="B599" s="35"/>
      <c r="C599" s="34"/>
      <c r="D599" s="151" t="s">
        <v>138</v>
      </c>
      <c r="E599" s="34"/>
      <c r="F599" s="152" t="s">
        <v>791</v>
      </c>
      <c r="G599" s="34"/>
      <c r="H599" s="34"/>
      <c r="I599" s="153"/>
      <c r="J599" s="34"/>
      <c r="K599" s="34"/>
      <c r="L599" s="35"/>
      <c r="M599" s="154"/>
      <c r="N599" s="155"/>
      <c r="O599" s="55"/>
      <c r="P599" s="55"/>
      <c r="Q599" s="55"/>
      <c r="R599" s="55"/>
      <c r="S599" s="55"/>
      <c r="T599" s="56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  <c r="AT599" s="19" t="s">
        <v>138</v>
      </c>
      <c r="AU599" s="19" t="s">
        <v>83</v>
      </c>
    </row>
    <row r="600" spans="1:65" s="13" customFormat="1">
      <c r="B600" s="158"/>
      <c r="D600" s="151" t="s">
        <v>142</v>
      </c>
      <c r="E600" s="159" t="s">
        <v>3</v>
      </c>
      <c r="F600" s="160" t="s">
        <v>793</v>
      </c>
      <c r="H600" s="161">
        <v>0.874</v>
      </c>
      <c r="I600" s="162"/>
      <c r="L600" s="158"/>
      <c r="M600" s="163"/>
      <c r="N600" s="164"/>
      <c r="O600" s="164"/>
      <c r="P600" s="164"/>
      <c r="Q600" s="164"/>
      <c r="R600" s="164"/>
      <c r="S600" s="164"/>
      <c r="T600" s="165"/>
      <c r="AT600" s="159" t="s">
        <v>142</v>
      </c>
      <c r="AU600" s="159" t="s">
        <v>83</v>
      </c>
      <c r="AV600" s="13" t="s">
        <v>83</v>
      </c>
      <c r="AW600" s="13" t="s">
        <v>34</v>
      </c>
      <c r="AX600" s="13" t="s">
        <v>73</v>
      </c>
      <c r="AY600" s="159" t="s">
        <v>130</v>
      </c>
    </row>
    <row r="601" spans="1:65" s="14" customFormat="1">
      <c r="B601" s="166"/>
      <c r="D601" s="151" t="s">
        <v>142</v>
      </c>
      <c r="E601" s="167" t="s">
        <v>3</v>
      </c>
      <c r="F601" s="168" t="s">
        <v>144</v>
      </c>
      <c r="H601" s="169">
        <v>0.874</v>
      </c>
      <c r="I601" s="170"/>
      <c r="L601" s="166"/>
      <c r="M601" s="171"/>
      <c r="N601" s="172"/>
      <c r="O601" s="172"/>
      <c r="P601" s="172"/>
      <c r="Q601" s="172"/>
      <c r="R601" s="172"/>
      <c r="S601" s="172"/>
      <c r="T601" s="173"/>
      <c r="AT601" s="167" t="s">
        <v>142</v>
      </c>
      <c r="AU601" s="167" t="s">
        <v>83</v>
      </c>
      <c r="AV601" s="14" t="s">
        <v>136</v>
      </c>
      <c r="AW601" s="14" t="s">
        <v>34</v>
      </c>
      <c r="AX601" s="14" t="s">
        <v>81</v>
      </c>
      <c r="AY601" s="167" t="s">
        <v>130</v>
      </c>
    </row>
    <row r="602" spans="1:65" s="2" customFormat="1" ht="16.5" customHeight="1">
      <c r="A602" s="34"/>
      <c r="B602" s="136"/>
      <c r="C602" s="137" t="s">
        <v>511</v>
      </c>
      <c r="D602" s="137" t="s">
        <v>132</v>
      </c>
      <c r="E602" s="138" t="s">
        <v>794</v>
      </c>
      <c r="F602" s="139" t="s">
        <v>795</v>
      </c>
      <c r="G602" s="140" t="s">
        <v>260</v>
      </c>
      <c r="H602" s="141">
        <v>279.93</v>
      </c>
      <c r="I602" s="142"/>
      <c r="J602" s="143">
        <f>ROUND(I602*H602,2)</f>
        <v>0</v>
      </c>
      <c r="K602" s="144"/>
      <c r="L602" s="35"/>
      <c r="M602" s="145" t="s">
        <v>3</v>
      </c>
      <c r="N602" s="146" t="s">
        <v>44</v>
      </c>
      <c r="O602" s="55"/>
      <c r="P602" s="147">
        <f>O602*H602</f>
        <v>0</v>
      </c>
      <c r="Q602" s="147">
        <v>2.0999999999999999E-5</v>
      </c>
      <c r="R602" s="147">
        <f>Q602*H602</f>
        <v>5.8785299999999999E-3</v>
      </c>
      <c r="S602" s="147">
        <v>0</v>
      </c>
      <c r="T602" s="148">
        <f>S602*H602</f>
        <v>0</v>
      </c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4"/>
      <c r="AR602" s="149" t="s">
        <v>136</v>
      </c>
      <c r="AT602" s="149" t="s">
        <v>132</v>
      </c>
      <c r="AU602" s="149" t="s">
        <v>83</v>
      </c>
      <c r="AY602" s="19" t="s">
        <v>130</v>
      </c>
      <c r="BE602" s="150">
        <f>IF(N602="základní",J602,0)</f>
        <v>0</v>
      </c>
      <c r="BF602" s="150">
        <f>IF(N602="snížená",J602,0)</f>
        <v>0</v>
      </c>
      <c r="BG602" s="150">
        <f>IF(N602="zákl. přenesená",J602,0)</f>
        <v>0</v>
      </c>
      <c r="BH602" s="150">
        <f>IF(N602="sníž. přenesená",J602,0)</f>
        <v>0</v>
      </c>
      <c r="BI602" s="150">
        <f>IF(N602="nulová",J602,0)</f>
        <v>0</v>
      </c>
      <c r="BJ602" s="19" t="s">
        <v>81</v>
      </c>
      <c r="BK602" s="150">
        <f>ROUND(I602*H602,2)</f>
        <v>0</v>
      </c>
      <c r="BL602" s="19" t="s">
        <v>136</v>
      </c>
      <c r="BM602" s="149" t="s">
        <v>796</v>
      </c>
    </row>
    <row r="603" spans="1:65" s="2" customFormat="1">
      <c r="A603" s="34"/>
      <c r="B603" s="35"/>
      <c r="C603" s="34"/>
      <c r="D603" s="151" t="s">
        <v>138</v>
      </c>
      <c r="E603" s="34"/>
      <c r="F603" s="152" t="s">
        <v>797</v>
      </c>
      <c r="G603" s="34"/>
      <c r="H603" s="34"/>
      <c r="I603" s="153"/>
      <c r="J603" s="34"/>
      <c r="K603" s="34"/>
      <c r="L603" s="35"/>
      <c r="M603" s="154"/>
      <c r="N603" s="155"/>
      <c r="O603" s="55"/>
      <c r="P603" s="55"/>
      <c r="Q603" s="55"/>
      <c r="R603" s="55"/>
      <c r="S603" s="55"/>
      <c r="T603" s="56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  <c r="AT603" s="19" t="s">
        <v>138</v>
      </c>
      <c r="AU603" s="19" t="s">
        <v>83</v>
      </c>
    </row>
    <row r="604" spans="1:65" s="13" customFormat="1">
      <c r="B604" s="158"/>
      <c r="D604" s="151" t="s">
        <v>142</v>
      </c>
      <c r="E604" s="159" t="s">
        <v>3</v>
      </c>
      <c r="F604" s="160" t="s">
        <v>798</v>
      </c>
      <c r="H604" s="161">
        <v>279.93</v>
      </c>
      <c r="I604" s="162"/>
      <c r="L604" s="158"/>
      <c r="M604" s="163"/>
      <c r="N604" s="164"/>
      <c r="O604" s="164"/>
      <c r="P604" s="164"/>
      <c r="Q604" s="164"/>
      <c r="R604" s="164"/>
      <c r="S604" s="164"/>
      <c r="T604" s="165"/>
      <c r="AT604" s="159" t="s">
        <v>142</v>
      </c>
      <c r="AU604" s="159" t="s">
        <v>83</v>
      </c>
      <c r="AV604" s="13" t="s">
        <v>83</v>
      </c>
      <c r="AW604" s="13" t="s">
        <v>34</v>
      </c>
      <c r="AX604" s="13" t="s">
        <v>73</v>
      </c>
      <c r="AY604" s="159" t="s">
        <v>130</v>
      </c>
    </row>
    <row r="605" spans="1:65" s="14" customFormat="1">
      <c r="B605" s="166"/>
      <c r="D605" s="151" t="s">
        <v>142</v>
      </c>
      <c r="E605" s="167" t="s">
        <v>3</v>
      </c>
      <c r="F605" s="168" t="s">
        <v>144</v>
      </c>
      <c r="H605" s="169">
        <v>279.93</v>
      </c>
      <c r="I605" s="170"/>
      <c r="L605" s="166"/>
      <c r="M605" s="171"/>
      <c r="N605" s="172"/>
      <c r="O605" s="172"/>
      <c r="P605" s="172"/>
      <c r="Q605" s="172"/>
      <c r="R605" s="172"/>
      <c r="S605" s="172"/>
      <c r="T605" s="173"/>
      <c r="AT605" s="167" t="s">
        <v>142</v>
      </c>
      <c r="AU605" s="167" t="s">
        <v>83</v>
      </c>
      <c r="AV605" s="14" t="s">
        <v>136</v>
      </c>
      <c r="AW605" s="14" t="s">
        <v>34</v>
      </c>
      <c r="AX605" s="14" t="s">
        <v>81</v>
      </c>
      <c r="AY605" s="167" t="s">
        <v>130</v>
      </c>
    </row>
    <row r="606" spans="1:65" s="2" customFormat="1" ht="16.5" customHeight="1">
      <c r="A606" s="34"/>
      <c r="B606" s="136"/>
      <c r="C606" s="181" t="s">
        <v>799</v>
      </c>
      <c r="D606" s="181" t="s">
        <v>236</v>
      </c>
      <c r="E606" s="182" t="s">
        <v>790</v>
      </c>
      <c r="F606" s="183" t="s">
        <v>791</v>
      </c>
      <c r="G606" s="184" t="s">
        <v>147</v>
      </c>
      <c r="H606" s="185">
        <v>0.77300000000000002</v>
      </c>
      <c r="I606" s="186"/>
      <c r="J606" s="187">
        <f>ROUND(I606*H606,2)</f>
        <v>0</v>
      </c>
      <c r="K606" s="188"/>
      <c r="L606" s="189"/>
      <c r="M606" s="190" t="s">
        <v>3</v>
      </c>
      <c r="N606" s="191" t="s">
        <v>44</v>
      </c>
      <c r="O606" s="55"/>
      <c r="P606" s="147">
        <f>O606*H606</f>
        <v>0</v>
      </c>
      <c r="Q606" s="147">
        <v>0.55000000000000004</v>
      </c>
      <c r="R606" s="147">
        <f>Q606*H606</f>
        <v>0.42515000000000003</v>
      </c>
      <c r="S606" s="147">
        <v>0</v>
      </c>
      <c r="T606" s="148">
        <f>S606*H606</f>
        <v>0</v>
      </c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  <c r="AR606" s="149" t="s">
        <v>193</v>
      </c>
      <c r="AT606" s="149" t="s">
        <v>236</v>
      </c>
      <c r="AU606" s="149" t="s">
        <v>83</v>
      </c>
      <c r="AY606" s="19" t="s">
        <v>130</v>
      </c>
      <c r="BE606" s="150">
        <f>IF(N606="základní",J606,0)</f>
        <v>0</v>
      </c>
      <c r="BF606" s="150">
        <f>IF(N606="snížená",J606,0)</f>
        <v>0</v>
      </c>
      <c r="BG606" s="150">
        <f>IF(N606="zákl. přenesená",J606,0)</f>
        <v>0</v>
      </c>
      <c r="BH606" s="150">
        <f>IF(N606="sníž. přenesená",J606,0)</f>
        <v>0</v>
      </c>
      <c r="BI606" s="150">
        <f>IF(N606="nulová",J606,0)</f>
        <v>0</v>
      </c>
      <c r="BJ606" s="19" t="s">
        <v>81</v>
      </c>
      <c r="BK606" s="150">
        <f>ROUND(I606*H606,2)</f>
        <v>0</v>
      </c>
      <c r="BL606" s="19" t="s">
        <v>136</v>
      </c>
      <c r="BM606" s="149" t="s">
        <v>800</v>
      </c>
    </row>
    <row r="607" spans="1:65" s="2" customFormat="1">
      <c r="A607" s="34"/>
      <c r="B607" s="35"/>
      <c r="C607" s="34"/>
      <c r="D607" s="151" t="s">
        <v>138</v>
      </c>
      <c r="E607" s="34"/>
      <c r="F607" s="152" t="s">
        <v>791</v>
      </c>
      <c r="G607" s="34"/>
      <c r="H607" s="34"/>
      <c r="I607" s="153"/>
      <c r="J607" s="34"/>
      <c r="K607" s="34"/>
      <c r="L607" s="35"/>
      <c r="M607" s="154"/>
      <c r="N607" s="155"/>
      <c r="O607" s="55"/>
      <c r="P607" s="55"/>
      <c r="Q607" s="55"/>
      <c r="R607" s="55"/>
      <c r="S607" s="55"/>
      <c r="T607" s="56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4"/>
      <c r="AT607" s="19" t="s">
        <v>138</v>
      </c>
      <c r="AU607" s="19" t="s">
        <v>83</v>
      </c>
    </row>
    <row r="608" spans="1:65" s="13" customFormat="1">
      <c r="B608" s="158"/>
      <c r="D608" s="151" t="s">
        <v>142</v>
      </c>
      <c r="E608" s="159" t="s">
        <v>3</v>
      </c>
      <c r="F608" s="160" t="s">
        <v>801</v>
      </c>
      <c r="H608" s="161">
        <v>0.67200000000000004</v>
      </c>
      <c r="I608" s="162"/>
      <c r="L608" s="158"/>
      <c r="M608" s="163"/>
      <c r="N608" s="164"/>
      <c r="O608" s="164"/>
      <c r="P608" s="164"/>
      <c r="Q608" s="164"/>
      <c r="R608" s="164"/>
      <c r="S608" s="164"/>
      <c r="T608" s="165"/>
      <c r="AT608" s="159" t="s">
        <v>142</v>
      </c>
      <c r="AU608" s="159" t="s">
        <v>83</v>
      </c>
      <c r="AV608" s="13" t="s">
        <v>83</v>
      </c>
      <c r="AW608" s="13" t="s">
        <v>34</v>
      </c>
      <c r="AX608" s="13" t="s">
        <v>73</v>
      </c>
      <c r="AY608" s="159" t="s">
        <v>130</v>
      </c>
    </row>
    <row r="609" spans="1:65" s="14" customFormat="1">
      <c r="B609" s="166"/>
      <c r="D609" s="151" t="s">
        <v>142</v>
      </c>
      <c r="E609" s="167" t="s">
        <v>3</v>
      </c>
      <c r="F609" s="168" t="s">
        <v>144</v>
      </c>
      <c r="H609" s="169">
        <v>0.67200000000000004</v>
      </c>
      <c r="I609" s="170"/>
      <c r="L609" s="166"/>
      <c r="M609" s="171"/>
      <c r="N609" s="172"/>
      <c r="O609" s="172"/>
      <c r="P609" s="172"/>
      <c r="Q609" s="172"/>
      <c r="R609" s="172"/>
      <c r="S609" s="172"/>
      <c r="T609" s="173"/>
      <c r="AT609" s="167" t="s">
        <v>142</v>
      </c>
      <c r="AU609" s="167" t="s">
        <v>83</v>
      </c>
      <c r="AV609" s="14" t="s">
        <v>136</v>
      </c>
      <c r="AW609" s="14" t="s">
        <v>34</v>
      </c>
      <c r="AX609" s="14" t="s">
        <v>81</v>
      </c>
      <c r="AY609" s="167" t="s">
        <v>130</v>
      </c>
    </row>
    <row r="610" spans="1:65" s="13" customFormat="1">
      <c r="B610" s="158"/>
      <c r="D610" s="151" t="s">
        <v>142</v>
      </c>
      <c r="F610" s="160" t="s">
        <v>802</v>
      </c>
      <c r="H610" s="161">
        <v>0.77300000000000002</v>
      </c>
      <c r="I610" s="162"/>
      <c r="L610" s="158"/>
      <c r="M610" s="163"/>
      <c r="N610" s="164"/>
      <c r="O610" s="164"/>
      <c r="P610" s="164"/>
      <c r="Q610" s="164"/>
      <c r="R610" s="164"/>
      <c r="S610" s="164"/>
      <c r="T610" s="165"/>
      <c r="AT610" s="159" t="s">
        <v>142</v>
      </c>
      <c r="AU610" s="159" t="s">
        <v>83</v>
      </c>
      <c r="AV610" s="13" t="s">
        <v>83</v>
      </c>
      <c r="AW610" s="13" t="s">
        <v>4</v>
      </c>
      <c r="AX610" s="13" t="s">
        <v>81</v>
      </c>
      <c r="AY610" s="159" t="s">
        <v>130</v>
      </c>
    </row>
    <row r="611" spans="1:65" s="2" customFormat="1" ht="24.25" customHeight="1">
      <c r="A611" s="34"/>
      <c r="B611" s="136"/>
      <c r="C611" s="137" t="s">
        <v>803</v>
      </c>
      <c r="D611" s="137" t="s">
        <v>132</v>
      </c>
      <c r="E611" s="138" t="s">
        <v>804</v>
      </c>
      <c r="F611" s="139" t="s">
        <v>805</v>
      </c>
      <c r="G611" s="140" t="s">
        <v>147</v>
      </c>
      <c r="H611" s="141">
        <v>13.597</v>
      </c>
      <c r="I611" s="142"/>
      <c r="J611" s="143">
        <f>ROUND(I611*H611,2)</f>
        <v>0</v>
      </c>
      <c r="K611" s="144"/>
      <c r="L611" s="35"/>
      <c r="M611" s="145" t="s">
        <v>3</v>
      </c>
      <c r="N611" s="146" t="s">
        <v>44</v>
      </c>
      <c r="O611" s="55"/>
      <c r="P611" s="147">
        <f>O611*H611</f>
        <v>0</v>
      </c>
      <c r="Q611" s="147">
        <v>2.2837798999999999E-2</v>
      </c>
      <c r="R611" s="147">
        <f>Q611*H611</f>
        <v>0.310525553003</v>
      </c>
      <c r="S611" s="147">
        <v>0</v>
      </c>
      <c r="T611" s="148">
        <f>S611*H611</f>
        <v>0</v>
      </c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  <c r="AR611" s="149" t="s">
        <v>250</v>
      </c>
      <c r="AT611" s="149" t="s">
        <v>132</v>
      </c>
      <c r="AU611" s="149" t="s">
        <v>83</v>
      </c>
      <c r="AY611" s="19" t="s">
        <v>130</v>
      </c>
      <c r="BE611" s="150">
        <f>IF(N611="základní",J611,0)</f>
        <v>0</v>
      </c>
      <c r="BF611" s="150">
        <f>IF(N611="snížená",J611,0)</f>
        <v>0</v>
      </c>
      <c r="BG611" s="150">
        <f>IF(N611="zákl. přenesená",J611,0)</f>
        <v>0</v>
      </c>
      <c r="BH611" s="150">
        <f>IF(N611="sníž. přenesená",J611,0)</f>
        <v>0</v>
      </c>
      <c r="BI611" s="150">
        <f>IF(N611="nulová",J611,0)</f>
        <v>0</v>
      </c>
      <c r="BJ611" s="19" t="s">
        <v>81</v>
      </c>
      <c r="BK611" s="150">
        <f>ROUND(I611*H611,2)</f>
        <v>0</v>
      </c>
      <c r="BL611" s="19" t="s">
        <v>250</v>
      </c>
      <c r="BM611" s="149" t="s">
        <v>806</v>
      </c>
    </row>
    <row r="612" spans="1:65" s="2" customFormat="1" ht="18">
      <c r="A612" s="34"/>
      <c r="B612" s="35"/>
      <c r="C612" s="34"/>
      <c r="D612" s="151" t="s">
        <v>138</v>
      </c>
      <c r="E612" s="34"/>
      <c r="F612" s="152" t="s">
        <v>807</v>
      </c>
      <c r="G612" s="34"/>
      <c r="H612" s="34"/>
      <c r="I612" s="153"/>
      <c r="J612" s="34"/>
      <c r="K612" s="34"/>
      <c r="L612" s="35"/>
      <c r="M612" s="154"/>
      <c r="N612" s="155"/>
      <c r="O612" s="55"/>
      <c r="P612" s="55"/>
      <c r="Q612" s="55"/>
      <c r="R612" s="55"/>
      <c r="S612" s="55"/>
      <c r="T612" s="56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/>
      <c r="AT612" s="19" t="s">
        <v>138</v>
      </c>
      <c r="AU612" s="19" t="s">
        <v>83</v>
      </c>
    </row>
    <row r="613" spans="1:65" s="13" customFormat="1">
      <c r="B613" s="158"/>
      <c r="D613" s="151" t="s">
        <v>142</v>
      </c>
      <c r="E613" s="159" t="s">
        <v>3</v>
      </c>
      <c r="F613" s="160" t="s">
        <v>808</v>
      </c>
      <c r="H613" s="161">
        <v>13.597</v>
      </c>
      <c r="I613" s="162"/>
      <c r="L613" s="158"/>
      <c r="M613" s="163"/>
      <c r="N613" s="164"/>
      <c r="O613" s="164"/>
      <c r="P613" s="164"/>
      <c r="Q613" s="164"/>
      <c r="R613" s="164"/>
      <c r="S613" s="164"/>
      <c r="T613" s="165"/>
      <c r="AT613" s="159" t="s">
        <v>142</v>
      </c>
      <c r="AU613" s="159" t="s">
        <v>83</v>
      </c>
      <c r="AV613" s="13" t="s">
        <v>83</v>
      </c>
      <c r="AW613" s="13" t="s">
        <v>34</v>
      </c>
      <c r="AX613" s="13" t="s">
        <v>73</v>
      </c>
      <c r="AY613" s="159" t="s">
        <v>130</v>
      </c>
    </row>
    <row r="614" spans="1:65" s="14" customFormat="1">
      <c r="B614" s="166"/>
      <c r="D614" s="151" t="s">
        <v>142</v>
      </c>
      <c r="E614" s="167" t="s">
        <v>3</v>
      </c>
      <c r="F614" s="168" t="s">
        <v>144</v>
      </c>
      <c r="H614" s="169">
        <v>13.597</v>
      </c>
      <c r="I614" s="170"/>
      <c r="L614" s="166"/>
      <c r="M614" s="171"/>
      <c r="N614" s="172"/>
      <c r="O614" s="172"/>
      <c r="P614" s="172"/>
      <c r="Q614" s="172"/>
      <c r="R614" s="172"/>
      <c r="S614" s="172"/>
      <c r="T614" s="173"/>
      <c r="AT614" s="167" t="s">
        <v>142</v>
      </c>
      <c r="AU614" s="167" t="s">
        <v>83</v>
      </c>
      <c r="AV614" s="14" t="s">
        <v>136</v>
      </c>
      <c r="AW614" s="14" t="s">
        <v>34</v>
      </c>
      <c r="AX614" s="14" t="s">
        <v>81</v>
      </c>
      <c r="AY614" s="167" t="s">
        <v>130</v>
      </c>
    </row>
    <row r="615" spans="1:65" s="2" customFormat="1" ht="24.25" customHeight="1">
      <c r="A615" s="34"/>
      <c r="B615" s="136"/>
      <c r="C615" s="137" t="s">
        <v>809</v>
      </c>
      <c r="D615" s="137" t="s">
        <v>132</v>
      </c>
      <c r="E615" s="138" t="s">
        <v>810</v>
      </c>
      <c r="F615" s="139" t="s">
        <v>811</v>
      </c>
      <c r="G615" s="140" t="s">
        <v>135</v>
      </c>
      <c r="H615" s="141">
        <v>22.331</v>
      </c>
      <c r="I615" s="142"/>
      <c r="J615" s="143">
        <f>ROUND(I615*H615,2)</f>
        <v>0</v>
      </c>
      <c r="K615" s="144"/>
      <c r="L615" s="35"/>
      <c r="M615" s="145" t="s">
        <v>3</v>
      </c>
      <c r="N615" s="146" t="s">
        <v>44</v>
      </c>
      <c r="O615" s="55"/>
      <c r="P615" s="147">
        <f>O615*H615</f>
        <v>0</v>
      </c>
      <c r="Q615" s="147">
        <v>2.50388E-2</v>
      </c>
      <c r="R615" s="147">
        <f>Q615*H615</f>
        <v>0.5591414428</v>
      </c>
      <c r="S615" s="147">
        <v>0</v>
      </c>
      <c r="T615" s="148">
        <f>S615*H615</f>
        <v>0</v>
      </c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  <c r="AR615" s="149" t="s">
        <v>250</v>
      </c>
      <c r="AT615" s="149" t="s">
        <v>132</v>
      </c>
      <c r="AU615" s="149" t="s">
        <v>83</v>
      </c>
      <c r="AY615" s="19" t="s">
        <v>130</v>
      </c>
      <c r="BE615" s="150">
        <f>IF(N615="základní",J615,0)</f>
        <v>0</v>
      </c>
      <c r="BF615" s="150">
        <f>IF(N615="snížená",J615,0)</f>
        <v>0</v>
      </c>
      <c r="BG615" s="150">
        <f>IF(N615="zákl. přenesená",J615,0)</f>
        <v>0</v>
      </c>
      <c r="BH615" s="150">
        <f>IF(N615="sníž. přenesená",J615,0)</f>
        <v>0</v>
      </c>
      <c r="BI615" s="150">
        <f>IF(N615="nulová",J615,0)</f>
        <v>0</v>
      </c>
      <c r="BJ615" s="19" t="s">
        <v>81</v>
      </c>
      <c r="BK615" s="150">
        <f>ROUND(I615*H615,2)</f>
        <v>0</v>
      </c>
      <c r="BL615" s="19" t="s">
        <v>250</v>
      </c>
      <c r="BM615" s="149" t="s">
        <v>812</v>
      </c>
    </row>
    <row r="616" spans="1:65" s="2" customFormat="1" ht="18">
      <c r="A616" s="34"/>
      <c r="B616" s="35"/>
      <c r="C616" s="34"/>
      <c r="D616" s="151" t="s">
        <v>138</v>
      </c>
      <c r="E616" s="34"/>
      <c r="F616" s="152" t="s">
        <v>813</v>
      </c>
      <c r="G616" s="34"/>
      <c r="H616" s="34"/>
      <c r="I616" s="153"/>
      <c r="J616" s="34"/>
      <c r="K616" s="34"/>
      <c r="L616" s="35"/>
      <c r="M616" s="154"/>
      <c r="N616" s="155"/>
      <c r="O616" s="55"/>
      <c r="P616" s="55"/>
      <c r="Q616" s="55"/>
      <c r="R616" s="55"/>
      <c r="S616" s="55"/>
      <c r="T616" s="56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  <c r="AT616" s="19" t="s">
        <v>138</v>
      </c>
      <c r="AU616" s="19" t="s">
        <v>83</v>
      </c>
    </row>
    <row r="617" spans="1:65" s="2" customFormat="1">
      <c r="A617" s="34"/>
      <c r="B617" s="35"/>
      <c r="C617" s="34"/>
      <c r="D617" s="156" t="s">
        <v>140</v>
      </c>
      <c r="E617" s="34"/>
      <c r="F617" s="157" t="s">
        <v>814</v>
      </c>
      <c r="G617" s="34"/>
      <c r="H617" s="34"/>
      <c r="I617" s="153"/>
      <c r="J617" s="34"/>
      <c r="K617" s="34"/>
      <c r="L617" s="35"/>
      <c r="M617" s="154"/>
      <c r="N617" s="155"/>
      <c r="O617" s="55"/>
      <c r="P617" s="55"/>
      <c r="Q617" s="55"/>
      <c r="R617" s="55"/>
      <c r="S617" s="55"/>
      <c r="T617" s="56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  <c r="AT617" s="19" t="s">
        <v>140</v>
      </c>
      <c r="AU617" s="19" t="s">
        <v>83</v>
      </c>
    </row>
    <row r="618" spans="1:65" s="13" customFormat="1">
      <c r="B618" s="158"/>
      <c r="D618" s="151" t="s">
        <v>142</v>
      </c>
      <c r="E618" s="159" t="s">
        <v>3</v>
      </c>
      <c r="F618" s="160" t="s">
        <v>815</v>
      </c>
      <c r="H618" s="161">
        <v>24.431000000000001</v>
      </c>
      <c r="I618" s="162"/>
      <c r="L618" s="158"/>
      <c r="M618" s="163"/>
      <c r="N618" s="164"/>
      <c r="O618" s="164"/>
      <c r="P618" s="164"/>
      <c r="Q618" s="164"/>
      <c r="R618" s="164"/>
      <c r="S618" s="164"/>
      <c r="T618" s="165"/>
      <c r="AT618" s="159" t="s">
        <v>142</v>
      </c>
      <c r="AU618" s="159" t="s">
        <v>83</v>
      </c>
      <c r="AV618" s="13" t="s">
        <v>83</v>
      </c>
      <c r="AW618" s="13" t="s">
        <v>34</v>
      </c>
      <c r="AX618" s="13" t="s">
        <v>73</v>
      </c>
      <c r="AY618" s="159" t="s">
        <v>130</v>
      </c>
    </row>
    <row r="619" spans="1:65" s="13" customFormat="1">
      <c r="B619" s="158"/>
      <c r="D619" s="151" t="s">
        <v>142</v>
      </c>
      <c r="E619" s="159" t="s">
        <v>3</v>
      </c>
      <c r="F619" s="160" t="s">
        <v>816</v>
      </c>
      <c r="H619" s="161">
        <v>-2.1</v>
      </c>
      <c r="I619" s="162"/>
      <c r="L619" s="158"/>
      <c r="M619" s="163"/>
      <c r="N619" s="164"/>
      <c r="O619" s="164"/>
      <c r="P619" s="164"/>
      <c r="Q619" s="164"/>
      <c r="R619" s="164"/>
      <c r="S619" s="164"/>
      <c r="T619" s="165"/>
      <c r="AT619" s="159" t="s">
        <v>142</v>
      </c>
      <c r="AU619" s="159" t="s">
        <v>83</v>
      </c>
      <c r="AV619" s="13" t="s">
        <v>83</v>
      </c>
      <c r="AW619" s="13" t="s">
        <v>34</v>
      </c>
      <c r="AX619" s="13" t="s">
        <v>73</v>
      </c>
      <c r="AY619" s="159" t="s">
        <v>130</v>
      </c>
    </row>
    <row r="620" spans="1:65" s="14" customFormat="1">
      <c r="B620" s="166"/>
      <c r="D620" s="151" t="s">
        <v>142</v>
      </c>
      <c r="E620" s="167" t="s">
        <v>3</v>
      </c>
      <c r="F620" s="168" t="s">
        <v>144</v>
      </c>
      <c r="H620" s="169">
        <v>22.331</v>
      </c>
      <c r="I620" s="170"/>
      <c r="L620" s="166"/>
      <c r="M620" s="171"/>
      <c r="N620" s="172"/>
      <c r="O620" s="172"/>
      <c r="P620" s="172"/>
      <c r="Q620" s="172"/>
      <c r="R620" s="172"/>
      <c r="S620" s="172"/>
      <c r="T620" s="173"/>
      <c r="AT620" s="167" t="s">
        <v>142</v>
      </c>
      <c r="AU620" s="167" t="s">
        <v>83</v>
      </c>
      <c r="AV620" s="14" t="s">
        <v>136</v>
      </c>
      <c r="AW620" s="14" t="s">
        <v>34</v>
      </c>
      <c r="AX620" s="14" t="s">
        <v>81</v>
      </c>
      <c r="AY620" s="167" t="s">
        <v>130</v>
      </c>
    </row>
    <row r="621" spans="1:65" s="2" customFormat="1" ht="16.5" customHeight="1">
      <c r="A621" s="34"/>
      <c r="B621" s="136"/>
      <c r="C621" s="137" t="s">
        <v>817</v>
      </c>
      <c r="D621" s="137" t="s">
        <v>132</v>
      </c>
      <c r="E621" s="138" t="s">
        <v>818</v>
      </c>
      <c r="F621" s="139" t="s">
        <v>819</v>
      </c>
      <c r="G621" s="140" t="s">
        <v>260</v>
      </c>
      <c r="H621" s="141">
        <v>113.28</v>
      </c>
      <c r="I621" s="142"/>
      <c r="J621" s="143">
        <f>ROUND(I621*H621,2)</f>
        <v>0</v>
      </c>
      <c r="K621" s="144"/>
      <c r="L621" s="35"/>
      <c r="M621" s="145" t="s">
        <v>3</v>
      </c>
      <c r="N621" s="146" t="s">
        <v>44</v>
      </c>
      <c r="O621" s="55"/>
      <c r="P621" s="147">
        <f>O621*H621</f>
        <v>0</v>
      </c>
      <c r="Q621" s="147">
        <v>2.694E-5</v>
      </c>
      <c r="R621" s="147">
        <f>Q621*H621</f>
        <v>3.0517631999999999E-3</v>
      </c>
      <c r="S621" s="147">
        <v>0</v>
      </c>
      <c r="T621" s="148">
        <f>S621*H621</f>
        <v>0</v>
      </c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  <c r="AR621" s="149" t="s">
        <v>250</v>
      </c>
      <c r="AT621" s="149" t="s">
        <v>132</v>
      </c>
      <c r="AU621" s="149" t="s">
        <v>83</v>
      </c>
      <c r="AY621" s="19" t="s">
        <v>130</v>
      </c>
      <c r="BE621" s="150">
        <f>IF(N621="základní",J621,0)</f>
        <v>0</v>
      </c>
      <c r="BF621" s="150">
        <f>IF(N621="snížená",J621,0)</f>
        <v>0</v>
      </c>
      <c r="BG621" s="150">
        <f>IF(N621="zákl. přenesená",J621,0)</f>
        <v>0</v>
      </c>
      <c r="BH621" s="150">
        <f>IF(N621="sníž. přenesená",J621,0)</f>
        <v>0</v>
      </c>
      <c r="BI621" s="150">
        <f>IF(N621="nulová",J621,0)</f>
        <v>0</v>
      </c>
      <c r="BJ621" s="19" t="s">
        <v>81</v>
      </c>
      <c r="BK621" s="150">
        <f>ROUND(I621*H621,2)</f>
        <v>0</v>
      </c>
      <c r="BL621" s="19" t="s">
        <v>250</v>
      </c>
      <c r="BM621" s="149" t="s">
        <v>820</v>
      </c>
    </row>
    <row r="622" spans="1:65" s="2" customFormat="1">
      <c r="A622" s="34"/>
      <c r="B622" s="35"/>
      <c r="C622" s="34"/>
      <c r="D622" s="151" t="s">
        <v>138</v>
      </c>
      <c r="E622" s="34"/>
      <c r="F622" s="152" t="s">
        <v>821</v>
      </c>
      <c r="G622" s="34"/>
      <c r="H622" s="34"/>
      <c r="I622" s="153"/>
      <c r="J622" s="34"/>
      <c r="K622" s="34"/>
      <c r="L622" s="35"/>
      <c r="M622" s="154"/>
      <c r="N622" s="155"/>
      <c r="O622" s="55"/>
      <c r="P622" s="55"/>
      <c r="Q622" s="55"/>
      <c r="R622" s="55"/>
      <c r="S622" s="55"/>
      <c r="T622" s="56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  <c r="AT622" s="19" t="s">
        <v>138</v>
      </c>
      <c r="AU622" s="19" t="s">
        <v>83</v>
      </c>
    </row>
    <row r="623" spans="1:65" s="2" customFormat="1">
      <c r="A623" s="34"/>
      <c r="B623" s="35"/>
      <c r="C623" s="34"/>
      <c r="D623" s="156" t="s">
        <v>140</v>
      </c>
      <c r="E623" s="34"/>
      <c r="F623" s="157" t="s">
        <v>822</v>
      </c>
      <c r="G623" s="34"/>
      <c r="H623" s="34"/>
      <c r="I623" s="153"/>
      <c r="J623" s="34"/>
      <c r="K623" s="34"/>
      <c r="L623" s="35"/>
      <c r="M623" s="154"/>
      <c r="N623" s="155"/>
      <c r="O623" s="55"/>
      <c r="P623" s="55"/>
      <c r="Q623" s="55"/>
      <c r="R623" s="55"/>
      <c r="S623" s="55"/>
      <c r="T623" s="56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  <c r="AT623" s="19" t="s">
        <v>140</v>
      </c>
      <c r="AU623" s="19" t="s">
        <v>83</v>
      </c>
    </row>
    <row r="624" spans="1:65" s="13" customFormat="1">
      <c r="B624" s="158"/>
      <c r="D624" s="151" t="s">
        <v>142</v>
      </c>
      <c r="E624" s="159" t="s">
        <v>3</v>
      </c>
      <c r="F624" s="160" t="s">
        <v>823</v>
      </c>
      <c r="H624" s="161">
        <v>113.28</v>
      </c>
      <c r="I624" s="162"/>
      <c r="L624" s="158"/>
      <c r="M624" s="163"/>
      <c r="N624" s="164"/>
      <c r="O624" s="164"/>
      <c r="P624" s="164"/>
      <c r="Q624" s="164"/>
      <c r="R624" s="164"/>
      <c r="S624" s="164"/>
      <c r="T624" s="165"/>
      <c r="AT624" s="159" t="s">
        <v>142</v>
      </c>
      <c r="AU624" s="159" t="s">
        <v>83</v>
      </c>
      <c r="AV624" s="13" t="s">
        <v>83</v>
      </c>
      <c r="AW624" s="13" t="s">
        <v>34</v>
      </c>
      <c r="AX624" s="13" t="s">
        <v>73</v>
      </c>
      <c r="AY624" s="159" t="s">
        <v>130</v>
      </c>
    </row>
    <row r="625" spans="1:65" s="14" customFormat="1">
      <c r="B625" s="166"/>
      <c r="D625" s="151" t="s">
        <v>142</v>
      </c>
      <c r="E625" s="167" t="s">
        <v>3</v>
      </c>
      <c r="F625" s="168" t="s">
        <v>144</v>
      </c>
      <c r="H625" s="169">
        <v>113.28</v>
      </c>
      <c r="I625" s="170"/>
      <c r="L625" s="166"/>
      <c r="M625" s="171"/>
      <c r="N625" s="172"/>
      <c r="O625" s="172"/>
      <c r="P625" s="172"/>
      <c r="Q625" s="172"/>
      <c r="R625" s="172"/>
      <c r="S625" s="172"/>
      <c r="T625" s="173"/>
      <c r="AT625" s="167" t="s">
        <v>142</v>
      </c>
      <c r="AU625" s="167" t="s">
        <v>83</v>
      </c>
      <c r="AV625" s="14" t="s">
        <v>136</v>
      </c>
      <c r="AW625" s="14" t="s">
        <v>34</v>
      </c>
      <c r="AX625" s="14" t="s">
        <v>81</v>
      </c>
      <c r="AY625" s="167" t="s">
        <v>130</v>
      </c>
    </row>
    <row r="626" spans="1:65" s="2" customFormat="1" ht="21.75" customHeight="1">
      <c r="A626" s="34"/>
      <c r="B626" s="136"/>
      <c r="C626" s="181" t="s">
        <v>824</v>
      </c>
      <c r="D626" s="181" t="s">
        <v>236</v>
      </c>
      <c r="E626" s="182" t="s">
        <v>692</v>
      </c>
      <c r="F626" s="183" t="s">
        <v>693</v>
      </c>
      <c r="G626" s="184" t="s">
        <v>147</v>
      </c>
      <c r="H626" s="185">
        <v>1.042</v>
      </c>
      <c r="I626" s="186"/>
      <c r="J626" s="187">
        <f>ROUND(I626*H626,2)</f>
        <v>0</v>
      </c>
      <c r="K626" s="188"/>
      <c r="L626" s="189"/>
      <c r="M626" s="190" t="s">
        <v>3</v>
      </c>
      <c r="N626" s="191" t="s">
        <v>44</v>
      </c>
      <c r="O626" s="55"/>
      <c r="P626" s="147">
        <f>O626*H626</f>
        <v>0</v>
      </c>
      <c r="Q626" s="147">
        <v>0.55000000000000004</v>
      </c>
      <c r="R626" s="147">
        <f>Q626*H626</f>
        <v>0.57310000000000005</v>
      </c>
      <c r="S626" s="147">
        <v>0</v>
      </c>
      <c r="T626" s="148">
        <f>S626*H626</f>
        <v>0</v>
      </c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  <c r="AR626" s="149" t="s">
        <v>358</v>
      </c>
      <c r="AT626" s="149" t="s">
        <v>236</v>
      </c>
      <c r="AU626" s="149" t="s">
        <v>83</v>
      </c>
      <c r="AY626" s="19" t="s">
        <v>130</v>
      </c>
      <c r="BE626" s="150">
        <f>IF(N626="základní",J626,0)</f>
        <v>0</v>
      </c>
      <c r="BF626" s="150">
        <f>IF(N626="snížená",J626,0)</f>
        <v>0</v>
      </c>
      <c r="BG626" s="150">
        <f>IF(N626="zákl. přenesená",J626,0)</f>
        <v>0</v>
      </c>
      <c r="BH626" s="150">
        <f>IF(N626="sníž. přenesená",J626,0)</f>
        <v>0</v>
      </c>
      <c r="BI626" s="150">
        <f>IF(N626="nulová",J626,0)</f>
        <v>0</v>
      </c>
      <c r="BJ626" s="19" t="s">
        <v>81</v>
      </c>
      <c r="BK626" s="150">
        <f>ROUND(I626*H626,2)</f>
        <v>0</v>
      </c>
      <c r="BL626" s="19" t="s">
        <v>250</v>
      </c>
      <c r="BM626" s="149" t="s">
        <v>825</v>
      </c>
    </row>
    <row r="627" spans="1:65" s="2" customFormat="1">
      <c r="A627" s="34"/>
      <c r="B627" s="35"/>
      <c r="C627" s="34"/>
      <c r="D627" s="151" t="s">
        <v>138</v>
      </c>
      <c r="E627" s="34"/>
      <c r="F627" s="152" t="s">
        <v>695</v>
      </c>
      <c r="G627" s="34"/>
      <c r="H627" s="34"/>
      <c r="I627" s="153"/>
      <c r="J627" s="34"/>
      <c r="K627" s="34"/>
      <c r="L627" s="35"/>
      <c r="M627" s="154"/>
      <c r="N627" s="155"/>
      <c r="O627" s="55"/>
      <c r="P627" s="55"/>
      <c r="Q627" s="55"/>
      <c r="R627" s="55"/>
      <c r="S627" s="55"/>
      <c r="T627" s="56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  <c r="AT627" s="19" t="s">
        <v>138</v>
      </c>
      <c r="AU627" s="19" t="s">
        <v>83</v>
      </c>
    </row>
    <row r="628" spans="1:65" s="13" customFormat="1">
      <c r="B628" s="158"/>
      <c r="D628" s="151" t="s">
        <v>142</v>
      </c>
      <c r="E628" s="159" t="s">
        <v>3</v>
      </c>
      <c r="F628" s="160" t="s">
        <v>826</v>
      </c>
      <c r="H628" s="161">
        <v>0.90600000000000003</v>
      </c>
      <c r="I628" s="162"/>
      <c r="L628" s="158"/>
      <c r="M628" s="163"/>
      <c r="N628" s="164"/>
      <c r="O628" s="164"/>
      <c r="P628" s="164"/>
      <c r="Q628" s="164"/>
      <c r="R628" s="164"/>
      <c r="S628" s="164"/>
      <c r="T628" s="165"/>
      <c r="AT628" s="159" t="s">
        <v>142</v>
      </c>
      <c r="AU628" s="159" t="s">
        <v>83</v>
      </c>
      <c r="AV628" s="13" t="s">
        <v>83</v>
      </c>
      <c r="AW628" s="13" t="s">
        <v>34</v>
      </c>
      <c r="AX628" s="13" t="s">
        <v>73</v>
      </c>
      <c r="AY628" s="159" t="s">
        <v>130</v>
      </c>
    </row>
    <row r="629" spans="1:65" s="14" customFormat="1">
      <c r="B629" s="166"/>
      <c r="D629" s="151" t="s">
        <v>142</v>
      </c>
      <c r="E629" s="167" t="s">
        <v>3</v>
      </c>
      <c r="F629" s="168" t="s">
        <v>144</v>
      </c>
      <c r="H629" s="169">
        <v>0.90600000000000003</v>
      </c>
      <c r="I629" s="170"/>
      <c r="L629" s="166"/>
      <c r="M629" s="171"/>
      <c r="N629" s="172"/>
      <c r="O629" s="172"/>
      <c r="P629" s="172"/>
      <c r="Q629" s="172"/>
      <c r="R629" s="172"/>
      <c r="S629" s="172"/>
      <c r="T629" s="173"/>
      <c r="AT629" s="167" t="s">
        <v>142</v>
      </c>
      <c r="AU629" s="167" t="s">
        <v>83</v>
      </c>
      <c r="AV629" s="14" t="s">
        <v>136</v>
      </c>
      <c r="AW629" s="14" t="s">
        <v>34</v>
      </c>
      <c r="AX629" s="14" t="s">
        <v>81</v>
      </c>
      <c r="AY629" s="167" t="s">
        <v>130</v>
      </c>
    </row>
    <row r="630" spans="1:65" s="13" customFormat="1">
      <c r="B630" s="158"/>
      <c r="D630" s="151" t="s">
        <v>142</v>
      </c>
      <c r="F630" s="160" t="s">
        <v>827</v>
      </c>
      <c r="H630" s="161">
        <v>1.042</v>
      </c>
      <c r="I630" s="162"/>
      <c r="L630" s="158"/>
      <c r="M630" s="163"/>
      <c r="N630" s="164"/>
      <c r="O630" s="164"/>
      <c r="P630" s="164"/>
      <c r="Q630" s="164"/>
      <c r="R630" s="164"/>
      <c r="S630" s="164"/>
      <c r="T630" s="165"/>
      <c r="AT630" s="159" t="s">
        <v>142</v>
      </c>
      <c r="AU630" s="159" t="s">
        <v>83</v>
      </c>
      <c r="AV630" s="13" t="s">
        <v>83</v>
      </c>
      <c r="AW630" s="13" t="s">
        <v>4</v>
      </c>
      <c r="AX630" s="13" t="s">
        <v>81</v>
      </c>
      <c r="AY630" s="159" t="s">
        <v>130</v>
      </c>
    </row>
    <row r="631" spans="1:65" s="2" customFormat="1" ht="21.75" customHeight="1">
      <c r="A631" s="34"/>
      <c r="B631" s="136"/>
      <c r="C631" s="137" t="s">
        <v>828</v>
      </c>
      <c r="D631" s="137" t="s">
        <v>132</v>
      </c>
      <c r="E631" s="138" t="s">
        <v>829</v>
      </c>
      <c r="F631" s="139" t="s">
        <v>830</v>
      </c>
      <c r="G631" s="140" t="s">
        <v>505</v>
      </c>
      <c r="H631" s="141">
        <v>1</v>
      </c>
      <c r="I631" s="142"/>
      <c r="J631" s="143">
        <f>ROUND(I631*H631,2)</f>
        <v>0</v>
      </c>
      <c r="K631" s="144"/>
      <c r="L631" s="35"/>
      <c r="M631" s="145" t="s">
        <v>3</v>
      </c>
      <c r="N631" s="146" t="s">
        <v>44</v>
      </c>
      <c r="O631" s="55"/>
      <c r="P631" s="147">
        <f>O631*H631</f>
        <v>0</v>
      </c>
      <c r="Q631" s="147">
        <v>0</v>
      </c>
      <c r="R631" s="147">
        <f>Q631*H631</f>
        <v>0</v>
      </c>
      <c r="S631" s="147">
        <v>0</v>
      </c>
      <c r="T631" s="148">
        <f>S631*H631</f>
        <v>0</v>
      </c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/>
      <c r="AR631" s="149" t="s">
        <v>250</v>
      </c>
      <c r="AT631" s="149" t="s">
        <v>132</v>
      </c>
      <c r="AU631" s="149" t="s">
        <v>83</v>
      </c>
      <c r="AY631" s="19" t="s">
        <v>130</v>
      </c>
      <c r="BE631" s="150">
        <f>IF(N631="základní",J631,0)</f>
        <v>0</v>
      </c>
      <c r="BF631" s="150">
        <f>IF(N631="snížená",J631,0)</f>
        <v>0</v>
      </c>
      <c r="BG631" s="150">
        <f>IF(N631="zákl. přenesená",J631,0)</f>
        <v>0</v>
      </c>
      <c r="BH631" s="150">
        <f>IF(N631="sníž. přenesená",J631,0)</f>
        <v>0</v>
      </c>
      <c r="BI631" s="150">
        <f>IF(N631="nulová",J631,0)</f>
        <v>0</v>
      </c>
      <c r="BJ631" s="19" t="s">
        <v>81</v>
      </c>
      <c r="BK631" s="150">
        <f>ROUND(I631*H631,2)</f>
        <v>0</v>
      </c>
      <c r="BL631" s="19" t="s">
        <v>250</v>
      </c>
      <c r="BM631" s="149" t="s">
        <v>831</v>
      </c>
    </row>
    <row r="632" spans="1:65" s="2" customFormat="1">
      <c r="A632" s="34"/>
      <c r="B632" s="35"/>
      <c r="C632" s="34"/>
      <c r="D632" s="151" t="s">
        <v>138</v>
      </c>
      <c r="E632" s="34"/>
      <c r="F632" s="152" t="s">
        <v>830</v>
      </c>
      <c r="G632" s="34"/>
      <c r="H632" s="34"/>
      <c r="I632" s="153"/>
      <c r="J632" s="34"/>
      <c r="K632" s="34"/>
      <c r="L632" s="35"/>
      <c r="M632" s="154"/>
      <c r="N632" s="155"/>
      <c r="O632" s="55"/>
      <c r="P632" s="55"/>
      <c r="Q632" s="55"/>
      <c r="R632" s="55"/>
      <c r="S632" s="55"/>
      <c r="T632" s="56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/>
      <c r="AT632" s="19" t="s">
        <v>138</v>
      </c>
      <c r="AU632" s="19" t="s">
        <v>83</v>
      </c>
    </row>
    <row r="633" spans="1:65" s="2" customFormat="1" ht="16.5" customHeight="1">
      <c r="A633" s="34"/>
      <c r="B633" s="136"/>
      <c r="C633" s="137" t="s">
        <v>832</v>
      </c>
      <c r="D633" s="137" t="s">
        <v>132</v>
      </c>
      <c r="E633" s="138" t="s">
        <v>833</v>
      </c>
      <c r="F633" s="139" t="s">
        <v>834</v>
      </c>
      <c r="G633" s="140" t="s">
        <v>505</v>
      </c>
      <c r="H633" s="141">
        <v>1</v>
      </c>
      <c r="I633" s="142"/>
      <c r="J633" s="143">
        <f>ROUND(I633*H633,2)</f>
        <v>0</v>
      </c>
      <c r="K633" s="144"/>
      <c r="L633" s="35"/>
      <c r="M633" s="145" t="s">
        <v>3</v>
      </c>
      <c r="N633" s="146" t="s">
        <v>44</v>
      </c>
      <c r="O633" s="55"/>
      <c r="P633" s="147">
        <f>O633*H633</f>
        <v>0</v>
      </c>
      <c r="Q633" s="147">
        <v>0</v>
      </c>
      <c r="R633" s="147">
        <f>Q633*H633</f>
        <v>0</v>
      </c>
      <c r="S633" s="147">
        <v>0</v>
      </c>
      <c r="T633" s="148">
        <f>S633*H633</f>
        <v>0</v>
      </c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/>
      <c r="AR633" s="149" t="s">
        <v>250</v>
      </c>
      <c r="AT633" s="149" t="s">
        <v>132</v>
      </c>
      <c r="AU633" s="149" t="s">
        <v>83</v>
      </c>
      <c r="AY633" s="19" t="s">
        <v>130</v>
      </c>
      <c r="BE633" s="150">
        <f>IF(N633="základní",J633,0)</f>
        <v>0</v>
      </c>
      <c r="BF633" s="150">
        <f>IF(N633="snížená",J633,0)</f>
        <v>0</v>
      </c>
      <c r="BG633" s="150">
        <f>IF(N633="zákl. přenesená",J633,0)</f>
        <v>0</v>
      </c>
      <c r="BH633" s="150">
        <f>IF(N633="sníž. přenesená",J633,0)</f>
        <v>0</v>
      </c>
      <c r="BI633" s="150">
        <f>IF(N633="nulová",J633,0)</f>
        <v>0</v>
      </c>
      <c r="BJ633" s="19" t="s">
        <v>81</v>
      </c>
      <c r="BK633" s="150">
        <f>ROUND(I633*H633,2)</f>
        <v>0</v>
      </c>
      <c r="BL633" s="19" t="s">
        <v>250</v>
      </c>
      <c r="BM633" s="149" t="s">
        <v>835</v>
      </c>
    </row>
    <row r="634" spans="1:65" s="2" customFormat="1">
      <c r="A634" s="34"/>
      <c r="B634" s="35"/>
      <c r="C634" s="34"/>
      <c r="D634" s="151" t="s">
        <v>138</v>
      </c>
      <c r="E634" s="34"/>
      <c r="F634" s="152" t="s">
        <v>834</v>
      </c>
      <c r="G634" s="34"/>
      <c r="H634" s="34"/>
      <c r="I634" s="153"/>
      <c r="J634" s="34"/>
      <c r="K634" s="34"/>
      <c r="L634" s="35"/>
      <c r="M634" s="154"/>
      <c r="N634" s="155"/>
      <c r="O634" s="55"/>
      <c r="P634" s="55"/>
      <c r="Q634" s="55"/>
      <c r="R634" s="55"/>
      <c r="S634" s="55"/>
      <c r="T634" s="56"/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/>
      <c r="AT634" s="19" t="s">
        <v>138</v>
      </c>
      <c r="AU634" s="19" t="s">
        <v>83</v>
      </c>
    </row>
    <row r="635" spans="1:65" s="2" customFormat="1" ht="24.25" customHeight="1">
      <c r="A635" s="34"/>
      <c r="B635" s="136"/>
      <c r="C635" s="137" t="s">
        <v>836</v>
      </c>
      <c r="D635" s="137" t="s">
        <v>132</v>
      </c>
      <c r="E635" s="138" t="s">
        <v>837</v>
      </c>
      <c r="F635" s="139" t="s">
        <v>838</v>
      </c>
      <c r="G635" s="140" t="s">
        <v>202</v>
      </c>
      <c r="H635" s="141">
        <v>8.5519999999999996</v>
      </c>
      <c r="I635" s="142"/>
      <c r="J635" s="143">
        <f>ROUND(I635*H635,2)</f>
        <v>0</v>
      </c>
      <c r="K635" s="144"/>
      <c r="L635" s="35"/>
      <c r="M635" s="145" t="s">
        <v>3</v>
      </c>
      <c r="N635" s="146" t="s">
        <v>44</v>
      </c>
      <c r="O635" s="55"/>
      <c r="P635" s="147">
        <f>O635*H635</f>
        <v>0</v>
      </c>
      <c r="Q635" s="147">
        <v>0</v>
      </c>
      <c r="R635" s="147">
        <f>Q635*H635</f>
        <v>0</v>
      </c>
      <c r="S635" s="147">
        <v>0</v>
      </c>
      <c r="T635" s="148">
        <f>S635*H635</f>
        <v>0</v>
      </c>
      <c r="U635" s="34"/>
      <c r="V635" s="34"/>
      <c r="W635" s="34"/>
      <c r="X635" s="34"/>
      <c r="Y635" s="34"/>
      <c r="Z635" s="34"/>
      <c r="AA635" s="34"/>
      <c r="AB635" s="34"/>
      <c r="AC635" s="34"/>
      <c r="AD635" s="34"/>
      <c r="AE635" s="34"/>
      <c r="AR635" s="149" t="s">
        <v>250</v>
      </c>
      <c r="AT635" s="149" t="s">
        <v>132</v>
      </c>
      <c r="AU635" s="149" t="s">
        <v>83</v>
      </c>
      <c r="AY635" s="19" t="s">
        <v>130</v>
      </c>
      <c r="BE635" s="150">
        <f>IF(N635="základní",J635,0)</f>
        <v>0</v>
      </c>
      <c r="BF635" s="150">
        <f>IF(N635="snížená",J635,0)</f>
        <v>0</v>
      </c>
      <c r="BG635" s="150">
        <f>IF(N635="zákl. přenesená",J635,0)</f>
        <v>0</v>
      </c>
      <c r="BH635" s="150">
        <f>IF(N635="sníž. přenesená",J635,0)</f>
        <v>0</v>
      </c>
      <c r="BI635" s="150">
        <f>IF(N635="nulová",J635,0)</f>
        <v>0</v>
      </c>
      <c r="BJ635" s="19" t="s">
        <v>81</v>
      </c>
      <c r="BK635" s="150">
        <f>ROUND(I635*H635,2)</f>
        <v>0</v>
      </c>
      <c r="BL635" s="19" t="s">
        <v>250</v>
      </c>
      <c r="BM635" s="149" t="s">
        <v>839</v>
      </c>
    </row>
    <row r="636" spans="1:65" s="2" customFormat="1" ht="27">
      <c r="A636" s="34"/>
      <c r="B636" s="35"/>
      <c r="C636" s="34"/>
      <c r="D636" s="151" t="s">
        <v>138</v>
      </c>
      <c r="E636" s="34"/>
      <c r="F636" s="152" t="s">
        <v>840</v>
      </c>
      <c r="G636" s="34"/>
      <c r="H636" s="34"/>
      <c r="I636" s="153"/>
      <c r="J636" s="34"/>
      <c r="K636" s="34"/>
      <c r="L636" s="35"/>
      <c r="M636" s="154"/>
      <c r="N636" s="155"/>
      <c r="O636" s="55"/>
      <c r="P636" s="55"/>
      <c r="Q636" s="55"/>
      <c r="R636" s="55"/>
      <c r="S636" s="55"/>
      <c r="T636" s="56"/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/>
      <c r="AT636" s="19" t="s">
        <v>138</v>
      </c>
      <c r="AU636" s="19" t="s">
        <v>83</v>
      </c>
    </row>
    <row r="637" spans="1:65" s="2" customFormat="1">
      <c r="A637" s="34"/>
      <c r="B637" s="35"/>
      <c r="C637" s="34"/>
      <c r="D637" s="156" t="s">
        <v>140</v>
      </c>
      <c r="E637" s="34"/>
      <c r="F637" s="157" t="s">
        <v>841</v>
      </c>
      <c r="G637" s="34"/>
      <c r="H637" s="34"/>
      <c r="I637" s="153"/>
      <c r="J637" s="34"/>
      <c r="K637" s="34"/>
      <c r="L637" s="35"/>
      <c r="M637" s="154"/>
      <c r="N637" s="155"/>
      <c r="O637" s="55"/>
      <c r="P637" s="55"/>
      <c r="Q637" s="55"/>
      <c r="R637" s="55"/>
      <c r="S637" s="55"/>
      <c r="T637" s="56"/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  <c r="AT637" s="19" t="s">
        <v>140</v>
      </c>
      <c r="AU637" s="19" t="s">
        <v>83</v>
      </c>
    </row>
    <row r="638" spans="1:65" s="2" customFormat="1" ht="24.25" customHeight="1">
      <c r="A638" s="34"/>
      <c r="B638" s="136"/>
      <c r="C638" s="137" t="s">
        <v>842</v>
      </c>
      <c r="D638" s="137" t="s">
        <v>132</v>
      </c>
      <c r="E638" s="138" t="s">
        <v>843</v>
      </c>
      <c r="F638" s="139" t="s">
        <v>844</v>
      </c>
      <c r="G638" s="140" t="s">
        <v>202</v>
      </c>
      <c r="H638" s="141">
        <v>8.5519999999999996</v>
      </c>
      <c r="I638" s="142"/>
      <c r="J638" s="143">
        <f>ROUND(I638*H638,2)</f>
        <v>0</v>
      </c>
      <c r="K638" s="144"/>
      <c r="L638" s="35"/>
      <c r="M638" s="145" t="s">
        <v>3</v>
      </c>
      <c r="N638" s="146" t="s">
        <v>44</v>
      </c>
      <c r="O638" s="55"/>
      <c r="P638" s="147">
        <f>O638*H638</f>
        <v>0</v>
      </c>
      <c r="Q638" s="147">
        <v>0</v>
      </c>
      <c r="R638" s="147">
        <f>Q638*H638</f>
        <v>0</v>
      </c>
      <c r="S638" s="147">
        <v>0</v>
      </c>
      <c r="T638" s="148">
        <f>S638*H638</f>
        <v>0</v>
      </c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34"/>
      <c r="AR638" s="149" t="s">
        <v>250</v>
      </c>
      <c r="AT638" s="149" t="s">
        <v>132</v>
      </c>
      <c r="AU638" s="149" t="s">
        <v>83</v>
      </c>
      <c r="AY638" s="19" t="s">
        <v>130</v>
      </c>
      <c r="BE638" s="150">
        <f>IF(N638="základní",J638,0)</f>
        <v>0</v>
      </c>
      <c r="BF638" s="150">
        <f>IF(N638="snížená",J638,0)</f>
        <v>0</v>
      </c>
      <c r="BG638" s="150">
        <f>IF(N638="zákl. přenesená",J638,0)</f>
        <v>0</v>
      </c>
      <c r="BH638" s="150">
        <f>IF(N638="sníž. přenesená",J638,0)</f>
        <v>0</v>
      </c>
      <c r="BI638" s="150">
        <f>IF(N638="nulová",J638,0)</f>
        <v>0</v>
      </c>
      <c r="BJ638" s="19" t="s">
        <v>81</v>
      </c>
      <c r="BK638" s="150">
        <f>ROUND(I638*H638,2)</f>
        <v>0</v>
      </c>
      <c r="BL638" s="19" t="s">
        <v>250</v>
      </c>
      <c r="BM638" s="149" t="s">
        <v>845</v>
      </c>
    </row>
    <row r="639" spans="1:65" s="2" customFormat="1" ht="36">
      <c r="A639" s="34"/>
      <c r="B639" s="35"/>
      <c r="C639" s="34"/>
      <c r="D639" s="151" t="s">
        <v>138</v>
      </c>
      <c r="E639" s="34"/>
      <c r="F639" s="152" t="s">
        <v>846</v>
      </c>
      <c r="G639" s="34"/>
      <c r="H639" s="34"/>
      <c r="I639" s="153"/>
      <c r="J639" s="34"/>
      <c r="K639" s="34"/>
      <c r="L639" s="35"/>
      <c r="M639" s="154"/>
      <c r="N639" s="155"/>
      <c r="O639" s="55"/>
      <c r="P639" s="55"/>
      <c r="Q639" s="55"/>
      <c r="R639" s="55"/>
      <c r="S639" s="55"/>
      <c r="T639" s="56"/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34"/>
      <c r="AT639" s="19" t="s">
        <v>138</v>
      </c>
      <c r="AU639" s="19" t="s">
        <v>83</v>
      </c>
    </row>
    <row r="640" spans="1:65" s="2" customFormat="1">
      <c r="A640" s="34"/>
      <c r="B640" s="35"/>
      <c r="C640" s="34"/>
      <c r="D640" s="156" t="s">
        <v>140</v>
      </c>
      <c r="E640" s="34"/>
      <c r="F640" s="157" t="s">
        <v>847</v>
      </c>
      <c r="G640" s="34"/>
      <c r="H640" s="34"/>
      <c r="I640" s="153"/>
      <c r="J640" s="34"/>
      <c r="K640" s="34"/>
      <c r="L640" s="35"/>
      <c r="M640" s="154"/>
      <c r="N640" s="155"/>
      <c r="O640" s="55"/>
      <c r="P640" s="55"/>
      <c r="Q640" s="55"/>
      <c r="R640" s="55"/>
      <c r="S640" s="55"/>
      <c r="T640" s="56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  <c r="AT640" s="19" t="s">
        <v>140</v>
      </c>
      <c r="AU640" s="19" t="s">
        <v>83</v>
      </c>
    </row>
    <row r="641" spans="1:65" s="12" customFormat="1" ht="22.9" customHeight="1">
      <c r="B641" s="123"/>
      <c r="D641" s="124" t="s">
        <v>72</v>
      </c>
      <c r="E641" s="134" t="s">
        <v>848</v>
      </c>
      <c r="F641" s="134" t="s">
        <v>849</v>
      </c>
      <c r="I641" s="126"/>
      <c r="J641" s="135">
        <f>BK641</f>
        <v>0</v>
      </c>
      <c r="L641" s="123"/>
      <c r="M641" s="128"/>
      <c r="N641" s="129"/>
      <c r="O641" s="129"/>
      <c r="P641" s="130">
        <f>SUM(P642:P784)</f>
        <v>0</v>
      </c>
      <c r="Q641" s="129"/>
      <c r="R641" s="130">
        <f>SUM(R642:R784)</f>
        <v>1.4153934235000001</v>
      </c>
      <c r="S641" s="129"/>
      <c r="T641" s="131">
        <f>SUM(T642:T784)</f>
        <v>2.9168000000000003E-2</v>
      </c>
      <c r="AR641" s="124" t="s">
        <v>83</v>
      </c>
      <c r="AT641" s="132" t="s">
        <v>72</v>
      </c>
      <c r="AU641" s="132" t="s">
        <v>81</v>
      </c>
      <c r="AY641" s="124" t="s">
        <v>130</v>
      </c>
      <c r="BK641" s="133">
        <f>SUM(BK642:BK784)</f>
        <v>0</v>
      </c>
    </row>
    <row r="642" spans="1:65" s="2" customFormat="1" ht="16.5" customHeight="1">
      <c r="A642" s="34"/>
      <c r="B642" s="136"/>
      <c r="C642" s="137" t="s">
        <v>850</v>
      </c>
      <c r="D642" s="137" t="s">
        <v>132</v>
      </c>
      <c r="E642" s="138" t="s">
        <v>851</v>
      </c>
      <c r="F642" s="139" t="s">
        <v>852</v>
      </c>
      <c r="G642" s="140" t="s">
        <v>260</v>
      </c>
      <c r="H642" s="141">
        <v>2.4</v>
      </c>
      <c r="I642" s="142"/>
      <c r="J642" s="143">
        <f>ROUND(I642*H642,2)</f>
        <v>0</v>
      </c>
      <c r="K642" s="144"/>
      <c r="L642" s="35"/>
      <c r="M642" s="145" t="s">
        <v>3</v>
      </c>
      <c r="N642" s="146" t="s">
        <v>44</v>
      </c>
      <c r="O642" s="55"/>
      <c r="P642" s="147">
        <f>O642*H642</f>
        <v>0</v>
      </c>
      <c r="Q642" s="147">
        <v>0</v>
      </c>
      <c r="R642" s="147">
        <f>Q642*H642</f>
        <v>0</v>
      </c>
      <c r="S642" s="147">
        <v>1.67E-3</v>
      </c>
      <c r="T642" s="148">
        <f>S642*H642</f>
        <v>4.0080000000000003E-3</v>
      </c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/>
      <c r="AR642" s="149" t="s">
        <v>250</v>
      </c>
      <c r="AT642" s="149" t="s">
        <v>132</v>
      </c>
      <c r="AU642" s="149" t="s">
        <v>83</v>
      </c>
      <c r="AY642" s="19" t="s">
        <v>130</v>
      </c>
      <c r="BE642" s="150">
        <f>IF(N642="základní",J642,0)</f>
        <v>0</v>
      </c>
      <c r="BF642" s="150">
        <f>IF(N642="snížená",J642,0)</f>
        <v>0</v>
      </c>
      <c r="BG642" s="150">
        <f>IF(N642="zákl. přenesená",J642,0)</f>
        <v>0</v>
      </c>
      <c r="BH642" s="150">
        <f>IF(N642="sníž. přenesená",J642,0)</f>
        <v>0</v>
      </c>
      <c r="BI642" s="150">
        <f>IF(N642="nulová",J642,0)</f>
        <v>0</v>
      </c>
      <c r="BJ642" s="19" t="s">
        <v>81</v>
      </c>
      <c r="BK642" s="150">
        <f>ROUND(I642*H642,2)</f>
        <v>0</v>
      </c>
      <c r="BL642" s="19" t="s">
        <v>250</v>
      </c>
      <c r="BM642" s="149" t="s">
        <v>853</v>
      </c>
    </row>
    <row r="643" spans="1:65" s="2" customFormat="1">
      <c r="A643" s="34"/>
      <c r="B643" s="35"/>
      <c r="C643" s="34"/>
      <c r="D643" s="151" t="s">
        <v>138</v>
      </c>
      <c r="E643" s="34"/>
      <c r="F643" s="152" t="s">
        <v>854</v>
      </c>
      <c r="G643" s="34"/>
      <c r="H643" s="34"/>
      <c r="I643" s="153"/>
      <c r="J643" s="34"/>
      <c r="K643" s="34"/>
      <c r="L643" s="35"/>
      <c r="M643" s="154"/>
      <c r="N643" s="155"/>
      <c r="O643" s="55"/>
      <c r="P643" s="55"/>
      <c r="Q643" s="55"/>
      <c r="R643" s="55"/>
      <c r="S643" s="55"/>
      <c r="T643" s="56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34"/>
      <c r="AT643" s="19" t="s">
        <v>138</v>
      </c>
      <c r="AU643" s="19" t="s">
        <v>83</v>
      </c>
    </row>
    <row r="644" spans="1:65" s="2" customFormat="1">
      <c r="A644" s="34"/>
      <c r="B644" s="35"/>
      <c r="C644" s="34"/>
      <c r="D644" s="156" t="s">
        <v>140</v>
      </c>
      <c r="E644" s="34"/>
      <c r="F644" s="157" t="s">
        <v>855</v>
      </c>
      <c r="G644" s="34"/>
      <c r="H644" s="34"/>
      <c r="I644" s="153"/>
      <c r="J644" s="34"/>
      <c r="K644" s="34"/>
      <c r="L644" s="35"/>
      <c r="M644" s="154"/>
      <c r="N644" s="155"/>
      <c r="O644" s="55"/>
      <c r="P644" s="55"/>
      <c r="Q644" s="55"/>
      <c r="R644" s="55"/>
      <c r="S644" s="55"/>
      <c r="T644" s="56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/>
      <c r="AT644" s="19" t="s">
        <v>140</v>
      </c>
      <c r="AU644" s="19" t="s">
        <v>83</v>
      </c>
    </row>
    <row r="645" spans="1:65" s="15" customFormat="1">
      <c r="B645" s="174"/>
      <c r="D645" s="151" t="s">
        <v>142</v>
      </c>
      <c r="E645" s="175" t="s">
        <v>3</v>
      </c>
      <c r="F645" s="176" t="s">
        <v>856</v>
      </c>
      <c r="H645" s="175" t="s">
        <v>3</v>
      </c>
      <c r="I645" s="177"/>
      <c r="L645" s="174"/>
      <c r="M645" s="178"/>
      <c r="N645" s="179"/>
      <c r="O645" s="179"/>
      <c r="P645" s="179"/>
      <c r="Q645" s="179"/>
      <c r="R645" s="179"/>
      <c r="S645" s="179"/>
      <c r="T645" s="180"/>
      <c r="AT645" s="175" t="s">
        <v>142</v>
      </c>
      <c r="AU645" s="175" t="s">
        <v>83</v>
      </c>
      <c r="AV645" s="15" t="s">
        <v>81</v>
      </c>
      <c r="AW645" s="15" t="s">
        <v>34</v>
      </c>
      <c r="AX645" s="15" t="s">
        <v>73</v>
      </c>
      <c r="AY645" s="175" t="s">
        <v>130</v>
      </c>
    </row>
    <row r="646" spans="1:65" s="13" customFormat="1">
      <c r="B646" s="158"/>
      <c r="D646" s="151" t="s">
        <v>142</v>
      </c>
      <c r="E646" s="159" t="s">
        <v>3</v>
      </c>
      <c r="F646" s="160" t="s">
        <v>857</v>
      </c>
      <c r="H646" s="161">
        <v>2.4</v>
      </c>
      <c r="I646" s="162"/>
      <c r="L646" s="158"/>
      <c r="M646" s="163"/>
      <c r="N646" s="164"/>
      <c r="O646" s="164"/>
      <c r="P646" s="164"/>
      <c r="Q646" s="164"/>
      <c r="R646" s="164"/>
      <c r="S646" s="164"/>
      <c r="T646" s="165"/>
      <c r="AT646" s="159" t="s">
        <v>142</v>
      </c>
      <c r="AU646" s="159" t="s">
        <v>83</v>
      </c>
      <c r="AV646" s="13" t="s">
        <v>83</v>
      </c>
      <c r="AW646" s="13" t="s">
        <v>34</v>
      </c>
      <c r="AX646" s="13" t="s">
        <v>73</v>
      </c>
      <c r="AY646" s="159" t="s">
        <v>130</v>
      </c>
    </row>
    <row r="647" spans="1:65" s="14" customFormat="1">
      <c r="B647" s="166"/>
      <c r="D647" s="151" t="s">
        <v>142</v>
      </c>
      <c r="E647" s="167" t="s">
        <v>3</v>
      </c>
      <c r="F647" s="168" t="s">
        <v>144</v>
      </c>
      <c r="H647" s="169">
        <v>2.4</v>
      </c>
      <c r="I647" s="170"/>
      <c r="L647" s="166"/>
      <c r="M647" s="171"/>
      <c r="N647" s="172"/>
      <c r="O647" s="172"/>
      <c r="P647" s="172"/>
      <c r="Q647" s="172"/>
      <c r="R647" s="172"/>
      <c r="S647" s="172"/>
      <c r="T647" s="173"/>
      <c r="AT647" s="167" t="s">
        <v>142</v>
      </c>
      <c r="AU647" s="167" t="s">
        <v>83</v>
      </c>
      <c r="AV647" s="14" t="s">
        <v>136</v>
      </c>
      <c r="AW647" s="14" t="s">
        <v>34</v>
      </c>
      <c r="AX647" s="14" t="s">
        <v>81</v>
      </c>
      <c r="AY647" s="167" t="s">
        <v>130</v>
      </c>
    </row>
    <row r="648" spans="1:65" s="2" customFormat="1" ht="16.5" customHeight="1">
      <c r="A648" s="34"/>
      <c r="B648" s="136"/>
      <c r="C648" s="137" t="s">
        <v>858</v>
      </c>
      <c r="D648" s="137" t="s">
        <v>132</v>
      </c>
      <c r="E648" s="138" t="s">
        <v>859</v>
      </c>
      <c r="F648" s="139" t="s">
        <v>860</v>
      </c>
      <c r="G648" s="140" t="s">
        <v>260</v>
      </c>
      <c r="H648" s="141">
        <v>6</v>
      </c>
      <c r="I648" s="142"/>
      <c r="J648" s="143">
        <f>ROUND(I648*H648,2)</f>
        <v>0</v>
      </c>
      <c r="K648" s="144"/>
      <c r="L648" s="35"/>
      <c r="M648" s="145" t="s">
        <v>3</v>
      </c>
      <c r="N648" s="146" t="s">
        <v>44</v>
      </c>
      <c r="O648" s="55"/>
      <c r="P648" s="147">
        <f>O648*H648</f>
        <v>0</v>
      </c>
      <c r="Q648" s="147">
        <v>0</v>
      </c>
      <c r="R648" s="147">
        <f>Q648*H648</f>
        <v>0</v>
      </c>
      <c r="S648" s="147">
        <v>3.9399999999999999E-3</v>
      </c>
      <c r="T648" s="148">
        <f>S648*H648</f>
        <v>2.3640000000000001E-2</v>
      </c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34"/>
      <c r="AR648" s="149" t="s">
        <v>250</v>
      </c>
      <c r="AT648" s="149" t="s">
        <v>132</v>
      </c>
      <c r="AU648" s="149" t="s">
        <v>83</v>
      </c>
      <c r="AY648" s="19" t="s">
        <v>130</v>
      </c>
      <c r="BE648" s="150">
        <f>IF(N648="základní",J648,0)</f>
        <v>0</v>
      </c>
      <c r="BF648" s="150">
        <f>IF(N648="snížená",J648,0)</f>
        <v>0</v>
      </c>
      <c r="BG648" s="150">
        <f>IF(N648="zákl. přenesená",J648,0)</f>
        <v>0</v>
      </c>
      <c r="BH648" s="150">
        <f>IF(N648="sníž. přenesená",J648,0)</f>
        <v>0</v>
      </c>
      <c r="BI648" s="150">
        <f>IF(N648="nulová",J648,0)</f>
        <v>0</v>
      </c>
      <c r="BJ648" s="19" t="s">
        <v>81</v>
      </c>
      <c r="BK648" s="150">
        <f>ROUND(I648*H648,2)</f>
        <v>0</v>
      </c>
      <c r="BL648" s="19" t="s">
        <v>250</v>
      </c>
      <c r="BM648" s="149" t="s">
        <v>861</v>
      </c>
    </row>
    <row r="649" spans="1:65" s="2" customFormat="1">
      <c r="A649" s="34"/>
      <c r="B649" s="35"/>
      <c r="C649" s="34"/>
      <c r="D649" s="151" t="s">
        <v>138</v>
      </c>
      <c r="E649" s="34"/>
      <c r="F649" s="152" t="s">
        <v>862</v>
      </c>
      <c r="G649" s="34"/>
      <c r="H649" s="34"/>
      <c r="I649" s="153"/>
      <c r="J649" s="34"/>
      <c r="K649" s="34"/>
      <c r="L649" s="35"/>
      <c r="M649" s="154"/>
      <c r="N649" s="155"/>
      <c r="O649" s="55"/>
      <c r="P649" s="55"/>
      <c r="Q649" s="55"/>
      <c r="R649" s="55"/>
      <c r="S649" s="55"/>
      <c r="T649" s="56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/>
      <c r="AT649" s="19" t="s">
        <v>138</v>
      </c>
      <c r="AU649" s="19" t="s">
        <v>83</v>
      </c>
    </row>
    <row r="650" spans="1:65" s="2" customFormat="1">
      <c r="A650" s="34"/>
      <c r="B650" s="35"/>
      <c r="C650" s="34"/>
      <c r="D650" s="156" t="s">
        <v>140</v>
      </c>
      <c r="E650" s="34"/>
      <c r="F650" s="157" t="s">
        <v>863</v>
      </c>
      <c r="G650" s="34"/>
      <c r="H650" s="34"/>
      <c r="I650" s="153"/>
      <c r="J650" s="34"/>
      <c r="K650" s="34"/>
      <c r="L650" s="35"/>
      <c r="M650" s="154"/>
      <c r="N650" s="155"/>
      <c r="O650" s="55"/>
      <c r="P650" s="55"/>
      <c r="Q650" s="55"/>
      <c r="R650" s="55"/>
      <c r="S650" s="55"/>
      <c r="T650" s="56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/>
      <c r="AT650" s="19" t="s">
        <v>140</v>
      </c>
      <c r="AU650" s="19" t="s">
        <v>83</v>
      </c>
    </row>
    <row r="651" spans="1:65" s="13" customFormat="1">
      <c r="B651" s="158"/>
      <c r="D651" s="151" t="s">
        <v>142</v>
      </c>
      <c r="E651" s="159" t="s">
        <v>3</v>
      </c>
      <c r="F651" s="160" t="s">
        <v>173</v>
      </c>
      <c r="H651" s="161">
        <v>6</v>
      </c>
      <c r="I651" s="162"/>
      <c r="L651" s="158"/>
      <c r="M651" s="163"/>
      <c r="N651" s="164"/>
      <c r="O651" s="164"/>
      <c r="P651" s="164"/>
      <c r="Q651" s="164"/>
      <c r="R651" s="164"/>
      <c r="S651" s="164"/>
      <c r="T651" s="165"/>
      <c r="AT651" s="159" t="s">
        <v>142</v>
      </c>
      <c r="AU651" s="159" t="s">
        <v>83</v>
      </c>
      <c r="AV651" s="13" t="s">
        <v>83</v>
      </c>
      <c r="AW651" s="13" t="s">
        <v>34</v>
      </c>
      <c r="AX651" s="13" t="s">
        <v>73</v>
      </c>
      <c r="AY651" s="159" t="s">
        <v>130</v>
      </c>
    </row>
    <row r="652" spans="1:65" s="14" customFormat="1">
      <c r="B652" s="166"/>
      <c r="D652" s="151" t="s">
        <v>142</v>
      </c>
      <c r="E652" s="167" t="s">
        <v>3</v>
      </c>
      <c r="F652" s="168" t="s">
        <v>144</v>
      </c>
      <c r="H652" s="169">
        <v>6</v>
      </c>
      <c r="I652" s="170"/>
      <c r="L652" s="166"/>
      <c r="M652" s="171"/>
      <c r="N652" s="172"/>
      <c r="O652" s="172"/>
      <c r="P652" s="172"/>
      <c r="Q652" s="172"/>
      <c r="R652" s="172"/>
      <c r="S652" s="172"/>
      <c r="T652" s="173"/>
      <c r="AT652" s="167" t="s">
        <v>142</v>
      </c>
      <c r="AU652" s="167" t="s">
        <v>83</v>
      </c>
      <c r="AV652" s="14" t="s">
        <v>136</v>
      </c>
      <c r="AW652" s="14" t="s">
        <v>34</v>
      </c>
      <c r="AX652" s="14" t="s">
        <v>81</v>
      </c>
      <c r="AY652" s="167" t="s">
        <v>130</v>
      </c>
    </row>
    <row r="653" spans="1:65" s="2" customFormat="1" ht="16.5" customHeight="1">
      <c r="A653" s="34"/>
      <c r="B653" s="136"/>
      <c r="C653" s="137" t="s">
        <v>864</v>
      </c>
      <c r="D653" s="137" t="s">
        <v>132</v>
      </c>
      <c r="E653" s="138" t="s">
        <v>865</v>
      </c>
      <c r="F653" s="139" t="s">
        <v>866</v>
      </c>
      <c r="G653" s="140" t="s">
        <v>253</v>
      </c>
      <c r="H653" s="141">
        <v>4</v>
      </c>
      <c r="I653" s="142"/>
      <c r="J653" s="143">
        <f>ROUND(I653*H653,2)</f>
        <v>0</v>
      </c>
      <c r="K653" s="144"/>
      <c r="L653" s="35"/>
      <c r="M653" s="145" t="s">
        <v>3</v>
      </c>
      <c r="N653" s="146" t="s">
        <v>44</v>
      </c>
      <c r="O653" s="55"/>
      <c r="P653" s="147">
        <f>O653*H653</f>
        <v>0</v>
      </c>
      <c r="Q653" s="147">
        <v>0</v>
      </c>
      <c r="R653" s="147">
        <f>Q653*H653</f>
        <v>0</v>
      </c>
      <c r="S653" s="147">
        <v>3.8000000000000002E-4</v>
      </c>
      <c r="T653" s="148">
        <f>S653*H653</f>
        <v>1.5200000000000001E-3</v>
      </c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  <c r="AR653" s="149" t="s">
        <v>250</v>
      </c>
      <c r="AT653" s="149" t="s">
        <v>132</v>
      </c>
      <c r="AU653" s="149" t="s">
        <v>83</v>
      </c>
      <c r="AY653" s="19" t="s">
        <v>130</v>
      </c>
      <c r="BE653" s="150">
        <f>IF(N653="základní",J653,0)</f>
        <v>0</v>
      </c>
      <c r="BF653" s="150">
        <f>IF(N653="snížená",J653,0)</f>
        <v>0</v>
      </c>
      <c r="BG653" s="150">
        <f>IF(N653="zákl. přenesená",J653,0)</f>
        <v>0</v>
      </c>
      <c r="BH653" s="150">
        <f>IF(N653="sníž. přenesená",J653,0)</f>
        <v>0</v>
      </c>
      <c r="BI653" s="150">
        <f>IF(N653="nulová",J653,0)</f>
        <v>0</v>
      </c>
      <c r="BJ653" s="19" t="s">
        <v>81</v>
      </c>
      <c r="BK653" s="150">
        <f>ROUND(I653*H653,2)</f>
        <v>0</v>
      </c>
      <c r="BL653" s="19" t="s">
        <v>250</v>
      </c>
      <c r="BM653" s="149" t="s">
        <v>867</v>
      </c>
    </row>
    <row r="654" spans="1:65" s="2" customFormat="1" ht="18">
      <c r="A654" s="34"/>
      <c r="B654" s="35"/>
      <c r="C654" s="34"/>
      <c r="D654" s="151" t="s">
        <v>138</v>
      </c>
      <c r="E654" s="34"/>
      <c r="F654" s="152" t="s">
        <v>868</v>
      </c>
      <c r="G654" s="34"/>
      <c r="H654" s="34"/>
      <c r="I654" s="153"/>
      <c r="J654" s="34"/>
      <c r="K654" s="34"/>
      <c r="L654" s="35"/>
      <c r="M654" s="154"/>
      <c r="N654" s="155"/>
      <c r="O654" s="55"/>
      <c r="P654" s="55"/>
      <c r="Q654" s="55"/>
      <c r="R654" s="55"/>
      <c r="S654" s="55"/>
      <c r="T654" s="56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/>
      <c r="AT654" s="19" t="s">
        <v>138</v>
      </c>
      <c r="AU654" s="19" t="s">
        <v>83</v>
      </c>
    </row>
    <row r="655" spans="1:65" s="2" customFormat="1">
      <c r="A655" s="34"/>
      <c r="B655" s="35"/>
      <c r="C655" s="34"/>
      <c r="D655" s="156" t="s">
        <v>140</v>
      </c>
      <c r="E655" s="34"/>
      <c r="F655" s="157" t="s">
        <v>869</v>
      </c>
      <c r="G655" s="34"/>
      <c r="H655" s="34"/>
      <c r="I655" s="153"/>
      <c r="J655" s="34"/>
      <c r="K655" s="34"/>
      <c r="L655" s="35"/>
      <c r="M655" s="154"/>
      <c r="N655" s="155"/>
      <c r="O655" s="55"/>
      <c r="P655" s="55"/>
      <c r="Q655" s="55"/>
      <c r="R655" s="55"/>
      <c r="S655" s="55"/>
      <c r="T655" s="56"/>
      <c r="U655" s="34"/>
      <c r="V655" s="34"/>
      <c r="W655" s="34"/>
      <c r="X655" s="34"/>
      <c r="Y655" s="34"/>
      <c r="Z655" s="34"/>
      <c r="AA655" s="34"/>
      <c r="AB655" s="34"/>
      <c r="AC655" s="34"/>
      <c r="AD655" s="34"/>
      <c r="AE655" s="34"/>
      <c r="AT655" s="19" t="s">
        <v>140</v>
      </c>
      <c r="AU655" s="19" t="s">
        <v>83</v>
      </c>
    </row>
    <row r="656" spans="1:65" s="13" customFormat="1">
      <c r="B656" s="158"/>
      <c r="D656" s="151" t="s">
        <v>142</v>
      </c>
      <c r="E656" s="159" t="s">
        <v>3</v>
      </c>
      <c r="F656" s="160" t="s">
        <v>136</v>
      </c>
      <c r="H656" s="161">
        <v>4</v>
      </c>
      <c r="I656" s="162"/>
      <c r="L656" s="158"/>
      <c r="M656" s="163"/>
      <c r="N656" s="164"/>
      <c r="O656" s="164"/>
      <c r="P656" s="164"/>
      <c r="Q656" s="164"/>
      <c r="R656" s="164"/>
      <c r="S656" s="164"/>
      <c r="T656" s="165"/>
      <c r="AT656" s="159" t="s">
        <v>142</v>
      </c>
      <c r="AU656" s="159" t="s">
        <v>83</v>
      </c>
      <c r="AV656" s="13" t="s">
        <v>83</v>
      </c>
      <c r="AW656" s="13" t="s">
        <v>34</v>
      </c>
      <c r="AX656" s="13" t="s">
        <v>73</v>
      </c>
      <c r="AY656" s="159" t="s">
        <v>130</v>
      </c>
    </row>
    <row r="657" spans="1:65" s="14" customFormat="1">
      <c r="B657" s="166"/>
      <c r="D657" s="151" t="s">
        <v>142</v>
      </c>
      <c r="E657" s="167" t="s">
        <v>3</v>
      </c>
      <c r="F657" s="168" t="s">
        <v>144</v>
      </c>
      <c r="H657" s="169">
        <v>4</v>
      </c>
      <c r="I657" s="170"/>
      <c r="L657" s="166"/>
      <c r="M657" s="171"/>
      <c r="N657" s="172"/>
      <c r="O657" s="172"/>
      <c r="P657" s="172"/>
      <c r="Q657" s="172"/>
      <c r="R657" s="172"/>
      <c r="S657" s="172"/>
      <c r="T657" s="173"/>
      <c r="AT657" s="167" t="s">
        <v>142</v>
      </c>
      <c r="AU657" s="167" t="s">
        <v>83</v>
      </c>
      <c r="AV657" s="14" t="s">
        <v>136</v>
      </c>
      <c r="AW657" s="14" t="s">
        <v>34</v>
      </c>
      <c r="AX657" s="14" t="s">
        <v>81</v>
      </c>
      <c r="AY657" s="167" t="s">
        <v>130</v>
      </c>
    </row>
    <row r="658" spans="1:65" s="2" customFormat="1" ht="24.25" customHeight="1">
      <c r="A658" s="34"/>
      <c r="B658" s="136"/>
      <c r="C658" s="137" t="s">
        <v>870</v>
      </c>
      <c r="D658" s="137" t="s">
        <v>132</v>
      </c>
      <c r="E658" s="138" t="s">
        <v>871</v>
      </c>
      <c r="F658" s="139" t="s">
        <v>872</v>
      </c>
      <c r="G658" s="140" t="s">
        <v>260</v>
      </c>
      <c r="H658" s="141">
        <v>16.399999999999999</v>
      </c>
      <c r="I658" s="142"/>
      <c r="J658" s="143">
        <f>ROUND(I658*H658,2)</f>
        <v>0</v>
      </c>
      <c r="K658" s="144"/>
      <c r="L658" s="35"/>
      <c r="M658" s="145" t="s">
        <v>3</v>
      </c>
      <c r="N658" s="146" t="s">
        <v>44</v>
      </c>
      <c r="O658" s="55"/>
      <c r="P658" s="147">
        <f>O658*H658</f>
        <v>0</v>
      </c>
      <c r="Q658" s="147">
        <v>2.24625E-3</v>
      </c>
      <c r="R658" s="147">
        <f>Q658*H658</f>
        <v>3.6838499999999996E-2</v>
      </c>
      <c r="S658" s="147">
        <v>0</v>
      </c>
      <c r="T658" s="148">
        <f>S658*H658</f>
        <v>0</v>
      </c>
      <c r="U658" s="34"/>
      <c r="V658" s="34"/>
      <c r="W658" s="34"/>
      <c r="X658" s="34"/>
      <c r="Y658" s="34"/>
      <c r="Z658" s="34"/>
      <c r="AA658" s="34"/>
      <c r="AB658" s="34"/>
      <c r="AC658" s="34"/>
      <c r="AD658" s="34"/>
      <c r="AE658" s="34"/>
      <c r="AR658" s="149" t="s">
        <v>250</v>
      </c>
      <c r="AT658" s="149" t="s">
        <v>132</v>
      </c>
      <c r="AU658" s="149" t="s">
        <v>83</v>
      </c>
      <c r="AY658" s="19" t="s">
        <v>130</v>
      </c>
      <c r="BE658" s="150">
        <f>IF(N658="základní",J658,0)</f>
        <v>0</v>
      </c>
      <c r="BF658" s="150">
        <f>IF(N658="snížená",J658,0)</f>
        <v>0</v>
      </c>
      <c r="BG658" s="150">
        <f>IF(N658="zákl. přenesená",J658,0)</f>
        <v>0</v>
      </c>
      <c r="BH658" s="150">
        <f>IF(N658="sníž. přenesená",J658,0)</f>
        <v>0</v>
      </c>
      <c r="BI658" s="150">
        <f>IF(N658="nulová",J658,0)</f>
        <v>0</v>
      </c>
      <c r="BJ658" s="19" t="s">
        <v>81</v>
      </c>
      <c r="BK658" s="150">
        <f>ROUND(I658*H658,2)</f>
        <v>0</v>
      </c>
      <c r="BL658" s="19" t="s">
        <v>250</v>
      </c>
      <c r="BM658" s="149" t="s">
        <v>873</v>
      </c>
    </row>
    <row r="659" spans="1:65" s="2" customFormat="1" ht="18">
      <c r="A659" s="34"/>
      <c r="B659" s="35"/>
      <c r="C659" s="34"/>
      <c r="D659" s="151" t="s">
        <v>138</v>
      </c>
      <c r="E659" s="34"/>
      <c r="F659" s="152" t="s">
        <v>874</v>
      </c>
      <c r="G659" s="34"/>
      <c r="H659" s="34"/>
      <c r="I659" s="153"/>
      <c r="J659" s="34"/>
      <c r="K659" s="34"/>
      <c r="L659" s="35"/>
      <c r="M659" s="154"/>
      <c r="N659" s="155"/>
      <c r="O659" s="55"/>
      <c r="P659" s="55"/>
      <c r="Q659" s="55"/>
      <c r="R659" s="55"/>
      <c r="S659" s="55"/>
      <c r="T659" s="56"/>
      <c r="U659" s="34"/>
      <c r="V659" s="34"/>
      <c r="W659" s="34"/>
      <c r="X659" s="34"/>
      <c r="Y659" s="34"/>
      <c r="Z659" s="34"/>
      <c r="AA659" s="34"/>
      <c r="AB659" s="34"/>
      <c r="AC659" s="34"/>
      <c r="AD659" s="34"/>
      <c r="AE659" s="34"/>
      <c r="AT659" s="19" t="s">
        <v>138</v>
      </c>
      <c r="AU659" s="19" t="s">
        <v>83</v>
      </c>
    </row>
    <row r="660" spans="1:65" s="2" customFormat="1">
      <c r="A660" s="34"/>
      <c r="B660" s="35"/>
      <c r="C660" s="34"/>
      <c r="D660" s="156" t="s">
        <v>140</v>
      </c>
      <c r="E660" s="34"/>
      <c r="F660" s="157" t="s">
        <v>875</v>
      </c>
      <c r="G660" s="34"/>
      <c r="H660" s="34"/>
      <c r="I660" s="153"/>
      <c r="J660" s="34"/>
      <c r="K660" s="34"/>
      <c r="L660" s="35"/>
      <c r="M660" s="154"/>
      <c r="N660" s="155"/>
      <c r="O660" s="55"/>
      <c r="P660" s="55"/>
      <c r="Q660" s="55"/>
      <c r="R660" s="55"/>
      <c r="S660" s="55"/>
      <c r="T660" s="56"/>
      <c r="U660" s="34"/>
      <c r="V660" s="34"/>
      <c r="W660" s="34"/>
      <c r="X660" s="34"/>
      <c r="Y660" s="34"/>
      <c r="Z660" s="34"/>
      <c r="AA660" s="34"/>
      <c r="AB660" s="34"/>
      <c r="AC660" s="34"/>
      <c r="AD660" s="34"/>
      <c r="AE660" s="34"/>
      <c r="AT660" s="19" t="s">
        <v>140</v>
      </c>
      <c r="AU660" s="19" t="s">
        <v>83</v>
      </c>
    </row>
    <row r="661" spans="1:65" s="15" customFormat="1">
      <c r="B661" s="174"/>
      <c r="D661" s="151" t="s">
        <v>142</v>
      </c>
      <c r="E661" s="175" t="s">
        <v>3</v>
      </c>
      <c r="F661" s="176" t="s">
        <v>876</v>
      </c>
      <c r="H661" s="175" t="s">
        <v>3</v>
      </c>
      <c r="I661" s="177"/>
      <c r="L661" s="174"/>
      <c r="M661" s="178"/>
      <c r="N661" s="179"/>
      <c r="O661" s="179"/>
      <c r="P661" s="179"/>
      <c r="Q661" s="179"/>
      <c r="R661" s="179"/>
      <c r="S661" s="179"/>
      <c r="T661" s="180"/>
      <c r="AT661" s="175" t="s">
        <v>142</v>
      </c>
      <c r="AU661" s="175" t="s">
        <v>83</v>
      </c>
      <c r="AV661" s="15" t="s">
        <v>81</v>
      </c>
      <c r="AW661" s="15" t="s">
        <v>34</v>
      </c>
      <c r="AX661" s="15" t="s">
        <v>73</v>
      </c>
      <c r="AY661" s="175" t="s">
        <v>130</v>
      </c>
    </row>
    <row r="662" spans="1:65" s="13" customFormat="1">
      <c r="B662" s="158"/>
      <c r="D662" s="151" t="s">
        <v>142</v>
      </c>
      <c r="E662" s="159" t="s">
        <v>3</v>
      </c>
      <c r="F662" s="160" t="s">
        <v>877</v>
      </c>
      <c r="H662" s="161">
        <v>16.399999999999999</v>
      </c>
      <c r="I662" s="162"/>
      <c r="L662" s="158"/>
      <c r="M662" s="163"/>
      <c r="N662" s="164"/>
      <c r="O662" s="164"/>
      <c r="P662" s="164"/>
      <c r="Q662" s="164"/>
      <c r="R662" s="164"/>
      <c r="S662" s="164"/>
      <c r="T662" s="165"/>
      <c r="AT662" s="159" t="s">
        <v>142</v>
      </c>
      <c r="AU662" s="159" t="s">
        <v>83</v>
      </c>
      <c r="AV662" s="13" t="s">
        <v>83</v>
      </c>
      <c r="AW662" s="13" t="s">
        <v>34</v>
      </c>
      <c r="AX662" s="13" t="s">
        <v>73</v>
      </c>
      <c r="AY662" s="159" t="s">
        <v>130</v>
      </c>
    </row>
    <row r="663" spans="1:65" s="14" customFormat="1">
      <c r="B663" s="166"/>
      <c r="D663" s="151" t="s">
        <v>142</v>
      </c>
      <c r="E663" s="167" t="s">
        <v>3</v>
      </c>
      <c r="F663" s="168" t="s">
        <v>144</v>
      </c>
      <c r="H663" s="169">
        <v>16.399999999999999</v>
      </c>
      <c r="I663" s="170"/>
      <c r="L663" s="166"/>
      <c r="M663" s="171"/>
      <c r="N663" s="172"/>
      <c r="O663" s="172"/>
      <c r="P663" s="172"/>
      <c r="Q663" s="172"/>
      <c r="R663" s="172"/>
      <c r="S663" s="172"/>
      <c r="T663" s="173"/>
      <c r="AT663" s="167" t="s">
        <v>142</v>
      </c>
      <c r="AU663" s="167" t="s">
        <v>83</v>
      </c>
      <c r="AV663" s="14" t="s">
        <v>136</v>
      </c>
      <c r="AW663" s="14" t="s">
        <v>34</v>
      </c>
      <c r="AX663" s="14" t="s">
        <v>81</v>
      </c>
      <c r="AY663" s="167" t="s">
        <v>130</v>
      </c>
    </row>
    <row r="664" spans="1:65" s="2" customFormat="1" ht="24.25" customHeight="1">
      <c r="A664" s="34"/>
      <c r="B664" s="136"/>
      <c r="C664" s="137" t="s">
        <v>878</v>
      </c>
      <c r="D664" s="137" t="s">
        <v>132</v>
      </c>
      <c r="E664" s="138" t="s">
        <v>879</v>
      </c>
      <c r="F664" s="139" t="s">
        <v>880</v>
      </c>
      <c r="G664" s="140" t="s">
        <v>260</v>
      </c>
      <c r="H664" s="141">
        <v>16.399999999999999</v>
      </c>
      <c r="I664" s="142"/>
      <c r="J664" s="143">
        <f>ROUND(I664*H664,2)</f>
        <v>0</v>
      </c>
      <c r="K664" s="144"/>
      <c r="L664" s="35"/>
      <c r="M664" s="145" t="s">
        <v>3</v>
      </c>
      <c r="N664" s="146" t="s">
        <v>44</v>
      </c>
      <c r="O664" s="55"/>
      <c r="P664" s="147">
        <f>O664*H664</f>
        <v>0</v>
      </c>
      <c r="Q664" s="147">
        <v>3.5400000000000002E-3</v>
      </c>
      <c r="R664" s="147">
        <f>Q664*H664</f>
        <v>5.8055999999999996E-2</v>
      </c>
      <c r="S664" s="147">
        <v>0</v>
      </c>
      <c r="T664" s="148">
        <f>S664*H664</f>
        <v>0</v>
      </c>
      <c r="U664" s="34"/>
      <c r="V664" s="34"/>
      <c r="W664" s="34"/>
      <c r="X664" s="34"/>
      <c r="Y664" s="34"/>
      <c r="Z664" s="34"/>
      <c r="AA664" s="34"/>
      <c r="AB664" s="34"/>
      <c r="AC664" s="34"/>
      <c r="AD664" s="34"/>
      <c r="AE664" s="34"/>
      <c r="AR664" s="149" t="s">
        <v>250</v>
      </c>
      <c r="AT664" s="149" t="s">
        <v>132</v>
      </c>
      <c r="AU664" s="149" t="s">
        <v>83</v>
      </c>
      <c r="AY664" s="19" t="s">
        <v>130</v>
      </c>
      <c r="BE664" s="150">
        <f>IF(N664="základní",J664,0)</f>
        <v>0</v>
      </c>
      <c r="BF664" s="150">
        <f>IF(N664="snížená",J664,0)</f>
        <v>0</v>
      </c>
      <c r="BG664" s="150">
        <f>IF(N664="zákl. přenesená",J664,0)</f>
        <v>0</v>
      </c>
      <c r="BH664" s="150">
        <f>IF(N664="sníž. přenesená",J664,0)</f>
        <v>0</v>
      </c>
      <c r="BI664" s="150">
        <f>IF(N664="nulová",J664,0)</f>
        <v>0</v>
      </c>
      <c r="BJ664" s="19" t="s">
        <v>81</v>
      </c>
      <c r="BK664" s="150">
        <f>ROUND(I664*H664,2)</f>
        <v>0</v>
      </c>
      <c r="BL664" s="19" t="s">
        <v>250</v>
      </c>
      <c r="BM664" s="149" t="s">
        <v>881</v>
      </c>
    </row>
    <row r="665" spans="1:65" s="2" customFormat="1" ht="18">
      <c r="A665" s="34"/>
      <c r="B665" s="35"/>
      <c r="C665" s="34"/>
      <c r="D665" s="151" t="s">
        <v>138</v>
      </c>
      <c r="E665" s="34"/>
      <c r="F665" s="152" t="s">
        <v>882</v>
      </c>
      <c r="G665" s="34"/>
      <c r="H665" s="34"/>
      <c r="I665" s="153"/>
      <c r="J665" s="34"/>
      <c r="K665" s="34"/>
      <c r="L665" s="35"/>
      <c r="M665" s="154"/>
      <c r="N665" s="155"/>
      <c r="O665" s="55"/>
      <c r="P665" s="55"/>
      <c r="Q665" s="55"/>
      <c r="R665" s="55"/>
      <c r="S665" s="55"/>
      <c r="T665" s="56"/>
      <c r="U665" s="34"/>
      <c r="V665" s="34"/>
      <c r="W665" s="34"/>
      <c r="X665" s="34"/>
      <c r="Y665" s="34"/>
      <c r="Z665" s="34"/>
      <c r="AA665" s="34"/>
      <c r="AB665" s="34"/>
      <c r="AC665" s="34"/>
      <c r="AD665" s="34"/>
      <c r="AE665" s="34"/>
      <c r="AT665" s="19" t="s">
        <v>138</v>
      </c>
      <c r="AU665" s="19" t="s">
        <v>83</v>
      </c>
    </row>
    <row r="666" spans="1:65" s="2" customFormat="1">
      <c r="A666" s="34"/>
      <c r="B666" s="35"/>
      <c r="C666" s="34"/>
      <c r="D666" s="156" t="s">
        <v>140</v>
      </c>
      <c r="E666" s="34"/>
      <c r="F666" s="157" t="s">
        <v>883</v>
      </c>
      <c r="G666" s="34"/>
      <c r="H666" s="34"/>
      <c r="I666" s="153"/>
      <c r="J666" s="34"/>
      <c r="K666" s="34"/>
      <c r="L666" s="35"/>
      <c r="M666" s="154"/>
      <c r="N666" s="155"/>
      <c r="O666" s="55"/>
      <c r="P666" s="55"/>
      <c r="Q666" s="55"/>
      <c r="R666" s="55"/>
      <c r="S666" s="55"/>
      <c r="T666" s="56"/>
      <c r="U666" s="34"/>
      <c r="V666" s="34"/>
      <c r="W666" s="34"/>
      <c r="X666" s="34"/>
      <c r="Y666" s="34"/>
      <c r="Z666" s="34"/>
      <c r="AA666" s="34"/>
      <c r="AB666" s="34"/>
      <c r="AC666" s="34"/>
      <c r="AD666" s="34"/>
      <c r="AE666" s="34"/>
      <c r="AT666" s="19" t="s">
        <v>140</v>
      </c>
      <c r="AU666" s="19" t="s">
        <v>83</v>
      </c>
    </row>
    <row r="667" spans="1:65" s="15" customFormat="1">
      <c r="B667" s="174"/>
      <c r="D667" s="151" t="s">
        <v>142</v>
      </c>
      <c r="E667" s="175" t="s">
        <v>3</v>
      </c>
      <c r="F667" s="176" t="s">
        <v>884</v>
      </c>
      <c r="H667" s="175" t="s">
        <v>3</v>
      </c>
      <c r="I667" s="177"/>
      <c r="L667" s="174"/>
      <c r="M667" s="178"/>
      <c r="N667" s="179"/>
      <c r="O667" s="179"/>
      <c r="P667" s="179"/>
      <c r="Q667" s="179"/>
      <c r="R667" s="179"/>
      <c r="S667" s="179"/>
      <c r="T667" s="180"/>
      <c r="AT667" s="175" t="s">
        <v>142</v>
      </c>
      <c r="AU667" s="175" t="s">
        <v>83</v>
      </c>
      <c r="AV667" s="15" t="s">
        <v>81</v>
      </c>
      <c r="AW667" s="15" t="s">
        <v>34</v>
      </c>
      <c r="AX667" s="15" t="s">
        <v>73</v>
      </c>
      <c r="AY667" s="175" t="s">
        <v>130</v>
      </c>
    </row>
    <row r="668" spans="1:65" s="13" customFormat="1">
      <c r="B668" s="158"/>
      <c r="D668" s="151" t="s">
        <v>142</v>
      </c>
      <c r="E668" s="159" t="s">
        <v>3</v>
      </c>
      <c r="F668" s="160" t="s">
        <v>877</v>
      </c>
      <c r="H668" s="161">
        <v>16.399999999999999</v>
      </c>
      <c r="I668" s="162"/>
      <c r="L668" s="158"/>
      <c r="M668" s="163"/>
      <c r="N668" s="164"/>
      <c r="O668" s="164"/>
      <c r="P668" s="164"/>
      <c r="Q668" s="164"/>
      <c r="R668" s="164"/>
      <c r="S668" s="164"/>
      <c r="T668" s="165"/>
      <c r="AT668" s="159" t="s">
        <v>142</v>
      </c>
      <c r="AU668" s="159" t="s">
        <v>83</v>
      </c>
      <c r="AV668" s="13" t="s">
        <v>83</v>
      </c>
      <c r="AW668" s="13" t="s">
        <v>34</v>
      </c>
      <c r="AX668" s="13" t="s">
        <v>73</v>
      </c>
      <c r="AY668" s="159" t="s">
        <v>130</v>
      </c>
    </row>
    <row r="669" spans="1:65" s="14" customFormat="1">
      <c r="B669" s="166"/>
      <c r="D669" s="151" t="s">
        <v>142</v>
      </c>
      <c r="E669" s="167" t="s">
        <v>3</v>
      </c>
      <c r="F669" s="168" t="s">
        <v>144</v>
      </c>
      <c r="H669" s="169">
        <v>16.399999999999999</v>
      </c>
      <c r="I669" s="170"/>
      <c r="L669" s="166"/>
      <c r="M669" s="171"/>
      <c r="N669" s="172"/>
      <c r="O669" s="172"/>
      <c r="P669" s="172"/>
      <c r="Q669" s="172"/>
      <c r="R669" s="172"/>
      <c r="S669" s="172"/>
      <c r="T669" s="173"/>
      <c r="AT669" s="167" t="s">
        <v>142</v>
      </c>
      <c r="AU669" s="167" t="s">
        <v>83</v>
      </c>
      <c r="AV669" s="14" t="s">
        <v>136</v>
      </c>
      <c r="AW669" s="14" t="s">
        <v>34</v>
      </c>
      <c r="AX669" s="14" t="s">
        <v>81</v>
      </c>
      <c r="AY669" s="167" t="s">
        <v>130</v>
      </c>
    </row>
    <row r="670" spans="1:65" s="2" customFormat="1" ht="24.25" customHeight="1">
      <c r="A670" s="34"/>
      <c r="B670" s="136"/>
      <c r="C670" s="137" t="s">
        <v>885</v>
      </c>
      <c r="D670" s="137" t="s">
        <v>132</v>
      </c>
      <c r="E670" s="138" t="s">
        <v>886</v>
      </c>
      <c r="F670" s="139" t="s">
        <v>887</v>
      </c>
      <c r="G670" s="140" t="s">
        <v>260</v>
      </c>
      <c r="H670" s="141">
        <v>23.13</v>
      </c>
      <c r="I670" s="142"/>
      <c r="J670" s="143">
        <f>ROUND(I670*H670,2)</f>
        <v>0</v>
      </c>
      <c r="K670" s="144"/>
      <c r="L670" s="35"/>
      <c r="M670" s="145" t="s">
        <v>3</v>
      </c>
      <c r="N670" s="146" t="s">
        <v>44</v>
      </c>
      <c r="O670" s="55"/>
      <c r="P670" s="147">
        <f>O670*H670</f>
        <v>0</v>
      </c>
      <c r="Q670" s="147">
        <v>5.8725000000000001E-3</v>
      </c>
      <c r="R670" s="147">
        <f>Q670*H670</f>
        <v>0.13583092499999999</v>
      </c>
      <c r="S670" s="147">
        <v>0</v>
      </c>
      <c r="T670" s="148">
        <f>S670*H670</f>
        <v>0</v>
      </c>
      <c r="U670" s="34"/>
      <c r="V670" s="34"/>
      <c r="W670" s="34"/>
      <c r="X670" s="34"/>
      <c r="Y670" s="34"/>
      <c r="Z670" s="34"/>
      <c r="AA670" s="34"/>
      <c r="AB670" s="34"/>
      <c r="AC670" s="34"/>
      <c r="AD670" s="34"/>
      <c r="AE670" s="34"/>
      <c r="AR670" s="149" t="s">
        <v>250</v>
      </c>
      <c r="AT670" s="149" t="s">
        <v>132</v>
      </c>
      <c r="AU670" s="149" t="s">
        <v>83</v>
      </c>
      <c r="AY670" s="19" t="s">
        <v>130</v>
      </c>
      <c r="BE670" s="150">
        <f>IF(N670="základní",J670,0)</f>
        <v>0</v>
      </c>
      <c r="BF670" s="150">
        <f>IF(N670="snížená",J670,0)</f>
        <v>0</v>
      </c>
      <c r="BG670" s="150">
        <f>IF(N670="zákl. přenesená",J670,0)</f>
        <v>0</v>
      </c>
      <c r="BH670" s="150">
        <f>IF(N670="sníž. přenesená",J670,0)</f>
        <v>0</v>
      </c>
      <c r="BI670" s="150">
        <f>IF(N670="nulová",J670,0)</f>
        <v>0</v>
      </c>
      <c r="BJ670" s="19" t="s">
        <v>81</v>
      </c>
      <c r="BK670" s="150">
        <f>ROUND(I670*H670,2)</f>
        <v>0</v>
      </c>
      <c r="BL670" s="19" t="s">
        <v>250</v>
      </c>
      <c r="BM670" s="149" t="s">
        <v>888</v>
      </c>
    </row>
    <row r="671" spans="1:65" s="2" customFormat="1" ht="18">
      <c r="A671" s="34"/>
      <c r="B671" s="35"/>
      <c r="C671" s="34"/>
      <c r="D671" s="151" t="s">
        <v>138</v>
      </c>
      <c r="E671" s="34"/>
      <c r="F671" s="152" t="s">
        <v>889</v>
      </c>
      <c r="G671" s="34"/>
      <c r="H671" s="34"/>
      <c r="I671" s="153"/>
      <c r="J671" s="34"/>
      <c r="K671" s="34"/>
      <c r="L671" s="35"/>
      <c r="M671" s="154"/>
      <c r="N671" s="155"/>
      <c r="O671" s="55"/>
      <c r="P671" s="55"/>
      <c r="Q671" s="55"/>
      <c r="R671" s="55"/>
      <c r="S671" s="55"/>
      <c r="T671" s="56"/>
      <c r="U671" s="34"/>
      <c r="V671" s="34"/>
      <c r="W671" s="34"/>
      <c r="X671" s="34"/>
      <c r="Y671" s="34"/>
      <c r="Z671" s="34"/>
      <c r="AA671" s="34"/>
      <c r="AB671" s="34"/>
      <c r="AC671" s="34"/>
      <c r="AD671" s="34"/>
      <c r="AE671" s="34"/>
      <c r="AT671" s="19" t="s">
        <v>138</v>
      </c>
      <c r="AU671" s="19" t="s">
        <v>83</v>
      </c>
    </row>
    <row r="672" spans="1:65" s="2" customFormat="1">
      <c r="A672" s="34"/>
      <c r="B672" s="35"/>
      <c r="C672" s="34"/>
      <c r="D672" s="156" t="s">
        <v>140</v>
      </c>
      <c r="E672" s="34"/>
      <c r="F672" s="157" t="s">
        <v>890</v>
      </c>
      <c r="G672" s="34"/>
      <c r="H672" s="34"/>
      <c r="I672" s="153"/>
      <c r="J672" s="34"/>
      <c r="K672" s="34"/>
      <c r="L672" s="35"/>
      <c r="M672" s="154"/>
      <c r="N672" s="155"/>
      <c r="O672" s="55"/>
      <c r="P672" s="55"/>
      <c r="Q672" s="55"/>
      <c r="R672" s="55"/>
      <c r="S672" s="55"/>
      <c r="T672" s="56"/>
      <c r="U672" s="34"/>
      <c r="V672" s="34"/>
      <c r="W672" s="34"/>
      <c r="X672" s="34"/>
      <c r="Y672" s="34"/>
      <c r="Z672" s="34"/>
      <c r="AA672" s="34"/>
      <c r="AB672" s="34"/>
      <c r="AC672" s="34"/>
      <c r="AD672" s="34"/>
      <c r="AE672" s="34"/>
      <c r="AT672" s="19" t="s">
        <v>140</v>
      </c>
      <c r="AU672" s="19" t="s">
        <v>83</v>
      </c>
    </row>
    <row r="673" spans="1:65" s="15" customFormat="1">
      <c r="B673" s="174"/>
      <c r="D673" s="151" t="s">
        <v>142</v>
      </c>
      <c r="E673" s="175" t="s">
        <v>3</v>
      </c>
      <c r="F673" s="176" t="s">
        <v>891</v>
      </c>
      <c r="H673" s="175" t="s">
        <v>3</v>
      </c>
      <c r="I673" s="177"/>
      <c r="L673" s="174"/>
      <c r="M673" s="178"/>
      <c r="N673" s="179"/>
      <c r="O673" s="179"/>
      <c r="P673" s="179"/>
      <c r="Q673" s="179"/>
      <c r="R673" s="179"/>
      <c r="S673" s="179"/>
      <c r="T673" s="180"/>
      <c r="AT673" s="175" t="s">
        <v>142</v>
      </c>
      <c r="AU673" s="175" t="s">
        <v>83</v>
      </c>
      <c r="AV673" s="15" t="s">
        <v>81</v>
      </c>
      <c r="AW673" s="15" t="s">
        <v>34</v>
      </c>
      <c r="AX673" s="15" t="s">
        <v>73</v>
      </c>
      <c r="AY673" s="175" t="s">
        <v>130</v>
      </c>
    </row>
    <row r="674" spans="1:65" s="13" customFormat="1">
      <c r="B674" s="158"/>
      <c r="D674" s="151" t="s">
        <v>142</v>
      </c>
      <c r="E674" s="159" t="s">
        <v>3</v>
      </c>
      <c r="F674" s="160" t="s">
        <v>892</v>
      </c>
      <c r="H674" s="161">
        <v>23.13</v>
      </c>
      <c r="I674" s="162"/>
      <c r="L674" s="158"/>
      <c r="M674" s="163"/>
      <c r="N674" s="164"/>
      <c r="O674" s="164"/>
      <c r="P674" s="164"/>
      <c r="Q674" s="164"/>
      <c r="R674" s="164"/>
      <c r="S674" s="164"/>
      <c r="T674" s="165"/>
      <c r="AT674" s="159" t="s">
        <v>142</v>
      </c>
      <c r="AU674" s="159" t="s">
        <v>83</v>
      </c>
      <c r="AV674" s="13" t="s">
        <v>83</v>
      </c>
      <c r="AW674" s="13" t="s">
        <v>34</v>
      </c>
      <c r="AX674" s="13" t="s">
        <v>73</v>
      </c>
      <c r="AY674" s="159" t="s">
        <v>130</v>
      </c>
    </row>
    <row r="675" spans="1:65" s="14" customFormat="1">
      <c r="B675" s="166"/>
      <c r="D675" s="151" t="s">
        <v>142</v>
      </c>
      <c r="E675" s="167" t="s">
        <v>3</v>
      </c>
      <c r="F675" s="168" t="s">
        <v>144</v>
      </c>
      <c r="H675" s="169">
        <v>23.13</v>
      </c>
      <c r="I675" s="170"/>
      <c r="L675" s="166"/>
      <c r="M675" s="171"/>
      <c r="N675" s="172"/>
      <c r="O675" s="172"/>
      <c r="P675" s="172"/>
      <c r="Q675" s="172"/>
      <c r="R675" s="172"/>
      <c r="S675" s="172"/>
      <c r="T675" s="173"/>
      <c r="AT675" s="167" t="s">
        <v>142</v>
      </c>
      <c r="AU675" s="167" t="s">
        <v>83</v>
      </c>
      <c r="AV675" s="14" t="s">
        <v>136</v>
      </c>
      <c r="AW675" s="14" t="s">
        <v>34</v>
      </c>
      <c r="AX675" s="14" t="s">
        <v>81</v>
      </c>
      <c r="AY675" s="167" t="s">
        <v>130</v>
      </c>
    </row>
    <row r="676" spans="1:65" s="2" customFormat="1" ht="33" customHeight="1">
      <c r="A676" s="34"/>
      <c r="B676" s="136"/>
      <c r="C676" s="137" t="s">
        <v>893</v>
      </c>
      <c r="D676" s="137" t="s">
        <v>132</v>
      </c>
      <c r="E676" s="138" t="s">
        <v>894</v>
      </c>
      <c r="F676" s="139" t="s">
        <v>895</v>
      </c>
      <c r="G676" s="140" t="s">
        <v>135</v>
      </c>
      <c r="H676" s="141">
        <v>109.306</v>
      </c>
      <c r="I676" s="142"/>
      <c r="J676" s="143">
        <f>ROUND(I676*H676,2)</f>
        <v>0</v>
      </c>
      <c r="K676" s="144"/>
      <c r="L676" s="35"/>
      <c r="M676" s="145" t="s">
        <v>3</v>
      </c>
      <c r="N676" s="146" t="s">
        <v>44</v>
      </c>
      <c r="O676" s="55"/>
      <c r="P676" s="147">
        <f>O676*H676</f>
        <v>0</v>
      </c>
      <c r="Q676" s="147">
        <v>6.8999999999999999E-3</v>
      </c>
      <c r="R676" s="147">
        <f>Q676*H676</f>
        <v>0.75421139999999998</v>
      </c>
      <c r="S676" s="147">
        <v>0</v>
      </c>
      <c r="T676" s="148">
        <f>S676*H676</f>
        <v>0</v>
      </c>
      <c r="U676" s="34"/>
      <c r="V676" s="34"/>
      <c r="W676" s="34"/>
      <c r="X676" s="34"/>
      <c r="Y676" s="34"/>
      <c r="Z676" s="34"/>
      <c r="AA676" s="34"/>
      <c r="AB676" s="34"/>
      <c r="AC676" s="34"/>
      <c r="AD676" s="34"/>
      <c r="AE676" s="34"/>
      <c r="AR676" s="149" t="s">
        <v>250</v>
      </c>
      <c r="AT676" s="149" t="s">
        <v>132</v>
      </c>
      <c r="AU676" s="149" t="s">
        <v>83</v>
      </c>
      <c r="AY676" s="19" t="s">
        <v>130</v>
      </c>
      <c r="BE676" s="150">
        <f>IF(N676="základní",J676,0)</f>
        <v>0</v>
      </c>
      <c r="BF676" s="150">
        <f>IF(N676="snížená",J676,0)</f>
        <v>0</v>
      </c>
      <c r="BG676" s="150">
        <f>IF(N676="zákl. přenesená",J676,0)</f>
        <v>0</v>
      </c>
      <c r="BH676" s="150">
        <f>IF(N676="sníž. přenesená",J676,0)</f>
        <v>0</v>
      </c>
      <c r="BI676" s="150">
        <f>IF(N676="nulová",J676,0)</f>
        <v>0</v>
      </c>
      <c r="BJ676" s="19" t="s">
        <v>81</v>
      </c>
      <c r="BK676" s="150">
        <f>ROUND(I676*H676,2)</f>
        <v>0</v>
      </c>
      <c r="BL676" s="19" t="s">
        <v>250</v>
      </c>
      <c r="BM676" s="149" t="s">
        <v>896</v>
      </c>
    </row>
    <row r="677" spans="1:65" s="2" customFormat="1" ht="36">
      <c r="A677" s="34"/>
      <c r="B677" s="35"/>
      <c r="C677" s="34"/>
      <c r="D677" s="151" t="s">
        <v>138</v>
      </c>
      <c r="E677" s="34"/>
      <c r="F677" s="152" t="s">
        <v>897</v>
      </c>
      <c r="G677" s="34"/>
      <c r="H677" s="34"/>
      <c r="I677" s="153"/>
      <c r="J677" s="34"/>
      <c r="K677" s="34"/>
      <c r="L677" s="35"/>
      <c r="M677" s="154"/>
      <c r="N677" s="155"/>
      <c r="O677" s="55"/>
      <c r="P677" s="55"/>
      <c r="Q677" s="55"/>
      <c r="R677" s="55"/>
      <c r="S677" s="55"/>
      <c r="T677" s="56"/>
      <c r="U677" s="34"/>
      <c r="V677" s="34"/>
      <c r="W677" s="34"/>
      <c r="X677" s="34"/>
      <c r="Y677" s="34"/>
      <c r="Z677" s="34"/>
      <c r="AA677" s="34"/>
      <c r="AB677" s="34"/>
      <c r="AC677" s="34"/>
      <c r="AD677" s="34"/>
      <c r="AE677" s="34"/>
      <c r="AT677" s="19" t="s">
        <v>138</v>
      </c>
      <c r="AU677" s="19" t="s">
        <v>83</v>
      </c>
    </row>
    <row r="678" spans="1:65" s="2" customFormat="1">
      <c r="A678" s="34"/>
      <c r="B678" s="35"/>
      <c r="C678" s="34"/>
      <c r="D678" s="156" t="s">
        <v>140</v>
      </c>
      <c r="E678" s="34"/>
      <c r="F678" s="157" t="s">
        <v>898</v>
      </c>
      <c r="G678" s="34"/>
      <c r="H678" s="34"/>
      <c r="I678" s="153"/>
      <c r="J678" s="34"/>
      <c r="K678" s="34"/>
      <c r="L678" s="35"/>
      <c r="M678" s="154"/>
      <c r="N678" s="155"/>
      <c r="O678" s="55"/>
      <c r="P678" s="55"/>
      <c r="Q678" s="55"/>
      <c r="R678" s="55"/>
      <c r="S678" s="55"/>
      <c r="T678" s="56"/>
      <c r="U678" s="34"/>
      <c r="V678" s="34"/>
      <c r="W678" s="34"/>
      <c r="X678" s="34"/>
      <c r="Y678" s="34"/>
      <c r="Z678" s="34"/>
      <c r="AA678" s="34"/>
      <c r="AB678" s="34"/>
      <c r="AC678" s="34"/>
      <c r="AD678" s="34"/>
      <c r="AE678" s="34"/>
      <c r="AT678" s="19" t="s">
        <v>140</v>
      </c>
      <c r="AU678" s="19" t="s">
        <v>83</v>
      </c>
    </row>
    <row r="679" spans="1:65" s="13" customFormat="1">
      <c r="B679" s="158"/>
      <c r="D679" s="151" t="s">
        <v>142</v>
      </c>
      <c r="E679" s="159" t="s">
        <v>3</v>
      </c>
      <c r="F679" s="160" t="s">
        <v>899</v>
      </c>
      <c r="H679" s="161">
        <v>109.306</v>
      </c>
      <c r="I679" s="162"/>
      <c r="L679" s="158"/>
      <c r="M679" s="163"/>
      <c r="N679" s="164"/>
      <c r="O679" s="164"/>
      <c r="P679" s="164"/>
      <c r="Q679" s="164"/>
      <c r="R679" s="164"/>
      <c r="S679" s="164"/>
      <c r="T679" s="165"/>
      <c r="AT679" s="159" t="s">
        <v>142</v>
      </c>
      <c r="AU679" s="159" t="s">
        <v>83</v>
      </c>
      <c r="AV679" s="13" t="s">
        <v>83</v>
      </c>
      <c r="AW679" s="13" t="s">
        <v>34</v>
      </c>
      <c r="AX679" s="13" t="s">
        <v>73</v>
      </c>
      <c r="AY679" s="159" t="s">
        <v>130</v>
      </c>
    </row>
    <row r="680" spans="1:65" s="14" customFormat="1">
      <c r="B680" s="166"/>
      <c r="D680" s="151" t="s">
        <v>142</v>
      </c>
      <c r="E680" s="167" t="s">
        <v>3</v>
      </c>
      <c r="F680" s="168" t="s">
        <v>144</v>
      </c>
      <c r="H680" s="169">
        <v>109.306</v>
      </c>
      <c r="I680" s="170"/>
      <c r="L680" s="166"/>
      <c r="M680" s="171"/>
      <c r="N680" s="172"/>
      <c r="O680" s="172"/>
      <c r="P680" s="172"/>
      <c r="Q680" s="172"/>
      <c r="R680" s="172"/>
      <c r="S680" s="172"/>
      <c r="T680" s="173"/>
      <c r="AT680" s="167" t="s">
        <v>142</v>
      </c>
      <c r="AU680" s="167" t="s">
        <v>83</v>
      </c>
      <c r="AV680" s="14" t="s">
        <v>136</v>
      </c>
      <c r="AW680" s="14" t="s">
        <v>34</v>
      </c>
      <c r="AX680" s="14" t="s">
        <v>81</v>
      </c>
      <c r="AY680" s="167" t="s">
        <v>130</v>
      </c>
    </row>
    <row r="681" spans="1:65" s="2" customFormat="1" ht="33" customHeight="1">
      <c r="A681" s="34"/>
      <c r="B681" s="136"/>
      <c r="C681" s="137" t="s">
        <v>900</v>
      </c>
      <c r="D681" s="137" t="s">
        <v>132</v>
      </c>
      <c r="E681" s="138" t="s">
        <v>901</v>
      </c>
      <c r="F681" s="139" t="s">
        <v>902</v>
      </c>
      <c r="G681" s="140" t="s">
        <v>135</v>
      </c>
      <c r="H681" s="141">
        <v>109.306</v>
      </c>
      <c r="I681" s="142"/>
      <c r="J681" s="143">
        <f>ROUND(I681*H681,2)</f>
        <v>0</v>
      </c>
      <c r="K681" s="144"/>
      <c r="L681" s="35"/>
      <c r="M681" s="145" t="s">
        <v>3</v>
      </c>
      <c r="N681" s="146" t="s">
        <v>44</v>
      </c>
      <c r="O681" s="55"/>
      <c r="P681" s="147">
        <f>O681*H681</f>
        <v>0</v>
      </c>
      <c r="Q681" s="147">
        <v>3.4499999999999998E-4</v>
      </c>
      <c r="R681" s="147">
        <f>Q681*H681</f>
        <v>3.7710569999999999E-2</v>
      </c>
      <c r="S681" s="147">
        <v>0</v>
      </c>
      <c r="T681" s="148">
        <f>S681*H681</f>
        <v>0</v>
      </c>
      <c r="U681" s="34"/>
      <c r="V681" s="34"/>
      <c r="W681" s="34"/>
      <c r="X681" s="34"/>
      <c r="Y681" s="34"/>
      <c r="Z681" s="34"/>
      <c r="AA681" s="34"/>
      <c r="AB681" s="34"/>
      <c r="AC681" s="34"/>
      <c r="AD681" s="34"/>
      <c r="AE681" s="34"/>
      <c r="AR681" s="149" t="s">
        <v>250</v>
      </c>
      <c r="AT681" s="149" t="s">
        <v>132</v>
      </c>
      <c r="AU681" s="149" t="s">
        <v>83</v>
      </c>
      <c r="AY681" s="19" t="s">
        <v>130</v>
      </c>
      <c r="BE681" s="150">
        <f>IF(N681="základní",J681,0)</f>
        <v>0</v>
      </c>
      <c r="BF681" s="150">
        <f>IF(N681="snížená",J681,0)</f>
        <v>0</v>
      </c>
      <c r="BG681" s="150">
        <f>IF(N681="zákl. přenesená",J681,0)</f>
        <v>0</v>
      </c>
      <c r="BH681" s="150">
        <f>IF(N681="sníž. přenesená",J681,0)</f>
        <v>0</v>
      </c>
      <c r="BI681" s="150">
        <f>IF(N681="nulová",J681,0)</f>
        <v>0</v>
      </c>
      <c r="BJ681" s="19" t="s">
        <v>81</v>
      </c>
      <c r="BK681" s="150">
        <f>ROUND(I681*H681,2)</f>
        <v>0</v>
      </c>
      <c r="BL681" s="19" t="s">
        <v>250</v>
      </c>
      <c r="BM681" s="149" t="s">
        <v>903</v>
      </c>
    </row>
    <row r="682" spans="1:65" s="2" customFormat="1" ht="27">
      <c r="A682" s="34"/>
      <c r="B682" s="35"/>
      <c r="C682" s="34"/>
      <c r="D682" s="151" t="s">
        <v>138</v>
      </c>
      <c r="E682" s="34"/>
      <c r="F682" s="152" t="s">
        <v>904</v>
      </c>
      <c r="G682" s="34"/>
      <c r="H682" s="34"/>
      <c r="I682" s="153"/>
      <c r="J682" s="34"/>
      <c r="K682" s="34"/>
      <c r="L682" s="35"/>
      <c r="M682" s="154"/>
      <c r="N682" s="155"/>
      <c r="O682" s="55"/>
      <c r="P682" s="55"/>
      <c r="Q682" s="55"/>
      <c r="R682" s="55"/>
      <c r="S682" s="55"/>
      <c r="T682" s="56"/>
      <c r="U682" s="34"/>
      <c r="V682" s="34"/>
      <c r="W682" s="34"/>
      <c r="X682" s="34"/>
      <c r="Y682" s="34"/>
      <c r="Z682" s="34"/>
      <c r="AA682" s="34"/>
      <c r="AB682" s="34"/>
      <c r="AC682" s="34"/>
      <c r="AD682" s="34"/>
      <c r="AE682" s="34"/>
      <c r="AT682" s="19" t="s">
        <v>138</v>
      </c>
      <c r="AU682" s="19" t="s">
        <v>83</v>
      </c>
    </row>
    <row r="683" spans="1:65" s="2" customFormat="1">
      <c r="A683" s="34"/>
      <c r="B683" s="35"/>
      <c r="C683" s="34"/>
      <c r="D683" s="156" t="s">
        <v>140</v>
      </c>
      <c r="E683" s="34"/>
      <c r="F683" s="157" t="s">
        <v>905</v>
      </c>
      <c r="G683" s="34"/>
      <c r="H683" s="34"/>
      <c r="I683" s="153"/>
      <c r="J683" s="34"/>
      <c r="K683" s="34"/>
      <c r="L683" s="35"/>
      <c r="M683" s="154"/>
      <c r="N683" s="155"/>
      <c r="O683" s="55"/>
      <c r="P683" s="55"/>
      <c r="Q683" s="55"/>
      <c r="R683" s="55"/>
      <c r="S683" s="55"/>
      <c r="T683" s="56"/>
      <c r="U683" s="34"/>
      <c r="V683" s="34"/>
      <c r="W683" s="34"/>
      <c r="X683" s="34"/>
      <c r="Y683" s="34"/>
      <c r="Z683" s="34"/>
      <c r="AA683" s="34"/>
      <c r="AB683" s="34"/>
      <c r="AC683" s="34"/>
      <c r="AD683" s="34"/>
      <c r="AE683" s="34"/>
      <c r="AT683" s="19" t="s">
        <v>140</v>
      </c>
      <c r="AU683" s="19" t="s">
        <v>83</v>
      </c>
    </row>
    <row r="684" spans="1:65" s="2" customFormat="1" ht="24.25" customHeight="1">
      <c r="A684" s="34"/>
      <c r="B684" s="136"/>
      <c r="C684" s="137" t="s">
        <v>906</v>
      </c>
      <c r="D684" s="137" t="s">
        <v>132</v>
      </c>
      <c r="E684" s="138" t="s">
        <v>907</v>
      </c>
      <c r="F684" s="139" t="s">
        <v>908</v>
      </c>
      <c r="G684" s="140" t="s">
        <v>260</v>
      </c>
      <c r="H684" s="141">
        <v>13.33</v>
      </c>
      <c r="I684" s="142"/>
      <c r="J684" s="143">
        <f>ROUND(I684*H684,2)</f>
        <v>0</v>
      </c>
      <c r="K684" s="144"/>
      <c r="L684" s="35"/>
      <c r="M684" s="145" t="s">
        <v>3</v>
      </c>
      <c r="N684" s="146" t="s">
        <v>44</v>
      </c>
      <c r="O684" s="55"/>
      <c r="P684" s="147">
        <f>O684*H684</f>
        <v>0</v>
      </c>
      <c r="Q684" s="147">
        <v>3.4705999999999999E-3</v>
      </c>
      <c r="R684" s="147">
        <f>Q684*H684</f>
        <v>4.6263097999999996E-2</v>
      </c>
      <c r="S684" s="147">
        <v>0</v>
      </c>
      <c r="T684" s="148">
        <f>S684*H684</f>
        <v>0</v>
      </c>
      <c r="U684" s="34"/>
      <c r="V684" s="34"/>
      <c r="W684" s="34"/>
      <c r="X684" s="34"/>
      <c r="Y684" s="34"/>
      <c r="Z684" s="34"/>
      <c r="AA684" s="34"/>
      <c r="AB684" s="34"/>
      <c r="AC684" s="34"/>
      <c r="AD684" s="34"/>
      <c r="AE684" s="34"/>
      <c r="AR684" s="149" t="s">
        <v>250</v>
      </c>
      <c r="AT684" s="149" t="s">
        <v>132</v>
      </c>
      <c r="AU684" s="149" t="s">
        <v>83</v>
      </c>
      <c r="AY684" s="19" t="s">
        <v>130</v>
      </c>
      <c r="BE684" s="150">
        <f>IF(N684="základní",J684,0)</f>
        <v>0</v>
      </c>
      <c r="BF684" s="150">
        <f>IF(N684="snížená",J684,0)</f>
        <v>0</v>
      </c>
      <c r="BG684" s="150">
        <f>IF(N684="zákl. přenesená",J684,0)</f>
        <v>0</v>
      </c>
      <c r="BH684" s="150">
        <f>IF(N684="sníž. přenesená",J684,0)</f>
        <v>0</v>
      </c>
      <c r="BI684" s="150">
        <f>IF(N684="nulová",J684,0)</f>
        <v>0</v>
      </c>
      <c r="BJ684" s="19" t="s">
        <v>81</v>
      </c>
      <c r="BK684" s="150">
        <f>ROUND(I684*H684,2)</f>
        <v>0</v>
      </c>
      <c r="BL684" s="19" t="s">
        <v>250</v>
      </c>
      <c r="BM684" s="149" t="s">
        <v>909</v>
      </c>
    </row>
    <row r="685" spans="1:65" s="2" customFormat="1" ht="18">
      <c r="A685" s="34"/>
      <c r="B685" s="35"/>
      <c r="C685" s="34"/>
      <c r="D685" s="151" t="s">
        <v>138</v>
      </c>
      <c r="E685" s="34"/>
      <c r="F685" s="152" t="s">
        <v>910</v>
      </c>
      <c r="G685" s="34"/>
      <c r="H685" s="34"/>
      <c r="I685" s="153"/>
      <c r="J685" s="34"/>
      <c r="K685" s="34"/>
      <c r="L685" s="35"/>
      <c r="M685" s="154"/>
      <c r="N685" s="155"/>
      <c r="O685" s="55"/>
      <c r="P685" s="55"/>
      <c r="Q685" s="55"/>
      <c r="R685" s="55"/>
      <c r="S685" s="55"/>
      <c r="T685" s="56"/>
      <c r="U685" s="34"/>
      <c r="V685" s="34"/>
      <c r="W685" s="34"/>
      <c r="X685" s="34"/>
      <c r="Y685" s="34"/>
      <c r="Z685" s="34"/>
      <c r="AA685" s="34"/>
      <c r="AB685" s="34"/>
      <c r="AC685" s="34"/>
      <c r="AD685" s="34"/>
      <c r="AE685" s="34"/>
      <c r="AT685" s="19" t="s">
        <v>138</v>
      </c>
      <c r="AU685" s="19" t="s">
        <v>83</v>
      </c>
    </row>
    <row r="686" spans="1:65" s="15" customFormat="1">
      <c r="B686" s="174"/>
      <c r="D686" s="151" t="s">
        <v>142</v>
      </c>
      <c r="E686" s="175" t="s">
        <v>3</v>
      </c>
      <c r="F686" s="176" t="s">
        <v>911</v>
      </c>
      <c r="H686" s="175" t="s">
        <v>3</v>
      </c>
      <c r="I686" s="177"/>
      <c r="L686" s="174"/>
      <c r="M686" s="178"/>
      <c r="N686" s="179"/>
      <c r="O686" s="179"/>
      <c r="P686" s="179"/>
      <c r="Q686" s="179"/>
      <c r="R686" s="179"/>
      <c r="S686" s="179"/>
      <c r="T686" s="180"/>
      <c r="AT686" s="175" t="s">
        <v>142</v>
      </c>
      <c r="AU686" s="175" t="s">
        <v>83</v>
      </c>
      <c r="AV686" s="15" t="s">
        <v>81</v>
      </c>
      <c r="AW686" s="15" t="s">
        <v>34</v>
      </c>
      <c r="AX686" s="15" t="s">
        <v>73</v>
      </c>
      <c r="AY686" s="175" t="s">
        <v>130</v>
      </c>
    </row>
    <row r="687" spans="1:65" s="13" customFormat="1">
      <c r="B687" s="158"/>
      <c r="D687" s="151" t="s">
        <v>142</v>
      </c>
      <c r="E687" s="159" t="s">
        <v>3</v>
      </c>
      <c r="F687" s="160" t="s">
        <v>912</v>
      </c>
      <c r="H687" s="161">
        <v>13.33</v>
      </c>
      <c r="I687" s="162"/>
      <c r="L687" s="158"/>
      <c r="M687" s="163"/>
      <c r="N687" s="164"/>
      <c r="O687" s="164"/>
      <c r="P687" s="164"/>
      <c r="Q687" s="164"/>
      <c r="R687" s="164"/>
      <c r="S687" s="164"/>
      <c r="T687" s="165"/>
      <c r="AT687" s="159" t="s">
        <v>142</v>
      </c>
      <c r="AU687" s="159" t="s">
        <v>83</v>
      </c>
      <c r="AV687" s="13" t="s">
        <v>83</v>
      </c>
      <c r="AW687" s="13" t="s">
        <v>34</v>
      </c>
      <c r="AX687" s="13" t="s">
        <v>73</v>
      </c>
      <c r="AY687" s="159" t="s">
        <v>130</v>
      </c>
    </row>
    <row r="688" spans="1:65" s="14" customFormat="1">
      <c r="B688" s="166"/>
      <c r="D688" s="151" t="s">
        <v>142</v>
      </c>
      <c r="E688" s="167" t="s">
        <v>3</v>
      </c>
      <c r="F688" s="168" t="s">
        <v>144</v>
      </c>
      <c r="H688" s="169">
        <v>13.33</v>
      </c>
      <c r="I688" s="170"/>
      <c r="L688" s="166"/>
      <c r="M688" s="171"/>
      <c r="N688" s="172"/>
      <c r="O688" s="172"/>
      <c r="P688" s="172"/>
      <c r="Q688" s="172"/>
      <c r="R688" s="172"/>
      <c r="S688" s="172"/>
      <c r="T688" s="173"/>
      <c r="AT688" s="167" t="s">
        <v>142</v>
      </c>
      <c r="AU688" s="167" t="s">
        <v>83</v>
      </c>
      <c r="AV688" s="14" t="s">
        <v>136</v>
      </c>
      <c r="AW688" s="14" t="s">
        <v>34</v>
      </c>
      <c r="AX688" s="14" t="s">
        <v>81</v>
      </c>
      <c r="AY688" s="167" t="s">
        <v>130</v>
      </c>
    </row>
    <row r="689" spans="1:65" s="2" customFormat="1" ht="24.25" customHeight="1">
      <c r="A689" s="34"/>
      <c r="B689" s="136"/>
      <c r="C689" s="137" t="s">
        <v>913</v>
      </c>
      <c r="D689" s="137" t="s">
        <v>132</v>
      </c>
      <c r="E689" s="138" t="s">
        <v>914</v>
      </c>
      <c r="F689" s="139" t="s">
        <v>915</v>
      </c>
      <c r="G689" s="140" t="s">
        <v>260</v>
      </c>
      <c r="H689" s="141">
        <v>16.399999999999999</v>
      </c>
      <c r="I689" s="142"/>
      <c r="J689" s="143">
        <f>ROUND(I689*H689,2)</f>
        <v>0</v>
      </c>
      <c r="K689" s="144"/>
      <c r="L689" s="35"/>
      <c r="M689" s="145" t="s">
        <v>3</v>
      </c>
      <c r="N689" s="146" t="s">
        <v>44</v>
      </c>
      <c r="O689" s="55"/>
      <c r="P689" s="147">
        <f>O689*H689</f>
        <v>0</v>
      </c>
      <c r="Q689" s="147">
        <v>2.3678499999999999E-3</v>
      </c>
      <c r="R689" s="147">
        <f>Q689*H689</f>
        <v>3.8832739999999998E-2</v>
      </c>
      <c r="S689" s="147">
        <v>0</v>
      </c>
      <c r="T689" s="148">
        <f>S689*H689</f>
        <v>0</v>
      </c>
      <c r="U689" s="34"/>
      <c r="V689" s="34"/>
      <c r="W689" s="34"/>
      <c r="X689" s="34"/>
      <c r="Y689" s="34"/>
      <c r="Z689" s="34"/>
      <c r="AA689" s="34"/>
      <c r="AB689" s="34"/>
      <c r="AC689" s="34"/>
      <c r="AD689" s="34"/>
      <c r="AE689" s="34"/>
      <c r="AR689" s="149" t="s">
        <v>250</v>
      </c>
      <c r="AT689" s="149" t="s">
        <v>132</v>
      </c>
      <c r="AU689" s="149" t="s">
        <v>83</v>
      </c>
      <c r="AY689" s="19" t="s">
        <v>130</v>
      </c>
      <c r="BE689" s="150">
        <f>IF(N689="základní",J689,0)</f>
        <v>0</v>
      </c>
      <c r="BF689" s="150">
        <f>IF(N689="snížená",J689,0)</f>
        <v>0</v>
      </c>
      <c r="BG689" s="150">
        <f>IF(N689="zákl. přenesená",J689,0)</f>
        <v>0</v>
      </c>
      <c r="BH689" s="150">
        <f>IF(N689="sníž. přenesená",J689,0)</f>
        <v>0</v>
      </c>
      <c r="BI689" s="150">
        <f>IF(N689="nulová",J689,0)</f>
        <v>0</v>
      </c>
      <c r="BJ689" s="19" t="s">
        <v>81</v>
      </c>
      <c r="BK689" s="150">
        <f>ROUND(I689*H689,2)</f>
        <v>0</v>
      </c>
      <c r="BL689" s="19" t="s">
        <v>250</v>
      </c>
      <c r="BM689" s="149" t="s">
        <v>916</v>
      </c>
    </row>
    <row r="690" spans="1:65" s="2" customFormat="1" ht="18">
      <c r="A690" s="34"/>
      <c r="B690" s="35"/>
      <c r="C690" s="34"/>
      <c r="D690" s="151" t="s">
        <v>138</v>
      </c>
      <c r="E690" s="34"/>
      <c r="F690" s="152" t="s">
        <v>917</v>
      </c>
      <c r="G690" s="34"/>
      <c r="H690" s="34"/>
      <c r="I690" s="153"/>
      <c r="J690" s="34"/>
      <c r="K690" s="34"/>
      <c r="L690" s="35"/>
      <c r="M690" s="154"/>
      <c r="N690" s="155"/>
      <c r="O690" s="55"/>
      <c r="P690" s="55"/>
      <c r="Q690" s="55"/>
      <c r="R690" s="55"/>
      <c r="S690" s="55"/>
      <c r="T690" s="56"/>
      <c r="U690" s="34"/>
      <c r="V690" s="34"/>
      <c r="W690" s="34"/>
      <c r="X690" s="34"/>
      <c r="Y690" s="34"/>
      <c r="Z690" s="34"/>
      <c r="AA690" s="34"/>
      <c r="AB690" s="34"/>
      <c r="AC690" s="34"/>
      <c r="AD690" s="34"/>
      <c r="AE690" s="34"/>
      <c r="AT690" s="19" t="s">
        <v>138</v>
      </c>
      <c r="AU690" s="19" t="s">
        <v>83</v>
      </c>
    </row>
    <row r="691" spans="1:65" s="2" customFormat="1">
      <c r="A691" s="34"/>
      <c r="B691" s="35"/>
      <c r="C691" s="34"/>
      <c r="D691" s="156" t="s">
        <v>140</v>
      </c>
      <c r="E691" s="34"/>
      <c r="F691" s="157" t="s">
        <v>918</v>
      </c>
      <c r="G691" s="34"/>
      <c r="H691" s="34"/>
      <c r="I691" s="153"/>
      <c r="J691" s="34"/>
      <c r="K691" s="34"/>
      <c r="L691" s="35"/>
      <c r="M691" s="154"/>
      <c r="N691" s="155"/>
      <c r="O691" s="55"/>
      <c r="P691" s="55"/>
      <c r="Q691" s="55"/>
      <c r="R691" s="55"/>
      <c r="S691" s="55"/>
      <c r="T691" s="56"/>
      <c r="U691" s="34"/>
      <c r="V691" s="34"/>
      <c r="W691" s="34"/>
      <c r="X691" s="34"/>
      <c r="Y691" s="34"/>
      <c r="Z691" s="34"/>
      <c r="AA691" s="34"/>
      <c r="AB691" s="34"/>
      <c r="AC691" s="34"/>
      <c r="AD691" s="34"/>
      <c r="AE691" s="34"/>
      <c r="AT691" s="19" t="s">
        <v>140</v>
      </c>
      <c r="AU691" s="19" t="s">
        <v>83</v>
      </c>
    </row>
    <row r="692" spans="1:65" s="15" customFormat="1">
      <c r="B692" s="174"/>
      <c r="D692" s="151" t="s">
        <v>142</v>
      </c>
      <c r="E692" s="175" t="s">
        <v>3</v>
      </c>
      <c r="F692" s="176" t="s">
        <v>919</v>
      </c>
      <c r="H692" s="175" t="s">
        <v>3</v>
      </c>
      <c r="I692" s="177"/>
      <c r="L692" s="174"/>
      <c r="M692" s="178"/>
      <c r="N692" s="179"/>
      <c r="O692" s="179"/>
      <c r="P692" s="179"/>
      <c r="Q692" s="179"/>
      <c r="R692" s="179"/>
      <c r="S692" s="179"/>
      <c r="T692" s="180"/>
      <c r="AT692" s="175" t="s">
        <v>142</v>
      </c>
      <c r="AU692" s="175" t="s">
        <v>83</v>
      </c>
      <c r="AV692" s="15" t="s">
        <v>81</v>
      </c>
      <c r="AW692" s="15" t="s">
        <v>34</v>
      </c>
      <c r="AX692" s="15" t="s">
        <v>73</v>
      </c>
      <c r="AY692" s="175" t="s">
        <v>130</v>
      </c>
    </row>
    <row r="693" spans="1:65" s="13" customFormat="1">
      <c r="B693" s="158"/>
      <c r="D693" s="151" t="s">
        <v>142</v>
      </c>
      <c r="E693" s="159" t="s">
        <v>3</v>
      </c>
      <c r="F693" s="160" t="s">
        <v>877</v>
      </c>
      <c r="H693" s="161">
        <v>16.399999999999999</v>
      </c>
      <c r="I693" s="162"/>
      <c r="L693" s="158"/>
      <c r="M693" s="163"/>
      <c r="N693" s="164"/>
      <c r="O693" s="164"/>
      <c r="P693" s="164"/>
      <c r="Q693" s="164"/>
      <c r="R693" s="164"/>
      <c r="S693" s="164"/>
      <c r="T693" s="165"/>
      <c r="AT693" s="159" t="s">
        <v>142</v>
      </c>
      <c r="AU693" s="159" t="s">
        <v>83</v>
      </c>
      <c r="AV693" s="13" t="s">
        <v>83</v>
      </c>
      <c r="AW693" s="13" t="s">
        <v>34</v>
      </c>
      <c r="AX693" s="13" t="s">
        <v>73</v>
      </c>
      <c r="AY693" s="159" t="s">
        <v>130</v>
      </c>
    </row>
    <row r="694" spans="1:65" s="14" customFormat="1">
      <c r="B694" s="166"/>
      <c r="D694" s="151" t="s">
        <v>142</v>
      </c>
      <c r="E694" s="167" t="s">
        <v>3</v>
      </c>
      <c r="F694" s="168" t="s">
        <v>144</v>
      </c>
      <c r="H694" s="169">
        <v>16.399999999999999</v>
      </c>
      <c r="I694" s="170"/>
      <c r="L694" s="166"/>
      <c r="M694" s="171"/>
      <c r="N694" s="172"/>
      <c r="O694" s="172"/>
      <c r="P694" s="172"/>
      <c r="Q694" s="172"/>
      <c r="R694" s="172"/>
      <c r="S694" s="172"/>
      <c r="T694" s="173"/>
      <c r="AT694" s="167" t="s">
        <v>142</v>
      </c>
      <c r="AU694" s="167" t="s">
        <v>83</v>
      </c>
      <c r="AV694" s="14" t="s">
        <v>136</v>
      </c>
      <c r="AW694" s="14" t="s">
        <v>34</v>
      </c>
      <c r="AX694" s="14" t="s">
        <v>81</v>
      </c>
      <c r="AY694" s="167" t="s">
        <v>130</v>
      </c>
    </row>
    <row r="695" spans="1:65" s="2" customFormat="1" ht="33" customHeight="1">
      <c r="A695" s="34"/>
      <c r="B695" s="136"/>
      <c r="C695" s="137" t="s">
        <v>920</v>
      </c>
      <c r="D695" s="137" t="s">
        <v>132</v>
      </c>
      <c r="E695" s="138" t="s">
        <v>921</v>
      </c>
      <c r="F695" s="139" t="s">
        <v>922</v>
      </c>
      <c r="G695" s="140" t="s">
        <v>260</v>
      </c>
      <c r="H695" s="141">
        <v>23.13</v>
      </c>
      <c r="I695" s="142"/>
      <c r="J695" s="143">
        <f>ROUND(I695*H695,2)</f>
        <v>0</v>
      </c>
      <c r="K695" s="144"/>
      <c r="L695" s="35"/>
      <c r="M695" s="145" t="s">
        <v>3</v>
      </c>
      <c r="N695" s="146" t="s">
        <v>44</v>
      </c>
      <c r="O695" s="55"/>
      <c r="P695" s="147">
        <f>O695*H695</f>
        <v>0</v>
      </c>
      <c r="Q695" s="147">
        <v>6.5323500000000001E-3</v>
      </c>
      <c r="R695" s="147">
        <f>Q695*H695</f>
        <v>0.1510932555</v>
      </c>
      <c r="S695" s="147">
        <v>0</v>
      </c>
      <c r="T695" s="148">
        <f>S695*H695</f>
        <v>0</v>
      </c>
      <c r="U695" s="34"/>
      <c r="V695" s="34"/>
      <c r="W695" s="34"/>
      <c r="X695" s="34"/>
      <c r="Y695" s="34"/>
      <c r="Z695" s="34"/>
      <c r="AA695" s="34"/>
      <c r="AB695" s="34"/>
      <c r="AC695" s="34"/>
      <c r="AD695" s="34"/>
      <c r="AE695" s="34"/>
      <c r="AR695" s="149" t="s">
        <v>250</v>
      </c>
      <c r="AT695" s="149" t="s">
        <v>132</v>
      </c>
      <c r="AU695" s="149" t="s">
        <v>83</v>
      </c>
      <c r="AY695" s="19" t="s">
        <v>130</v>
      </c>
      <c r="BE695" s="150">
        <f>IF(N695="základní",J695,0)</f>
        <v>0</v>
      </c>
      <c r="BF695" s="150">
        <f>IF(N695="snížená",J695,0)</f>
        <v>0</v>
      </c>
      <c r="BG695" s="150">
        <f>IF(N695="zákl. přenesená",J695,0)</f>
        <v>0</v>
      </c>
      <c r="BH695" s="150">
        <f>IF(N695="sníž. přenesená",J695,0)</f>
        <v>0</v>
      </c>
      <c r="BI695" s="150">
        <f>IF(N695="nulová",J695,0)</f>
        <v>0</v>
      </c>
      <c r="BJ695" s="19" t="s">
        <v>81</v>
      </c>
      <c r="BK695" s="150">
        <f>ROUND(I695*H695,2)</f>
        <v>0</v>
      </c>
      <c r="BL695" s="19" t="s">
        <v>250</v>
      </c>
      <c r="BM695" s="149" t="s">
        <v>923</v>
      </c>
    </row>
    <row r="696" spans="1:65" s="2" customFormat="1" ht="18">
      <c r="A696" s="34"/>
      <c r="B696" s="35"/>
      <c r="C696" s="34"/>
      <c r="D696" s="151" t="s">
        <v>138</v>
      </c>
      <c r="E696" s="34"/>
      <c r="F696" s="152" t="s">
        <v>924</v>
      </c>
      <c r="G696" s="34"/>
      <c r="H696" s="34"/>
      <c r="I696" s="153"/>
      <c r="J696" s="34"/>
      <c r="K696" s="34"/>
      <c r="L696" s="35"/>
      <c r="M696" s="154"/>
      <c r="N696" s="155"/>
      <c r="O696" s="55"/>
      <c r="P696" s="55"/>
      <c r="Q696" s="55"/>
      <c r="R696" s="55"/>
      <c r="S696" s="55"/>
      <c r="T696" s="56"/>
      <c r="U696" s="34"/>
      <c r="V696" s="34"/>
      <c r="W696" s="34"/>
      <c r="X696" s="34"/>
      <c r="Y696" s="34"/>
      <c r="Z696" s="34"/>
      <c r="AA696" s="34"/>
      <c r="AB696" s="34"/>
      <c r="AC696" s="34"/>
      <c r="AD696" s="34"/>
      <c r="AE696" s="34"/>
      <c r="AT696" s="19" t="s">
        <v>138</v>
      </c>
      <c r="AU696" s="19" t="s">
        <v>83</v>
      </c>
    </row>
    <row r="697" spans="1:65" s="2" customFormat="1">
      <c r="A697" s="34"/>
      <c r="B697" s="35"/>
      <c r="C697" s="34"/>
      <c r="D697" s="156" t="s">
        <v>140</v>
      </c>
      <c r="E697" s="34"/>
      <c r="F697" s="157" t="s">
        <v>925</v>
      </c>
      <c r="G697" s="34"/>
      <c r="H697" s="34"/>
      <c r="I697" s="153"/>
      <c r="J697" s="34"/>
      <c r="K697" s="34"/>
      <c r="L697" s="35"/>
      <c r="M697" s="154"/>
      <c r="N697" s="155"/>
      <c r="O697" s="55"/>
      <c r="P697" s="55"/>
      <c r="Q697" s="55"/>
      <c r="R697" s="55"/>
      <c r="S697" s="55"/>
      <c r="T697" s="56"/>
      <c r="U697" s="34"/>
      <c r="V697" s="34"/>
      <c r="W697" s="34"/>
      <c r="X697" s="34"/>
      <c r="Y697" s="34"/>
      <c r="Z697" s="34"/>
      <c r="AA697" s="34"/>
      <c r="AB697" s="34"/>
      <c r="AC697" s="34"/>
      <c r="AD697" s="34"/>
      <c r="AE697" s="34"/>
      <c r="AT697" s="19" t="s">
        <v>140</v>
      </c>
      <c r="AU697" s="19" t="s">
        <v>83</v>
      </c>
    </row>
    <row r="698" spans="1:65" s="15" customFormat="1">
      <c r="B698" s="174"/>
      <c r="D698" s="151" t="s">
        <v>142</v>
      </c>
      <c r="E698" s="175" t="s">
        <v>3</v>
      </c>
      <c r="F698" s="176" t="s">
        <v>891</v>
      </c>
      <c r="H698" s="175" t="s">
        <v>3</v>
      </c>
      <c r="I698" s="177"/>
      <c r="L698" s="174"/>
      <c r="M698" s="178"/>
      <c r="N698" s="179"/>
      <c r="O698" s="179"/>
      <c r="P698" s="179"/>
      <c r="Q698" s="179"/>
      <c r="R698" s="179"/>
      <c r="S698" s="179"/>
      <c r="T698" s="180"/>
      <c r="AT698" s="175" t="s">
        <v>142</v>
      </c>
      <c r="AU698" s="175" t="s">
        <v>83</v>
      </c>
      <c r="AV698" s="15" t="s">
        <v>81</v>
      </c>
      <c r="AW698" s="15" t="s">
        <v>34</v>
      </c>
      <c r="AX698" s="15" t="s">
        <v>73</v>
      </c>
      <c r="AY698" s="175" t="s">
        <v>130</v>
      </c>
    </row>
    <row r="699" spans="1:65" s="13" customFormat="1">
      <c r="B699" s="158"/>
      <c r="D699" s="151" t="s">
        <v>142</v>
      </c>
      <c r="E699" s="159" t="s">
        <v>3</v>
      </c>
      <c r="F699" s="160" t="s">
        <v>892</v>
      </c>
      <c r="H699" s="161">
        <v>23.13</v>
      </c>
      <c r="I699" s="162"/>
      <c r="L699" s="158"/>
      <c r="M699" s="163"/>
      <c r="N699" s="164"/>
      <c r="O699" s="164"/>
      <c r="P699" s="164"/>
      <c r="Q699" s="164"/>
      <c r="R699" s="164"/>
      <c r="S699" s="164"/>
      <c r="T699" s="165"/>
      <c r="AT699" s="159" t="s">
        <v>142</v>
      </c>
      <c r="AU699" s="159" t="s">
        <v>83</v>
      </c>
      <c r="AV699" s="13" t="s">
        <v>83</v>
      </c>
      <c r="AW699" s="13" t="s">
        <v>34</v>
      </c>
      <c r="AX699" s="13" t="s">
        <v>73</v>
      </c>
      <c r="AY699" s="159" t="s">
        <v>130</v>
      </c>
    </row>
    <row r="700" spans="1:65" s="14" customFormat="1">
      <c r="B700" s="166"/>
      <c r="D700" s="151" t="s">
        <v>142</v>
      </c>
      <c r="E700" s="167" t="s">
        <v>3</v>
      </c>
      <c r="F700" s="168" t="s">
        <v>144</v>
      </c>
      <c r="H700" s="169">
        <v>23.13</v>
      </c>
      <c r="I700" s="170"/>
      <c r="L700" s="166"/>
      <c r="M700" s="171"/>
      <c r="N700" s="172"/>
      <c r="O700" s="172"/>
      <c r="P700" s="172"/>
      <c r="Q700" s="172"/>
      <c r="R700" s="172"/>
      <c r="S700" s="172"/>
      <c r="T700" s="173"/>
      <c r="AT700" s="167" t="s">
        <v>142</v>
      </c>
      <c r="AU700" s="167" t="s">
        <v>83</v>
      </c>
      <c r="AV700" s="14" t="s">
        <v>136</v>
      </c>
      <c r="AW700" s="14" t="s">
        <v>34</v>
      </c>
      <c r="AX700" s="14" t="s">
        <v>81</v>
      </c>
      <c r="AY700" s="167" t="s">
        <v>130</v>
      </c>
    </row>
    <row r="701" spans="1:65" s="2" customFormat="1" ht="24.25" customHeight="1">
      <c r="A701" s="34"/>
      <c r="B701" s="136"/>
      <c r="C701" s="137" t="s">
        <v>926</v>
      </c>
      <c r="D701" s="137" t="s">
        <v>132</v>
      </c>
      <c r="E701" s="138" t="s">
        <v>927</v>
      </c>
      <c r="F701" s="139" t="s">
        <v>928</v>
      </c>
      <c r="G701" s="140" t="s">
        <v>260</v>
      </c>
      <c r="H701" s="141">
        <v>2.4</v>
      </c>
      <c r="I701" s="142"/>
      <c r="J701" s="143">
        <f>ROUND(I701*H701,2)</f>
        <v>0</v>
      </c>
      <c r="K701" s="144"/>
      <c r="L701" s="35"/>
      <c r="M701" s="145" t="s">
        <v>3</v>
      </c>
      <c r="N701" s="146" t="s">
        <v>44</v>
      </c>
      <c r="O701" s="55"/>
      <c r="P701" s="147">
        <f>O701*H701</f>
        <v>0</v>
      </c>
      <c r="Q701" s="147">
        <v>2.95065E-3</v>
      </c>
      <c r="R701" s="147">
        <f>Q701*H701</f>
        <v>7.0815599999999998E-3</v>
      </c>
      <c r="S701" s="147">
        <v>0</v>
      </c>
      <c r="T701" s="148">
        <f>S701*H701</f>
        <v>0</v>
      </c>
      <c r="U701" s="34"/>
      <c r="V701" s="34"/>
      <c r="W701" s="34"/>
      <c r="X701" s="34"/>
      <c r="Y701" s="34"/>
      <c r="Z701" s="34"/>
      <c r="AA701" s="34"/>
      <c r="AB701" s="34"/>
      <c r="AC701" s="34"/>
      <c r="AD701" s="34"/>
      <c r="AE701" s="34"/>
      <c r="AR701" s="149" t="s">
        <v>250</v>
      </c>
      <c r="AT701" s="149" t="s">
        <v>132</v>
      </c>
      <c r="AU701" s="149" t="s">
        <v>83</v>
      </c>
      <c r="AY701" s="19" t="s">
        <v>130</v>
      </c>
      <c r="BE701" s="150">
        <f>IF(N701="základní",J701,0)</f>
        <v>0</v>
      </c>
      <c r="BF701" s="150">
        <f>IF(N701="snížená",J701,0)</f>
        <v>0</v>
      </c>
      <c r="BG701" s="150">
        <f>IF(N701="zákl. přenesená",J701,0)</f>
        <v>0</v>
      </c>
      <c r="BH701" s="150">
        <f>IF(N701="sníž. přenesená",J701,0)</f>
        <v>0</v>
      </c>
      <c r="BI701" s="150">
        <f>IF(N701="nulová",J701,0)</f>
        <v>0</v>
      </c>
      <c r="BJ701" s="19" t="s">
        <v>81</v>
      </c>
      <c r="BK701" s="150">
        <f>ROUND(I701*H701,2)</f>
        <v>0</v>
      </c>
      <c r="BL701" s="19" t="s">
        <v>250</v>
      </c>
      <c r="BM701" s="149" t="s">
        <v>929</v>
      </c>
    </row>
    <row r="702" spans="1:65" s="2" customFormat="1" ht="18">
      <c r="A702" s="34"/>
      <c r="B702" s="35"/>
      <c r="C702" s="34"/>
      <c r="D702" s="151" t="s">
        <v>138</v>
      </c>
      <c r="E702" s="34"/>
      <c r="F702" s="152" t="s">
        <v>930</v>
      </c>
      <c r="G702" s="34"/>
      <c r="H702" s="34"/>
      <c r="I702" s="153"/>
      <c r="J702" s="34"/>
      <c r="K702" s="34"/>
      <c r="L702" s="35"/>
      <c r="M702" s="154"/>
      <c r="N702" s="155"/>
      <c r="O702" s="55"/>
      <c r="P702" s="55"/>
      <c r="Q702" s="55"/>
      <c r="R702" s="55"/>
      <c r="S702" s="55"/>
      <c r="T702" s="56"/>
      <c r="U702" s="34"/>
      <c r="V702" s="34"/>
      <c r="W702" s="34"/>
      <c r="X702" s="34"/>
      <c r="Y702" s="34"/>
      <c r="Z702" s="34"/>
      <c r="AA702" s="34"/>
      <c r="AB702" s="34"/>
      <c r="AC702" s="34"/>
      <c r="AD702" s="34"/>
      <c r="AE702" s="34"/>
      <c r="AT702" s="19" t="s">
        <v>138</v>
      </c>
      <c r="AU702" s="19" t="s">
        <v>83</v>
      </c>
    </row>
    <row r="703" spans="1:65" s="2" customFormat="1">
      <c r="A703" s="34"/>
      <c r="B703" s="35"/>
      <c r="C703" s="34"/>
      <c r="D703" s="156" t="s">
        <v>140</v>
      </c>
      <c r="E703" s="34"/>
      <c r="F703" s="157" t="s">
        <v>931</v>
      </c>
      <c r="G703" s="34"/>
      <c r="H703" s="34"/>
      <c r="I703" s="153"/>
      <c r="J703" s="34"/>
      <c r="K703" s="34"/>
      <c r="L703" s="35"/>
      <c r="M703" s="154"/>
      <c r="N703" s="155"/>
      <c r="O703" s="55"/>
      <c r="P703" s="55"/>
      <c r="Q703" s="55"/>
      <c r="R703" s="55"/>
      <c r="S703" s="55"/>
      <c r="T703" s="56"/>
      <c r="U703" s="34"/>
      <c r="V703" s="34"/>
      <c r="W703" s="34"/>
      <c r="X703" s="34"/>
      <c r="Y703" s="34"/>
      <c r="Z703" s="34"/>
      <c r="AA703" s="34"/>
      <c r="AB703" s="34"/>
      <c r="AC703" s="34"/>
      <c r="AD703" s="34"/>
      <c r="AE703" s="34"/>
      <c r="AT703" s="19" t="s">
        <v>140</v>
      </c>
      <c r="AU703" s="19" t="s">
        <v>83</v>
      </c>
    </row>
    <row r="704" spans="1:65" s="15" customFormat="1">
      <c r="B704" s="174"/>
      <c r="D704" s="151" t="s">
        <v>142</v>
      </c>
      <c r="E704" s="175" t="s">
        <v>3</v>
      </c>
      <c r="F704" s="176" t="s">
        <v>856</v>
      </c>
      <c r="H704" s="175" t="s">
        <v>3</v>
      </c>
      <c r="I704" s="177"/>
      <c r="L704" s="174"/>
      <c r="M704" s="178"/>
      <c r="N704" s="179"/>
      <c r="O704" s="179"/>
      <c r="P704" s="179"/>
      <c r="Q704" s="179"/>
      <c r="R704" s="179"/>
      <c r="S704" s="179"/>
      <c r="T704" s="180"/>
      <c r="AT704" s="175" t="s">
        <v>142</v>
      </c>
      <c r="AU704" s="175" t="s">
        <v>83</v>
      </c>
      <c r="AV704" s="15" t="s">
        <v>81</v>
      </c>
      <c r="AW704" s="15" t="s">
        <v>34</v>
      </c>
      <c r="AX704" s="15" t="s">
        <v>73</v>
      </c>
      <c r="AY704" s="175" t="s">
        <v>130</v>
      </c>
    </row>
    <row r="705" spans="1:65" s="13" customFormat="1">
      <c r="B705" s="158"/>
      <c r="D705" s="151" t="s">
        <v>142</v>
      </c>
      <c r="E705" s="159" t="s">
        <v>3</v>
      </c>
      <c r="F705" s="160" t="s">
        <v>857</v>
      </c>
      <c r="H705" s="161">
        <v>2.4</v>
      </c>
      <c r="I705" s="162"/>
      <c r="L705" s="158"/>
      <c r="M705" s="163"/>
      <c r="N705" s="164"/>
      <c r="O705" s="164"/>
      <c r="P705" s="164"/>
      <c r="Q705" s="164"/>
      <c r="R705" s="164"/>
      <c r="S705" s="164"/>
      <c r="T705" s="165"/>
      <c r="AT705" s="159" t="s">
        <v>142</v>
      </c>
      <c r="AU705" s="159" t="s">
        <v>83</v>
      </c>
      <c r="AV705" s="13" t="s">
        <v>83</v>
      </c>
      <c r="AW705" s="13" t="s">
        <v>34</v>
      </c>
      <c r="AX705" s="13" t="s">
        <v>73</v>
      </c>
      <c r="AY705" s="159" t="s">
        <v>130</v>
      </c>
    </row>
    <row r="706" spans="1:65" s="14" customFormat="1">
      <c r="B706" s="166"/>
      <c r="D706" s="151" t="s">
        <v>142</v>
      </c>
      <c r="E706" s="167" t="s">
        <v>3</v>
      </c>
      <c r="F706" s="168" t="s">
        <v>144</v>
      </c>
      <c r="H706" s="169">
        <v>2.4</v>
      </c>
      <c r="I706" s="170"/>
      <c r="L706" s="166"/>
      <c r="M706" s="171"/>
      <c r="N706" s="172"/>
      <c r="O706" s="172"/>
      <c r="P706" s="172"/>
      <c r="Q706" s="172"/>
      <c r="R706" s="172"/>
      <c r="S706" s="172"/>
      <c r="T706" s="173"/>
      <c r="AT706" s="167" t="s">
        <v>142</v>
      </c>
      <c r="AU706" s="167" t="s">
        <v>83</v>
      </c>
      <c r="AV706" s="14" t="s">
        <v>136</v>
      </c>
      <c r="AW706" s="14" t="s">
        <v>34</v>
      </c>
      <c r="AX706" s="14" t="s">
        <v>81</v>
      </c>
      <c r="AY706" s="167" t="s">
        <v>130</v>
      </c>
    </row>
    <row r="707" spans="1:65" s="2" customFormat="1" ht="33" customHeight="1">
      <c r="A707" s="34"/>
      <c r="B707" s="136"/>
      <c r="C707" s="137" t="s">
        <v>932</v>
      </c>
      <c r="D707" s="137" t="s">
        <v>132</v>
      </c>
      <c r="E707" s="138" t="s">
        <v>933</v>
      </c>
      <c r="F707" s="139" t="s">
        <v>934</v>
      </c>
      <c r="G707" s="140" t="s">
        <v>260</v>
      </c>
      <c r="H707" s="141">
        <v>16.399999999999999</v>
      </c>
      <c r="I707" s="142"/>
      <c r="J707" s="143">
        <f>ROUND(I707*H707,2)</f>
        <v>0</v>
      </c>
      <c r="K707" s="144"/>
      <c r="L707" s="35"/>
      <c r="M707" s="145" t="s">
        <v>3</v>
      </c>
      <c r="N707" s="146" t="s">
        <v>44</v>
      </c>
      <c r="O707" s="55"/>
      <c r="P707" s="147">
        <f>O707*H707</f>
        <v>0</v>
      </c>
      <c r="Q707" s="147">
        <v>3.4949999999999998E-3</v>
      </c>
      <c r="R707" s="147">
        <f>Q707*H707</f>
        <v>5.7317999999999994E-2</v>
      </c>
      <c r="S707" s="147">
        <v>0</v>
      </c>
      <c r="T707" s="148">
        <f>S707*H707</f>
        <v>0</v>
      </c>
      <c r="U707" s="34"/>
      <c r="V707" s="34"/>
      <c r="W707" s="34"/>
      <c r="X707" s="34"/>
      <c r="Y707" s="34"/>
      <c r="Z707" s="34"/>
      <c r="AA707" s="34"/>
      <c r="AB707" s="34"/>
      <c r="AC707" s="34"/>
      <c r="AD707" s="34"/>
      <c r="AE707" s="34"/>
      <c r="AR707" s="149" t="s">
        <v>250</v>
      </c>
      <c r="AT707" s="149" t="s">
        <v>132</v>
      </c>
      <c r="AU707" s="149" t="s">
        <v>83</v>
      </c>
      <c r="AY707" s="19" t="s">
        <v>130</v>
      </c>
      <c r="BE707" s="150">
        <f>IF(N707="základní",J707,0)</f>
        <v>0</v>
      </c>
      <c r="BF707" s="150">
        <f>IF(N707="snížená",J707,0)</f>
        <v>0</v>
      </c>
      <c r="BG707" s="150">
        <f>IF(N707="zákl. přenesená",J707,0)</f>
        <v>0</v>
      </c>
      <c r="BH707" s="150">
        <f>IF(N707="sníž. přenesená",J707,0)</f>
        <v>0</v>
      </c>
      <c r="BI707" s="150">
        <f>IF(N707="nulová",J707,0)</f>
        <v>0</v>
      </c>
      <c r="BJ707" s="19" t="s">
        <v>81</v>
      </c>
      <c r="BK707" s="150">
        <f>ROUND(I707*H707,2)</f>
        <v>0</v>
      </c>
      <c r="BL707" s="19" t="s">
        <v>250</v>
      </c>
      <c r="BM707" s="149" t="s">
        <v>935</v>
      </c>
    </row>
    <row r="708" spans="1:65" s="2" customFormat="1" ht="27">
      <c r="A708" s="34"/>
      <c r="B708" s="35"/>
      <c r="C708" s="34"/>
      <c r="D708" s="151" t="s">
        <v>138</v>
      </c>
      <c r="E708" s="34"/>
      <c r="F708" s="152" t="s">
        <v>936</v>
      </c>
      <c r="G708" s="34"/>
      <c r="H708" s="34"/>
      <c r="I708" s="153"/>
      <c r="J708" s="34"/>
      <c r="K708" s="34"/>
      <c r="L708" s="35"/>
      <c r="M708" s="154"/>
      <c r="N708" s="155"/>
      <c r="O708" s="55"/>
      <c r="P708" s="55"/>
      <c r="Q708" s="55"/>
      <c r="R708" s="55"/>
      <c r="S708" s="55"/>
      <c r="T708" s="56"/>
      <c r="U708" s="34"/>
      <c r="V708" s="34"/>
      <c r="W708" s="34"/>
      <c r="X708" s="34"/>
      <c r="Y708" s="34"/>
      <c r="Z708" s="34"/>
      <c r="AA708" s="34"/>
      <c r="AB708" s="34"/>
      <c r="AC708" s="34"/>
      <c r="AD708" s="34"/>
      <c r="AE708" s="34"/>
      <c r="AT708" s="19" t="s">
        <v>138</v>
      </c>
      <c r="AU708" s="19" t="s">
        <v>83</v>
      </c>
    </row>
    <row r="709" spans="1:65" s="2" customFormat="1">
      <c r="A709" s="34"/>
      <c r="B709" s="35"/>
      <c r="C709" s="34"/>
      <c r="D709" s="156" t="s">
        <v>140</v>
      </c>
      <c r="E709" s="34"/>
      <c r="F709" s="157" t="s">
        <v>937</v>
      </c>
      <c r="G709" s="34"/>
      <c r="H709" s="34"/>
      <c r="I709" s="153"/>
      <c r="J709" s="34"/>
      <c r="K709" s="34"/>
      <c r="L709" s="35"/>
      <c r="M709" s="154"/>
      <c r="N709" s="155"/>
      <c r="O709" s="55"/>
      <c r="P709" s="55"/>
      <c r="Q709" s="55"/>
      <c r="R709" s="55"/>
      <c r="S709" s="55"/>
      <c r="T709" s="56"/>
      <c r="U709" s="34"/>
      <c r="V709" s="34"/>
      <c r="W709" s="34"/>
      <c r="X709" s="34"/>
      <c r="Y709" s="34"/>
      <c r="Z709" s="34"/>
      <c r="AA709" s="34"/>
      <c r="AB709" s="34"/>
      <c r="AC709" s="34"/>
      <c r="AD709" s="34"/>
      <c r="AE709" s="34"/>
      <c r="AT709" s="19" t="s">
        <v>140</v>
      </c>
      <c r="AU709" s="19" t="s">
        <v>83</v>
      </c>
    </row>
    <row r="710" spans="1:65" s="15" customFormat="1">
      <c r="B710" s="174"/>
      <c r="D710" s="151" t="s">
        <v>142</v>
      </c>
      <c r="E710" s="175" t="s">
        <v>3</v>
      </c>
      <c r="F710" s="176" t="s">
        <v>938</v>
      </c>
      <c r="H710" s="175" t="s">
        <v>3</v>
      </c>
      <c r="I710" s="177"/>
      <c r="L710" s="174"/>
      <c r="M710" s="178"/>
      <c r="N710" s="179"/>
      <c r="O710" s="179"/>
      <c r="P710" s="179"/>
      <c r="Q710" s="179"/>
      <c r="R710" s="179"/>
      <c r="S710" s="179"/>
      <c r="T710" s="180"/>
      <c r="AT710" s="175" t="s">
        <v>142</v>
      </c>
      <c r="AU710" s="175" t="s">
        <v>83</v>
      </c>
      <c r="AV710" s="15" t="s">
        <v>81</v>
      </c>
      <c r="AW710" s="15" t="s">
        <v>34</v>
      </c>
      <c r="AX710" s="15" t="s">
        <v>73</v>
      </c>
      <c r="AY710" s="175" t="s">
        <v>130</v>
      </c>
    </row>
    <row r="711" spans="1:65" s="13" customFormat="1">
      <c r="B711" s="158"/>
      <c r="D711" s="151" t="s">
        <v>142</v>
      </c>
      <c r="E711" s="159" t="s">
        <v>3</v>
      </c>
      <c r="F711" s="160" t="s">
        <v>877</v>
      </c>
      <c r="H711" s="161">
        <v>16.399999999999999</v>
      </c>
      <c r="I711" s="162"/>
      <c r="L711" s="158"/>
      <c r="M711" s="163"/>
      <c r="N711" s="164"/>
      <c r="O711" s="164"/>
      <c r="P711" s="164"/>
      <c r="Q711" s="164"/>
      <c r="R711" s="164"/>
      <c r="S711" s="164"/>
      <c r="T711" s="165"/>
      <c r="AT711" s="159" t="s">
        <v>142</v>
      </c>
      <c r="AU711" s="159" t="s">
        <v>83</v>
      </c>
      <c r="AV711" s="13" t="s">
        <v>83</v>
      </c>
      <c r="AW711" s="13" t="s">
        <v>34</v>
      </c>
      <c r="AX711" s="13" t="s">
        <v>73</v>
      </c>
      <c r="AY711" s="159" t="s">
        <v>130</v>
      </c>
    </row>
    <row r="712" spans="1:65" s="14" customFormat="1">
      <c r="B712" s="166"/>
      <c r="D712" s="151" t="s">
        <v>142</v>
      </c>
      <c r="E712" s="167" t="s">
        <v>3</v>
      </c>
      <c r="F712" s="168" t="s">
        <v>144</v>
      </c>
      <c r="H712" s="169">
        <v>16.399999999999999</v>
      </c>
      <c r="I712" s="170"/>
      <c r="L712" s="166"/>
      <c r="M712" s="171"/>
      <c r="N712" s="172"/>
      <c r="O712" s="172"/>
      <c r="P712" s="172"/>
      <c r="Q712" s="172"/>
      <c r="R712" s="172"/>
      <c r="S712" s="172"/>
      <c r="T712" s="173"/>
      <c r="AT712" s="167" t="s">
        <v>142</v>
      </c>
      <c r="AU712" s="167" t="s">
        <v>83</v>
      </c>
      <c r="AV712" s="14" t="s">
        <v>136</v>
      </c>
      <c r="AW712" s="14" t="s">
        <v>34</v>
      </c>
      <c r="AX712" s="14" t="s">
        <v>81</v>
      </c>
      <c r="AY712" s="167" t="s">
        <v>130</v>
      </c>
    </row>
    <row r="713" spans="1:65" s="2" customFormat="1" ht="24.25" customHeight="1">
      <c r="A713" s="34"/>
      <c r="B713" s="136"/>
      <c r="C713" s="137" t="s">
        <v>939</v>
      </c>
      <c r="D713" s="137" t="s">
        <v>132</v>
      </c>
      <c r="E713" s="138" t="s">
        <v>940</v>
      </c>
      <c r="F713" s="139" t="s">
        <v>941</v>
      </c>
      <c r="G713" s="140" t="s">
        <v>260</v>
      </c>
      <c r="H713" s="141">
        <v>16.399999999999999</v>
      </c>
      <c r="I713" s="142"/>
      <c r="J713" s="143">
        <f>ROUND(I713*H713,2)</f>
        <v>0</v>
      </c>
      <c r="K713" s="144"/>
      <c r="L713" s="35"/>
      <c r="M713" s="145" t="s">
        <v>3</v>
      </c>
      <c r="N713" s="146" t="s">
        <v>44</v>
      </c>
      <c r="O713" s="55"/>
      <c r="P713" s="147">
        <f>O713*H713</f>
        <v>0</v>
      </c>
      <c r="Q713" s="147">
        <v>-3.0000000000000001E-6</v>
      </c>
      <c r="R713" s="147">
        <f>Q713*H713</f>
        <v>-4.9199999999999997E-5</v>
      </c>
      <c r="S713" s="147">
        <v>0</v>
      </c>
      <c r="T713" s="148">
        <f>S713*H713</f>
        <v>0</v>
      </c>
      <c r="U713" s="34"/>
      <c r="V713" s="34"/>
      <c r="W713" s="34"/>
      <c r="X713" s="34"/>
      <c r="Y713" s="34"/>
      <c r="Z713" s="34"/>
      <c r="AA713" s="34"/>
      <c r="AB713" s="34"/>
      <c r="AC713" s="34"/>
      <c r="AD713" s="34"/>
      <c r="AE713" s="34"/>
      <c r="AR713" s="149" t="s">
        <v>250</v>
      </c>
      <c r="AT713" s="149" t="s">
        <v>132</v>
      </c>
      <c r="AU713" s="149" t="s">
        <v>83</v>
      </c>
      <c r="AY713" s="19" t="s">
        <v>130</v>
      </c>
      <c r="BE713" s="150">
        <f>IF(N713="základní",J713,0)</f>
        <v>0</v>
      </c>
      <c r="BF713" s="150">
        <f>IF(N713="snížená",J713,0)</f>
        <v>0</v>
      </c>
      <c r="BG713" s="150">
        <f>IF(N713="zákl. přenesená",J713,0)</f>
        <v>0</v>
      </c>
      <c r="BH713" s="150">
        <f>IF(N713="sníž. přenesená",J713,0)</f>
        <v>0</v>
      </c>
      <c r="BI713" s="150">
        <f>IF(N713="nulová",J713,0)</f>
        <v>0</v>
      </c>
      <c r="BJ713" s="19" t="s">
        <v>81</v>
      </c>
      <c r="BK713" s="150">
        <f>ROUND(I713*H713,2)</f>
        <v>0</v>
      </c>
      <c r="BL713" s="19" t="s">
        <v>250</v>
      </c>
      <c r="BM713" s="149" t="s">
        <v>942</v>
      </c>
    </row>
    <row r="714" spans="1:65" s="2" customFormat="1" ht="27">
      <c r="A714" s="34"/>
      <c r="B714" s="35"/>
      <c r="C714" s="34"/>
      <c r="D714" s="151" t="s">
        <v>138</v>
      </c>
      <c r="E714" s="34"/>
      <c r="F714" s="152" t="s">
        <v>943</v>
      </c>
      <c r="G714" s="34"/>
      <c r="H714" s="34"/>
      <c r="I714" s="153"/>
      <c r="J714" s="34"/>
      <c r="K714" s="34"/>
      <c r="L714" s="35"/>
      <c r="M714" s="154"/>
      <c r="N714" s="155"/>
      <c r="O714" s="55"/>
      <c r="P714" s="55"/>
      <c r="Q714" s="55"/>
      <c r="R714" s="55"/>
      <c r="S714" s="55"/>
      <c r="T714" s="56"/>
      <c r="U714" s="34"/>
      <c r="V714" s="34"/>
      <c r="W714" s="34"/>
      <c r="X714" s="34"/>
      <c r="Y714" s="34"/>
      <c r="Z714" s="34"/>
      <c r="AA714" s="34"/>
      <c r="AB714" s="34"/>
      <c r="AC714" s="34"/>
      <c r="AD714" s="34"/>
      <c r="AE714" s="34"/>
      <c r="AT714" s="19" t="s">
        <v>138</v>
      </c>
      <c r="AU714" s="19" t="s">
        <v>83</v>
      </c>
    </row>
    <row r="715" spans="1:65" s="15" customFormat="1">
      <c r="B715" s="174"/>
      <c r="D715" s="151" t="s">
        <v>142</v>
      </c>
      <c r="E715" s="175" t="s">
        <v>3</v>
      </c>
      <c r="F715" s="176" t="s">
        <v>944</v>
      </c>
      <c r="H715" s="175" t="s">
        <v>3</v>
      </c>
      <c r="I715" s="177"/>
      <c r="L715" s="174"/>
      <c r="M715" s="178"/>
      <c r="N715" s="179"/>
      <c r="O715" s="179"/>
      <c r="P715" s="179"/>
      <c r="Q715" s="179"/>
      <c r="R715" s="179"/>
      <c r="S715" s="179"/>
      <c r="T715" s="180"/>
      <c r="AT715" s="175" t="s">
        <v>142</v>
      </c>
      <c r="AU715" s="175" t="s">
        <v>83</v>
      </c>
      <c r="AV715" s="15" t="s">
        <v>81</v>
      </c>
      <c r="AW715" s="15" t="s">
        <v>34</v>
      </c>
      <c r="AX715" s="15" t="s">
        <v>73</v>
      </c>
      <c r="AY715" s="175" t="s">
        <v>130</v>
      </c>
    </row>
    <row r="716" spans="1:65" s="13" customFormat="1">
      <c r="B716" s="158"/>
      <c r="D716" s="151" t="s">
        <v>142</v>
      </c>
      <c r="E716" s="159" t="s">
        <v>3</v>
      </c>
      <c r="F716" s="160" t="s">
        <v>877</v>
      </c>
      <c r="H716" s="161">
        <v>16.399999999999999</v>
      </c>
      <c r="I716" s="162"/>
      <c r="L716" s="158"/>
      <c r="M716" s="163"/>
      <c r="N716" s="164"/>
      <c r="O716" s="164"/>
      <c r="P716" s="164"/>
      <c r="Q716" s="164"/>
      <c r="R716" s="164"/>
      <c r="S716" s="164"/>
      <c r="T716" s="165"/>
      <c r="AT716" s="159" t="s">
        <v>142</v>
      </c>
      <c r="AU716" s="159" t="s">
        <v>83</v>
      </c>
      <c r="AV716" s="13" t="s">
        <v>83</v>
      </c>
      <c r="AW716" s="13" t="s">
        <v>34</v>
      </c>
      <c r="AX716" s="13" t="s">
        <v>73</v>
      </c>
      <c r="AY716" s="159" t="s">
        <v>130</v>
      </c>
    </row>
    <row r="717" spans="1:65" s="14" customFormat="1">
      <c r="B717" s="166"/>
      <c r="D717" s="151" t="s">
        <v>142</v>
      </c>
      <c r="E717" s="167" t="s">
        <v>3</v>
      </c>
      <c r="F717" s="168" t="s">
        <v>144</v>
      </c>
      <c r="H717" s="169">
        <v>16.399999999999999</v>
      </c>
      <c r="I717" s="170"/>
      <c r="L717" s="166"/>
      <c r="M717" s="171"/>
      <c r="N717" s="172"/>
      <c r="O717" s="172"/>
      <c r="P717" s="172"/>
      <c r="Q717" s="172"/>
      <c r="R717" s="172"/>
      <c r="S717" s="172"/>
      <c r="T717" s="173"/>
      <c r="AT717" s="167" t="s">
        <v>142</v>
      </c>
      <c r="AU717" s="167" t="s">
        <v>83</v>
      </c>
      <c r="AV717" s="14" t="s">
        <v>136</v>
      </c>
      <c r="AW717" s="14" t="s">
        <v>34</v>
      </c>
      <c r="AX717" s="14" t="s">
        <v>81</v>
      </c>
      <c r="AY717" s="167" t="s">
        <v>130</v>
      </c>
    </row>
    <row r="718" spans="1:65" s="2" customFormat="1" ht="33" customHeight="1">
      <c r="A718" s="34"/>
      <c r="B718" s="136"/>
      <c r="C718" s="137" t="s">
        <v>945</v>
      </c>
      <c r="D718" s="137" t="s">
        <v>132</v>
      </c>
      <c r="E718" s="138" t="s">
        <v>946</v>
      </c>
      <c r="F718" s="139" t="s">
        <v>947</v>
      </c>
      <c r="G718" s="140" t="s">
        <v>253</v>
      </c>
      <c r="H718" s="141">
        <v>1</v>
      </c>
      <c r="I718" s="142"/>
      <c r="J718" s="143">
        <f>ROUND(I718*H718,2)</f>
        <v>0</v>
      </c>
      <c r="K718" s="144"/>
      <c r="L718" s="35"/>
      <c r="M718" s="145" t="s">
        <v>3</v>
      </c>
      <c r="N718" s="146" t="s">
        <v>44</v>
      </c>
      <c r="O718" s="55"/>
      <c r="P718" s="147">
        <f>O718*H718</f>
        <v>0</v>
      </c>
      <c r="Q718" s="147">
        <v>2.8125749999999999E-3</v>
      </c>
      <c r="R718" s="147">
        <f>Q718*H718</f>
        <v>2.8125749999999999E-3</v>
      </c>
      <c r="S718" s="147">
        <v>0</v>
      </c>
      <c r="T718" s="148">
        <f>S718*H718</f>
        <v>0</v>
      </c>
      <c r="U718" s="34"/>
      <c r="V718" s="34"/>
      <c r="W718" s="34"/>
      <c r="X718" s="34"/>
      <c r="Y718" s="34"/>
      <c r="Z718" s="34"/>
      <c r="AA718" s="34"/>
      <c r="AB718" s="34"/>
      <c r="AC718" s="34"/>
      <c r="AD718" s="34"/>
      <c r="AE718" s="34"/>
      <c r="AR718" s="149" t="s">
        <v>250</v>
      </c>
      <c r="AT718" s="149" t="s">
        <v>132</v>
      </c>
      <c r="AU718" s="149" t="s">
        <v>83</v>
      </c>
      <c r="AY718" s="19" t="s">
        <v>130</v>
      </c>
      <c r="BE718" s="150">
        <f>IF(N718="základní",J718,0)</f>
        <v>0</v>
      </c>
      <c r="BF718" s="150">
        <f>IF(N718="snížená",J718,0)</f>
        <v>0</v>
      </c>
      <c r="BG718" s="150">
        <f>IF(N718="zákl. přenesená",J718,0)</f>
        <v>0</v>
      </c>
      <c r="BH718" s="150">
        <f>IF(N718="sníž. přenesená",J718,0)</f>
        <v>0</v>
      </c>
      <c r="BI718" s="150">
        <f>IF(N718="nulová",J718,0)</f>
        <v>0</v>
      </c>
      <c r="BJ718" s="19" t="s">
        <v>81</v>
      </c>
      <c r="BK718" s="150">
        <f>ROUND(I718*H718,2)</f>
        <v>0</v>
      </c>
      <c r="BL718" s="19" t="s">
        <v>250</v>
      </c>
      <c r="BM718" s="149" t="s">
        <v>948</v>
      </c>
    </row>
    <row r="719" spans="1:65" s="2" customFormat="1" ht="27">
      <c r="A719" s="34"/>
      <c r="B719" s="35"/>
      <c r="C719" s="34"/>
      <c r="D719" s="151" t="s">
        <v>138</v>
      </c>
      <c r="E719" s="34"/>
      <c r="F719" s="152" t="s">
        <v>949</v>
      </c>
      <c r="G719" s="34"/>
      <c r="H719" s="34"/>
      <c r="I719" s="153"/>
      <c r="J719" s="34"/>
      <c r="K719" s="34"/>
      <c r="L719" s="35"/>
      <c r="M719" s="154"/>
      <c r="N719" s="155"/>
      <c r="O719" s="55"/>
      <c r="P719" s="55"/>
      <c r="Q719" s="55"/>
      <c r="R719" s="55"/>
      <c r="S719" s="55"/>
      <c r="T719" s="56"/>
      <c r="U719" s="34"/>
      <c r="V719" s="34"/>
      <c r="W719" s="34"/>
      <c r="X719" s="34"/>
      <c r="Y719" s="34"/>
      <c r="Z719" s="34"/>
      <c r="AA719" s="34"/>
      <c r="AB719" s="34"/>
      <c r="AC719" s="34"/>
      <c r="AD719" s="34"/>
      <c r="AE719" s="34"/>
      <c r="AT719" s="19" t="s">
        <v>138</v>
      </c>
      <c r="AU719" s="19" t="s">
        <v>83</v>
      </c>
    </row>
    <row r="720" spans="1:65" s="2" customFormat="1">
      <c r="A720" s="34"/>
      <c r="B720" s="35"/>
      <c r="C720" s="34"/>
      <c r="D720" s="156" t="s">
        <v>140</v>
      </c>
      <c r="E720" s="34"/>
      <c r="F720" s="157" t="s">
        <v>950</v>
      </c>
      <c r="G720" s="34"/>
      <c r="H720" s="34"/>
      <c r="I720" s="153"/>
      <c r="J720" s="34"/>
      <c r="K720" s="34"/>
      <c r="L720" s="35"/>
      <c r="M720" s="154"/>
      <c r="N720" s="155"/>
      <c r="O720" s="55"/>
      <c r="P720" s="55"/>
      <c r="Q720" s="55"/>
      <c r="R720" s="55"/>
      <c r="S720" s="55"/>
      <c r="T720" s="56"/>
      <c r="U720" s="34"/>
      <c r="V720" s="34"/>
      <c r="W720" s="34"/>
      <c r="X720" s="34"/>
      <c r="Y720" s="34"/>
      <c r="Z720" s="34"/>
      <c r="AA720" s="34"/>
      <c r="AB720" s="34"/>
      <c r="AC720" s="34"/>
      <c r="AD720" s="34"/>
      <c r="AE720" s="34"/>
      <c r="AT720" s="19" t="s">
        <v>140</v>
      </c>
      <c r="AU720" s="19" t="s">
        <v>83</v>
      </c>
    </row>
    <row r="721" spans="1:65" s="15" customFormat="1">
      <c r="B721" s="174"/>
      <c r="D721" s="151" t="s">
        <v>142</v>
      </c>
      <c r="E721" s="175" t="s">
        <v>3</v>
      </c>
      <c r="F721" s="176" t="s">
        <v>951</v>
      </c>
      <c r="H721" s="175" t="s">
        <v>3</v>
      </c>
      <c r="I721" s="177"/>
      <c r="L721" s="174"/>
      <c r="M721" s="178"/>
      <c r="N721" s="179"/>
      <c r="O721" s="179"/>
      <c r="P721" s="179"/>
      <c r="Q721" s="179"/>
      <c r="R721" s="179"/>
      <c r="S721" s="179"/>
      <c r="T721" s="180"/>
      <c r="AT721" s="175" t="s">
        <v>142</v>
      </c>
      <c r="AU721" s="175" t="s">
        <v>83</v>
      </c>
      <c r="AV721" s="15" t="s">
        <v>81</v>
      </c>
      <c r="AW721" s="15" t="s">
        <v>34</v>
      </c>
      <c r="AX721" s="15" t="s">
        <v>73</v>
      </c>
      <c r="AY721" s="175" t="s">
        <v>130</v>
      </c>
    </row>
    <row r="722" spans="1:65" s="13" customFormat="1">
      <c r="B722" s="158"/>
      <c r="D722" s="151" t="s">
        <v>142</v>
      </c>
      <c r="E722" s="159" t="s">
        <v>3</v>
      </c>
      <c r="F722" s="160" t="s">
        <v>81</v>
      </c>
      <c r="H722" s="161">
        <v>1</v>
      </c>
      <c r="I722" s="162"/>
      <c r="L722" s="158"/>
      <c r="M722" s="163"/>
      <c r="N722" s="164"/>
      <c r="O722" s="164"/>
      <c r="P722" s="164"/>
      <c r="Q722" s="164"/>
      <c r="R722" s="164"/>
      <c r="S722" s="164"/>
      <c r="T722" s="165"/>
      <c r="AT722" s="159" t="s">
        <v>142</v>
      </c>
      <c r="AU722" s="159" t="s">
        <v>83</v>
      </c>
      <c r="AV722" s="13" t="s">
        <v>83</v>
      </c>
      <c r="AW722" s="13" t="s">
        <v>34</v>
      </c>
      <c r="AX722" s="13" t="s">
        <v>73</v>
      </c>
      <c r="AY722" s="159" t="s">
        <v>130</v>
      </c>
    </row>
    <row r="723" spans="1:65" s="14" customFormat="1">
      <c r="B723" s="166"/>
      <c r="D723" s="151" t="s">
        <v>142</v>
      </c>
      <c r="E723" s="167" t="s">
        <v>3</v>
      </c>
      <c r="F723" s="168" t="s">
        <v>144</v>
      </c>
      <c r="H723" s="169">
        <v>1</v>
      </c>
      <c r="I723" s="170"/>
      <c r="L723" s="166"/>
      <c r="M723" s="171"/>
      <c r="N723" s="172"/>
      <c r="O723" s="172"/>
      <c r="P723" s="172"/>
      <c r="Q723" s="172"/>
      <c r="R723" s="172"/>
      <c r="S723" s="172"/>
      <c r="T723" s="173"/>
      <c r="AT723" s="167" t="s">
        <v>142</v>
      </c>
      <c r="AU723" s="167" t="s">
        <v>83</v>
      </c>
      <c r="AV723" s="14" t="s">
        <v>136</v>
      </c>
      <c r="AW723" s="14" t="s">
        <v>34</v>
      </c>
      <c r="AX723" s="14" t="s">
        <v>81</v>
      </c>
      <c r="AY723" s="167" t="s">
        <v>130</v>
      </c>
    </row>
    <row r="724" spans="1:65" s="2" customFormat="1" ht="16.5" customHeight="1">
      <c r="A724" s="34"/>
      <c r="B724" s="136"/>
      <c r="C724" s="137" t="s">
        <v>952</v>
      </c>
      <c r="D724" s="137" t="s">
        <v>132</v>
      </c>
      <c r="E724" s="138" t="s">
        <v>953</v>
      </c>
      <c r="F724" s="139" t="s">
        <v>954</v>
      </c>
      <c r="G724" s="140" t="s">
        <v>260</v>
      </c>
      <c r="H724" s="141">
        <v>16.3</v>
      </c>
      <c r="I724" s="142"/>
      <c r="J724" s="143">
        <f>ROUND(I724*H724,2)</f>
        <v>0</v>
      </c>
      <c r="K724" s="144"/>
      <c r="L724" s="35"/>
      <c r="M724" s="145" t="s">
        <v>3</v>
      </c>
      <c r="N724" s="146" t="s">
        <v>44</v>
      </c>
      <c r="O724" s="55"/>
      <c r="P724" s="147">
        <f>O724*H724</f>
        <v>0</v>
      </c>
      <c r="Q724" s="147">
        <v>0</v>
      </c>
      <c r="R724" s="147">
        <f>Q724*H724</f>
        <v>0</v>
      </c>
      <c r="S724" s="147">
        <v>0</v>
      </c>
      <c r="T724" s="148">
        <f>S724*H724</f>
        <v>0</v>
      </c>
      <c r="U724" s="34"/>
      <c r="V724" s="34"/>
      <c r="W724" s="34"/>
      <c r="X724" s="34"/>
      <c r="Y724" s="34"/>
      <c r="Z724" s="34"/>
      <c r="AA724" s="34"/>
      <c r="AB724" s="34"/>
      <c r="AC724" s="34"/>
      <c r="AD724" s="34"/>
      <c r="AE724" s="34"/>
      <c r="AR724" s="149" t="s">
        <v>250</v>
      </c>
      <c r="AT724" s="149" t="s">
        <v>132</v>
      </c>
      <c r="AU724" s="149" t="s">
        <v>83</v>
      </c>
      <c r="AY724" s="19" t="s">
        <v>130</v>
      </c>
      <c r="BE724" s="150">
        <f>IF(N724="základní",J724,0)</f>
        <v>0</v>
      </c>
      <c r="BF724" s="150">
        <f>IF(N724="snížená",J724,0)</f>
        <v>0</v>
      </c>
      <c r="BG724" s="150">
        <f>IF(N724="zákl. přenesená",J724,0)</f>
        <v>0</v>
      </c>
      <c r="BH724" s="150">
        <f>IF(N724="sníž. přenesená",J724,0)</f>
        <v>0</v>
      </c>
      <c r="BI724" s="150">
        <f>IF(N724="nulová",J724,0)</f>
        <v>0</v>
      </c>
      <c r="BJ724" s="19" t="s">
        <v>81</v>
      </c>
      <c r="BK724" s="150">
        <f>ROUND(I724*H724,2)</f>
        <v>0</v>
      </c>
      <c r="BL724" s="19" t="s">
        <v>250</v>
      </c>
      <c r="BM724" s="149" t="s">
        <v>955</v>
      </c>
    </row>
    <row r="725" spans="1:65" s="2" customFormat="1">
      <c r="A725" s="34"/>
      <c r="B725" s="35"/>
      <c r="C725" s="34"/>
      <c r="D725" s="151" t="s">
        <v>138</v>
      </c>
      <c r="E725" s="34"/>
      <c r="F725" s="152" t="s">
        <v>954</v>
      </c>
      <c r="G725" s="34"/>
      <c r="H725" s="34"/>
      <c r="I725" s="153"/>
      <c r="J725" s="34"/>
      <c r="K725" s="34"/>
      <c r="L725" s="35"/>
      <c r="M725" s="154"/>
      <c r="N725" s="155"/>
      <c r="O725" s="55"/>
      <c r="P725" s="55"/>
      <c r="Q725" s="55"/>
      <c r="R725" s="55"/>
      <c r="S725" s="55"/>
      <c r="T725" s="56"/>
      <c r="U725" s="34"/>
      <c r="V725" s="34"/>
      <c r="W725" s="34"/>
      <c r="X725" s="34"/>
      <c r="Y725" s="34"/>
      <c r="Z725" s="34"/>
      <c r="AA725" s="34"/>
      <c r="AB725" s="34"/>
      <c r="AC725" s="34"/>
      <c r="AD725" s="34"/>
      <c r="AE725" s="34"/>
      <c r="AT725" s="19" t="s">
        <v>138</v>
      </c>
      <c r="AU725" s="19" t="s">
        <v>83</v>
      </c>
    </row>
    <row r="726" spans="1:65" s="13" customFormat="1">
      <c r="B726" s="158"/>
      <c r="D726" s="151" t="s">
        <v>142</v>
      </c>
      <c r="E726" s="159" t="s">
        <v>3</v>
      </c>
      <c r="F726" s="160" t="s">
        <v>956</v>
      </c>
      <c r="H726" s="161">
        <v>16.3</v>
      </c>
      <c r="I726" s="162"/>
      <c r="L726" s="158"/>
      <c r="M726" s="163"/>
      <c r="N726" s="164"/>
      <c r="O726" s="164"/>
      <c r="P726" s="164"/>
      <c r="Q726" s="164"/>
      <c r="R726" s="164"/>
      <c r="S726" s="164"/>
      <c r="T726" s="165"/>
      <c r="AT726" s="159" t="s">
        <v>142</v>
      </c>
      <c r="AU726" s="159" t="s">
        <v>83</v>
      </c>
      <c r="AV726" s="13" t="s">
        <v>83</v>
      </c>
      <c r="AW726" s="13" t="s">
        <v>34</v>
      </c>
      <c r="AX726" s="13" t="s">
        <v>73</v>
      </c>
      <c r="AY726" s="159" t="s">
        <v>130</v>
      </c>
    </row>
    <row r="727" spans="1:65" s="14" customFormat="1">
      <c r="B727" s="166"/>
      <c r="D727" s="151" t="s">
        <v>142</v>
      </c>
      <c r="E727" s="167" t="s">
        <v>3</v>
      </c>
      <c r="F727" s="168" t="s">
        <v>144</v>
      </c>
      <c r="H727" s="169">
        <v>16.3</v>
      </c>
      <c r="I727" s="170"/>
      <c r="L727" s="166"/>
      <c r="M727" s="171"/>
      <c r="N727" s="172"/>
      <c r="O727" s="172"/>
      <c r="P727" s="172"/>
      <c r="Q727" s="172"/>
      <c r="R727" s="172"/>
      <c r="S727" s="172"/>
      <c r="T727" s="173"/>
      <c r="AT727" s="167" t="s">
        <v>142</v>
      </c>
      <c r="AU727" s="167" t="s">
        <v>83</v>
      </c>
      <c r="AV727" s="14" t="s">
        <v>136</v>
      </c>
      <c r="AW727" s="14" t="s">
        <v>34</v>
      </c>
      <c r="AX727" s="14" t="s">
        <v>81</v>
      </c>
      <c r="AY727" s="167" t="s">
        <v>130</v>
      </c>
    </row>
    <row r="728" spans="1:65" s="2" customFormat="1" ht="16.5" customHeight="1">
      <c r="A728" s="34"/>
      <c r="B728" s="136"/>
      <c r="C728" s="181" t="s">
        <v>957</v>
      </c>
      <c r="D728" s="181" t="s">
        <v>236</v>
      </c>
      <c r="E728" s="182" t="s">
        <v>958</v>
      </c>
      <c r="F728" s="183" t="s">
        <v>959</v>
      </c>
      <c r="G728" s="184" t="s">
        <v>260</v>
      </c>
      <c r="H728" s="185">
        <v>19.559999999999999</v>
      </c>
      <c r="I728" s="186"/>
      <c r="J728" s="187">
        <f>ROUND(I728*H728,2)</f>
        <v>0</v>
      </c>
      <c r="K728" s="188"/>
      <c r="L728" s="189"/>
      <c r="M728" s="190" t="s">
        <v>3</v>
      </c>
      <c r="N728" s="191" t="s">
        <v>44</v>
      </c>
      <c r="O728" s="55"/>
      <c r="P728" s="147">
        <f>O728*H728</f>
        <v>0</v>
      </c>
      <c r="Q728" s="147">
        <v>2.3E-3</v>
      </c>
      <c r="R728" s="147">
        <f>Q728*H728</f>
        <v>4.4987999999999993E-2</v>
      </c>
      <c r="S728" s="147">
        <v>0</v>
      </c>
      <c r="T728" s="148">
        <f>S728*H728</f>
        <v>0</v>
      </c>
      <c r="U728" s="34"/>
      <c r="V728" s="34"/>
      <c r="W728" s="34"/>
      <c r="X728" s="34"/>
      <c r="Y728" s="34"/>
      <c r="Z728" s="34"/>
      <c r="AA728" s="34"/>
      <c r="AB728" s="34"/>
      <c r="AC728" s="34"/>
      <c r="AD728" s="34"/>
      <c r="AE728" s="34"/>
      <c r="AR728" s="149" t="s">
        <v>358</v>
      </c>
      <c r="AT728" s="149" t="s">
        <v>236</v>
      </c>
      <c r="AU728" s="149" t="s">
        <v>83</v>
      </c>
      <c r="AY728" s="19" t="s">
        <v>130</v>
      </c>
      <c r="BE728" s="150">
        <f>IF(N728="základní",J728,0)</f>
        <v>0</v>
      </c>
      <c r="BF728" s="150">
        <f>IF(N728="snížená",J728,0)</f>
        <v>0</v>
      </c>
      <c r="BG728" s="150">
        <f>IF(N728="zákl. přenesená",J728,0)</f>
        <v>0</v>
      </c>
      <c r="BH728" s="150">
        <f>IF(N728="sníž. přenesená",J728,0)</f>
        <v>0</v>
      </c>
      <c r="BI728" s="150">
        <f>IF(N728="nulová",J728,0)</f>
        <v>0</v>
      </c>
      <c r="BJ728" s="19" t="s">
        <v>81</v>
      </c>
      <c r="BK728" s="150">
        <f>ROUND(I728*H728,2)</f>
        <v>0</v>
      </c>
      <c r="BL728" s="19" t="s">
        <v>250</v>
      </c>
      <c r="BM728" s="149" t="s">
        <v>960</v>
      </c>
    </row>
    <row r="729" spans="1:65" s="2" customFormat="1">
      <c r="A729" s="34"/>
      <c r="B729" s="35"/>
      <c r="C729" s="34"/>
      <c r="D729" s="151" t="s">
        <v>138</v>
      </c>
      <c r="E729" s="34"/>
      <c r="F729" s="152" t="s">
        <v>959</v>
      </c>
      <c r="G729" s="34"/>
      <c r="H729" s="34"/>
      <c r="I729" s="153"/>
      <c r="J729" s="34"/>
      <c r="K729" s="34"/>
      <c r="L729" s="35"/>
      <c r="M729" s="154"/>
      <c r="N729" s="155"/>
      <c r="O729" s="55"/>
      <c r="P729" s="55"/>
      <c r="Q729" s="55"/>
      <c r="R729" s="55"/>
      <c r="S729" s="55"/>
      <c r="T729" s="56"/>
      <c r="U729" s="34"/>
      <c r="V729" s="34"/>
      <c r="W729" s="34"/>
      <c r="X729" s="34"/>
      <c r="Y729" s="34"/>
      <c r="Z729" s="34"/>
      <c r="AA729" s="34"/>
      <c r="AB729" s="34"/>
      <c r="AC729" s="34"/>
      <c r="AD729" s="34"/>
      <c r="AE729" s="34"/>
      <c r="AT729" s="19" t="s">
        <v>138</v>
      </c>
      <c r="AU729" s="19" t="s">
        <v>83</v>
      </c>
    </row>
    <row r="730" spans="1:65" s="13" customFormat="1">
      <c r="B730" s="158"/>
      <c r="D730" s="151" t="s">
        <v>142</v>
      </c>
      <c r="E730" s="159" t="s">
        <v>3</v>
      </c>
      <c r="F730" s="160" t="s">
        <v>961</v>
      </c>
      <c r="H730" s="161">
        <v>19.559999999999999</v>
      </c>
      <c r="I730" s="162"/>
      <c r="L730" s="158"/>
      <c r="M730" s="163"/>
      <c r="N730" s="164"/>
      <c r="O730" s="164"/>
      <c r="P730" s="164"/>
      <c r="Q730" s="164"/>
      <c r="R730" s="164"/>
      <c r="S730" s="164"/>
      <c r="T730" s="165"/>
      <c r="AT730" s="159" t="s">
        <v>142</v>
      </c>
      <c r="AU730" s="159" t="s">
        <v>83</v>
      </c>
      <c r="AV730" s="13" t="s">
        <v>83</v>
      </c>
      <c r="AW730" s="13" t="s">
        <v>34</v>
      </c>
      <c r="AX730" s="13" t="s">
        <v>73</v>
      </c>
      <c r="AY730" s="159" t="s">
        <v>130</v>
      </c>
    </row>
    <row r="731" spans="1:65" s="14" customFormat="1">
      <c r="B731" s="166"/>
      <c r="D731" s="151" t="s">
        <v>142</v>
      </c>
      <c r="E731" s="167" t="s">
        <v>3</v>
      </c>
      <c r="F731" s="168" t="s">
        <v>144</v>
      </c>
      <c r="H731" s="169">
        <v>19.559999999999999</v>
      </c>
      <c r="I731" s="170"/>
      <c r="L731" s="166"/>
      <c r="M731" s="171"/>
      <c r="N731" s="172"/>
      <c r="O731" s="172"/>
      <c r="P731" s="172"/>
      <c r="Q731" s="172"/>
      <c r="R731" s="172"/>
      <c r="S731" s="172"/>
      <c r="T731" s="173"/>
      <c r="AT731" s="167" t="s">
        <v>142</v>
      </c>
      <c r="AU731" s="167" t="s">
        <v>83</v>
      </c>
      <c r="AV731" s="14" t="s">
        <v>136</v>
      </c>
      <c r="AW731" s="14" t="s">
        <v>34</v>
      </c>
      <c r="AX731" s="14" t="s">
        <v>81</v>
      </c>
      <c r="AY731" s="167" t="s">
        <v>130</v>
      </c>
    </row>
    <row r="732" spans="1:65" s="2" customFormat="1" ht="16.5" customHeight="1">
      <c r="A732" s="34"/>
      <c r="B732" s="136"/>
      <c r="C732" s="137" t="s">
        <v>962</v>
      </c>
      <c r="D732" s="137" t="s">
        <v>132</v>
      </c>
      <c r="E732" s="138" t="s">
        <v>963</v>
      </c>
      <c r="F732" s="139" t="s">
        <v>964</v>
      </c>
      <c r="G732" s="140" t="s">
        <v>253</v>
      </c>
      <c r="H732" s="141">
        <v>2</v>
      </c>
      <c r="I732" s="142"/>
      <c r="J732" s="143">
        <f>ROUND(I732*H732,2)</f>
        <v>0</v>
      </c>
      <c r="K732" s="144"/>
      <c r="L732" s="35"/>
      <c r="M732" s="145" t="s">
        <v>3</v>
      </c>
      <c r="N732" s="146" t="s">
        <v>44</v>
      </c>
      <c r="O732" s="55"/>
      <c r="P732" s="147">
        <f>O732*H732</f>
        <v>0</v>
      </c>
      <c r="Q732" s="147">
        <v>0</v>
      </c>
      <c r="R732" s="147">
        <f>Q732*H732</f>
        <v>0</v>
      </c>
      <c r="S732" s="147">
        <v>0</v>
      </c>
      <c r="T732" s="148">
        <f>S732*H732</f>
        <v>0</v>
      </c>
      <c r="U732" s="34"/>
      <c r="V732" s="34"/>
      <c r="W732" s="34"/>
      <c r="X732" s="34"/>
      <c r="Y732" s="34"/>
      <c r="Z732" s="34"/>
      <c r="AA732" s="34"/>
      <c r="AB732" s="34"/>
      <c r="AC732" s="34"/>
      <c r="AD732" s="34"/>
      <c r="AE732" s="34"/>
      <c r="AR732" s="149" t="s">
        <v>250</v>
      </c>
      <c r="AT732" s="149" t="s">
        <v>132</v>
      </c>
      <c r="AU732" s="149" t="s">
        <v>83</v>
      </c>
      <c r="AY732" s="19" t="s">
        <v>130</v>
      </c>
      <c r="BE732" s="150">
        <f>IF(N732="základní",J732,0)</f>
        <v>0</v>
      </c>
      <c r="BF732" s="150">
        <f>IF(N732="snížená",J732,0)</f>
        <v>0</v>
      </c>
      <c r="BG732" s="150">
        <f>IF(N732="zákl. přenesená",J732,0)</f>
        <v>0</v>
      </c>
      <c r="BH732" s="150">
        <f>IF(N732="sníž. přenesená",J732,0)</f>
        <v>0</v>
      </c>
      <c r="BI732" s="150">
        <f>IF(N732="nulová",J732,0)</f>
        <v>0</v>
      </c>
      <c r="BJ732" s="19" t="s">
        <v>81</v>
      </c>
      <c r="BK732" s="150">
        <f>ROUND(I732*H732,2)</f>
        <v>0</v>
      </c>
      <c r="BL732" s="19" t="s">
        <v>250</v>
      </c>
      <c r="BM732" s="149" t="s">
        <v>965</v>
      </c>
    </row>
    <row r="733" spans="1:65" s="2" customFormat="1">
      <c r="A733" s="34"/>
      <c r="B733" s="35"/>
      <c r="C733" s="34"/>
      <c r="D733" s="151" t="s">
        <v>138</v>
      </c>
      <c r="E733" s="34"/>
      <c r="F733" s="152" t="s">
        <v>966</v>
      </c>
      <c r="G733" s="34"/>
      <c r="H733" s="34"/>
      <c r="I733" s="153"/>
      <c r="J733" s="34"/>
      <c r="K733" s="34"/>
      <c r="L733" s="35"/>
      <c r="M733" s="154"/>
      <c r="N733" s="155"/>
      <c r="O733" s="55"/>
      <c r="P733" s="55"/>
      <c r="Q733" s="55"/>
      <c r="R733" s="55"/>
      <c r="S733" s="55"/>
      <c r="T733" s="56"/>
      <c r="U733" s="34"/>
      <c r="V733" s="34"/>
      <c r="W733" s="34"/>
      <c r="X733" s="34"/>
      <c r="Y733" s="34"/>
      <c r="Z733" s="34"/>
      <c r="AA733" s="34"/>
      <c r="AB733" s="34"/>
      <c r="AC733" s="34"/>
      <c r="AD733" s="34"/>
      <c r="AE733" s="34"/>
      <c r="AT733" s="19" t="s">
        <v>138</v>
      </c>
      <c r="AU733" s="19" t="s">
        <v>83</v>
      </c>
    </row>
    <row r="734" spans="1:65" s="2" customFormat="1" ht="16.5" customHeight="1">
      <c r="A734" s="34"/>
      <c r="B734" s="136"/>
      <c r="C734" s="181" t="s">
        <v>967</v>
      </c>
      <c r="D734" s="181" t="s">
        <v>236</v>
      </c>
      <c r="E734" s="182" t="s">
        <v>968</v>
      </c>
      <c r="F734" s="183" t="s">
        <v>969</v>
      </c>
      <c r="G734" s="184" t="s">
        <v>253</v>
      </c>
      <c r="H734" s="185">
        <v>1</v>
      </c>
      <c r="I734" s="186"/>
      <c r="J734" s="187">
        <f>ROUND(I734*H734,2)</f>
        <v>0</v>
      </c>
      <c r="K734" s="188"/>
      <c r="L734" s="189"/>
      <c r="M734" s="190" t="s">
        <v>3</v>
      </c>
      <c r="N734" s="191" t="s">
        <v>44</v>
      </c>
      <c r="O734" s="55"/>
      <c r="P734" s="147">
        <f>O734*H734</f>
        <v>0</v>
      </c>
      <c r="Q734" s="147">
        <v>5.0000000000000002E-5</v>
      </c>
      <c r="R734" s="147">
        <f>Q734*H734</f>
        <v>5.0000000000000002E-5</v>
      </c>
      <c r="S734" s="147">
        <v>0</v>
      </c>
      <c r="T734" s="148">
        <f>S734*H734</f>
        <v>0</v>
      </c>
      <c r="U734" s="34"/>
      <c r="V734" s="34"/>
      <c r="W734" s="34"/>
      <c r="X734" s="34"/>
      <c r="Y734" s="34"/>
      <c r="Z734" s="34"/>
      <c r="AA734" s="34"/>
      <c r="AB734" s="34"/>
      <c r="AC734" s="34"/>
      <c r="AD734" s="34"/>
      <c r="AE734" s="34"/>
      <c r="AR734" s="149" t="s">
        <v>358</v>
      </c>
      <c r="AT734" s="149" t="s">
        <v>236</v>
      </c>
      <c r="AU734" s="149" t="s">
        <v>83</v>
      </c>
      <c r="AY734" s="19" t="s">
        <v>130</v>
      </c>
      <c r="BE734" s="150">
        <f>IF(N734="základní",J734,0)</f>
        <v>0</v>
      </c>
      <c r="BF734" s="150">
        <f>IF(N734="snížená",J734,0)</f>
        <v>0</v>
      </c>
      <c r="BG734" s="150">
        <f>IF(N734="zákl. přenesená",J734,0)</f>
        <v>0</v>
      </c>
      <c r="BH734" s="150">
        <f>IF(N734="sníž. přenesená",J734,0)</f>
        <v>0</v>
      </c>
      <c r="BI734" s="150">
        <f>IF(N734="nulová",J734,0)</f>
        <v>0</v>
      </c>
      <c r="BJ734" s="19" t="s">
        <v>81</v>
      </c>
      <c r="BK734" s="150">
        <f>ROUND(I734*H734,2)</f>
        <v>0</v>
      </c>
      <c r="BL734" s="19" t="s">
        <v>250</v>
      </c>
      <c r="BM734" s="149" t="s">
        <v>970</v>
      </c>
    </row>
    <row r="735" spans="1:65" s="2" customFormat="1">
      <c r="A735" s="34"/>
      <c r="B735" s="35"/>
      <c r="C735" s="34"/>
      <c r="D735" s="151" t="s">
        <v>138</v>
      </c>
      <c r="E735" s="34"/>
      <c r="F735" s="152" t="s">
        <v>969</v>
      </c>
      <c r="G735" s="34"/>
      <c r="H735" s="34"/>
      <c r="I735" s="153"/>
      <c r="J735" s="34"/>
      <c r="K735" s="34"/>
      <c r="L735" s="35"/>
      <c r="M735" s="154"/>
      <c r="N735" s="155"/>
      <c r="O735" s="55"/>
      <c r="P735" s="55"/>
      <c r="Q735" s="55"/>
      <c r="R735" s="55"/>
      <c r="S735" s="55"/>
      <c r="T735" s="56"/>
      <c r="U735" s="34"/>
      <c r="V735" s="34"/>
      <c r="W735" s="34"/>
      <c r="X735" s="34"/>
      <c r="Y735" s="34"/>
      <c r="Z735" s="34"/>
      <c r="AA735" s="34"/>
      <c r="AB735" s="34"/>
      <c r="AC735" s="34"/>
      <c r="AD735" s="34"/>
      <c r="AE735" s="34"/>
      <c r="AT735" s="19" t="s">
        <v>138</v>
      </c>
      <c r="AU735" s="19" t="s">
        <v>83</v>
      </c>
    </row>
    <row r="736" spans="1:65" s="2" customFormat="1" ht="16.5" customHeight="1">
      <c r="A736" s="34"/>
      <c r="B736" s="136"/>
      <c r="C736" s="181" t="s">
        <v>971</v>
      </c>
      <c r="D736" s="181" t="s">
        <v>236</v>
      </c>
      <c r="E736" s="182" t="s">
        <v>972</v>
      </c>
      <c r="F736" s="183" t="s">
        <v>973</v>
      </c>
      <c r="G736" s="184" t="s">
        <v>253</v>
      </c>
      <c r="H736" s="185">
        <v>1</v>
      </c>
      <c r="I736" s="186"/>
      <c r="J736" s="187">
        <f>ROUND(I736*H736,2)</f>
        <v>0</v>
      </c>
      <c r="K736" s="188"/>
      <c r="L736" s="189"/>
      <c r="M736" s="190" t="s">
        <v>3</v>
      </c>
      <c r="N736" s="191" t="s">
        <v>44</v>
      </c>
      <c r="O736" s="55"/>
      <c r="P736" s="147">
        <f>O736*H736</f>
        <v>0</v>
      </c>
      <c r="Q736" s="147">
        <v>5.0000000000000002E-5</v>
      </c>
      <c r="R736" s="147">
        <f>Q736*H736</f>
        <v>5.0000000000000002E-5</v>
      </c>
      <c r="S736" s="147">
        <v>0</v>
      </c>
      <c r="T736" s="148">
        <f>S736*H736</f>
        <v>0</v>
      </c>
      <c r="U736" s="34"/>
      <c r="V736" s="34"/>
      <c r="W736" s="34"/>
      <c r="X736" s="34"/>
      <c r="Y736" s="34"/>
      <c r="Z736" s="34"/>
      <c r="AA736" s="34"/>
      <c r="AB736" s="34"/>
      <c r="AC736" s="34"/>
      <c r="AD736" s="34"/>
      <c r="AE736" s="34"/>
      <c r="AR736" s="149" t="s">
        <v>358</v>
      </c>
      <c r="AT736" s="149" t="s">
        <v>236</v>
      </c>
      <c r="AU736" s="149" t="s">
        <v>83</v>
      </c>
      <c r="AY736" s="19" t="s">
        <v>130</v>
      </c>
      <c r="BE736" s="150">
        <f>IF(N736="základní",J736,0)</f>
        <v>0</v>
      </c>
      <c r="BF736" s="150">
        <f>IF(N736="snížená",J736,0)</f>
        <v>0</v>
      </c>
      <c r="BG736" s="150">
        <f>IF(N736="zákl. přenesená",J736,0)</f>
        <v>0</v>
      </c>
      <c r="BH736" s="150">
        <f>IF(N736="sníž. přenesená",J736,0)</f>
        <v>0</v>
      </c>
      <c r="BI736" s="150">
        <f>IF(N736="nulová",J736,0)</f>
        <v>0</v>
      </c>
      <c r="BJ736" s="19" t="s">
        <v>81</v>
      </c>
      <c r="BK736" s="150">
        <f>ROUND(I736*H736,2)</f>
        <v>0</v>
      </c>
      <c r="BL736" s="19" t="s">
        <v>250</v>
      </c>
      <c r="BM736" s="149" t="s">
        <v>974</v>
      </c>
    </row>
    <row r="737" spans="1:65" s="2" customFormat="1">
      <c r="A737" s="34"/>
      <c r="B737" s="35"/>
      <c r="C737" s="34"/>
      <c r="D737" s="151" t="s">
        <v>138</v>
      </c>
      <c r="E737" s="34"/>
      <c r="F737" s="152" t="s">
        <v>973</v>
      </c>
      <c r="G737" s="34"/>
      <c r="H737" s="34"/>
      <c r="I737" s="153"/>
      <c r="J737" s="34"/>
      <c r="K737" s="34"/>
      <c r="L737" s="35"/>
      <c r="M737" s="154"/>
      <c r="N737" s="155"/>
      <c r="O737" s="55"/>
      <c r="P737" s="55"/>
      <c r="Q737" s="55"/>
      <c r="R737" s="55"/>
      <c r="S737" s="55"/>
      <c r="T737" s="56"/>
      <c r="U737" s="34"/>
      <c r="V737" s="34"/>
      <c r="W737" s="34"/>
      <c r="X737" s="34"/>
      <c r="Y737" s="34"/>
      <c r="Z737" s="34"/>
      <c r="AA737" s="34"/>
      <c r="AB737" s="34"/>
      <c r="AC737" s="34"/>
      <c r="AD737" s="34"/>
      <c r="AE737" s="34"/>
      <c r="AT737" s="19" t="s">
        <v>138</v>
      </c>
      <c r="AU737" s="19" t="s">
        <v>83</v>
      </c>
    </row>
    <row r="738" spans="1:65" s="2" customFormat="1" ht="16.5" customHeight="1">
      <c r="A738" s="34"/>
      <c r="B738" s="136"/>
      <c r="C738" s="137" t="s">
        <v>975</v>
      </c>
      <c r="D738" s="137" t="s">
        <v>132</v>
      </c>
      <c r="E738" s="138" t="s">
        <v>976</v>
      </c>
      <c r="F738" s="139" t="s">
        <v>977</v>
      </c>
      <c r="G738" s="140" t="s">
        <v>253</v>
      </c>
      <c r="H738" s="141">
        <v>42</v>
      </c>
      <c r="I738" s="142"/>
      <c r="J738" s="143">
        <f>ROUND(I738*H738,2)</f>
        <v>0</v>
      </c>
      <c r="K738" s="144"/>
      <c r="L738" s="35"/>
      <c r="M738" s="145" t="s">
        <v>3</v>
      </c>
      <c r="N738" s="146" t="s">
        <v>44</v>
      </c>
      <c r="O738" s="55"/>
      <c r="P738" s="147">
        <f>O738*H738</f>
        <v>0</v>
      </c>
      <c r="Q738" s="147">
        <v>0</v>
      </c>
      <c r="R738" s="147">
        <f>Q738*H738</f>
        <v>0</v>
      </c>
      <c r="S738" s="147">
        <v>0</v>
      </c>
      <c r="T738" s="148">
        <f>S738*H738</f>
        <v>0</v>
      </c>
      <c r="U738" s="34"/>
      <c r="V738" s="34"/>
      <c r="W738" s="34"/>
      <c r="X738" s="34"/>
      <c r="Y738" s="34"/>
      <c r="Z738" s="34"/>
      <c r="AA738" s="34"/>
      <c r="AB738" s="34"/>
      <c r="AC738" s="34"/>
      <c r="AD738" s="34"/>
      <c r="AE738" s="34"/>
      <c r="AR738" s="149" t="s">
        <v>250</v>
      </c>
      <c r="AT738" s="149" t="s">
        <v>132</v>
      </c>
      <c r="AU738" s="149" t="s">
        <v>83</v>
      </c>
      <c r="AY738" s="19" t="s">
        <v>130</v>
      </c>
      <c r="BE738" s="150">
        <f>IF(N738="základní",J738,0)</f>
        <v>0</v>
      </c>
      <c r="BF738" s="150">
        <f>IF(N738="snížená",J738,0)</f>
        <v>0</v>
      </c>
      <c r="BG738" s="150">
        <f>IF(N738="zákl. přenesená",J738,0)</f>
        <v>0</v>
      </c>
      <c r="BH738" s="150">
        <f>IF(N738="sníž. přenesená",J738,0)</f>
        <v>0</v>
      </c>
      <c r="BI738" s="150">
        <f>IF(N738="nulová",J738,0)</f>
        <v>0</v>
      </c>
      <c r="BJ738" s="19" t="s">
        <v>81</v>
      </c>
      <c r="BK738" s="150">
        <f>ROUND(I738*H738,2)</f>
        <v>0</v>
      </c>
      <c r="BL738" s="19" t="s">
        <v>250</v>
      </c>
      <c r="BM738" s="149" t="s">
        <v>978</v>
      </c>
    </row>
    <row r="739" spans="1:65" s="2" customFormat="1">
      <c r="A739" s="34"/>
      <c r="B739" s="35"/>
      <c r="C739" s="34"/>
      <c r="D739" s="151" t="s">
        <v>138</v>
      </c>
      <c r="E739" s="34"/>
      <c r="F739" s="152" t="s">
        <v>979</v>
      </c>
      <c r="G739" s="34"/>
      <c r="H739" s="34"/>
      <c r="I739" s="153"/>
      <c r="J739" s="34"/>
      <c r="K739" s="34"/>
      <c r="L739" s="35"/>
      <c r="M739" s="154"/>
      <c r="N739" s="155"/>
      <c r="O739" s="55"/>
      <c r="P739" s="55"/>
      <c r="Q739" s="55"/>
      <c r="R739" s="55"/>
      <c r="S739" s="55"/>
      <c r="T739" s="56"/>
      <c r="U739" s="34"/>
      <c r="V739" s="34"/>
      <c r="W739" s="34"/>
      <c r="X739" s="34"/>
      <c r="Y739" s="34"/>
      <c r="Z739" s="34"/>
      <c r="AA739" s="34"/>
      <c r="AB739" s="34"/>
      <c r="AC739" s="34"/>
      <c r="AD739" s="34"/>
      <c r="AE739" s="34"/>
      <c r="AT739" s="19" t="s">
        <v>138</v>
      </c>
      <c r="AU739" s="19" t="s">
        <v>83</v>
      </c>
    </row>
    <row r="740" spans="1:65" s="13" customFormat="1">
      <c r="B740" s="158"/>
      <c r="D740" s="151" t="s">
        <v>142</v>
      </c>
      <c r="E740" s="159" t="s">
        <v>3</v>
      </c>
      <c r="F740" s="160" t="s">
        <v>980</v>
      </c>
      <c r="H740" s="161">
        <v>42</v>
      </c>
      <c r="I740" s="162"/>
      <c r="L740" s="158"/>
      <c r="M740" s="163"/>
      <c r="N740" s="164"/>
      <c r="O740" s="164"/>
      <c r="P740" s="164"/>
      <c r="Q740" s="164"/>
      <c r="R740" s="164"/>
      <c r="S740" s="164"/>
      <c r="T740" s="165"/>
      <c r="AT740" s="159" t="s">
        <v>142</v>
      </c>
      <c r="AU740" s="159" t="s">
        <v>83</v>
      </c>
      <c r="AV740" s="13" t="s">
        <v>83</v>
      </c>
      <c r="AW740" s="13" t="s">
        <v>34</v>
      </c>
      <c r="AX740" s="13" t="s">
        <v>73</v>
      </c>
      <c r="AY740" s="159" t="s">
        <v>130</v>
      </c>
    </row>
    <row r="741" spans="1:65" s="14" customFormat="1">
      <c r="B741" s="166"/>
      <c r="D741" s="151" t="s">
        <v>142</v>
      </c>
      <c r="E741" s="167" t="s">
        <v>3</v>
      </c>
      <c r="F741" s="168" t="s">
        <v>144</v>
      </c>
      <c r="H741" s="169">
        <v>42</v>
      </c>
      <c r="I741" s="170"/>
      <c r="L741" s="166"/>
      <c r="M741" s="171"/>
      <c r="N741" s="172"/>
      <c r="O741" s="172"/>
      <c r="P741" s="172"/>
      <c r="Q741" s="172"/>
      <c r="R741" s="172"/>
      <c r="S741" s="172"/>
      <c r="T741" s="173"/>
      <c r="AT741" s="167" t="s">
        <v>142</v>
      </c>
      <c r="AU741" s="167" t="s">
        <v>83</v>
      </c>
      <c r="AV741" s="14" t="s">
        <v>136</v>
      </c>
      <c r="AW741" s="14" t="s">
        <v>34</v>
      </c>
      <c r="AX741" s="14" t="s">
        <v>81</v>
      </c>
      <c r="AY741" s="167" t="s">
        <v>130</v>
      </c>
    </row>
    <row r="742" spans="1:65" s="2" customFormat="1" ht="21.75" customHeight="1">
      <c r="A742" s="34"/>
      <c r="B742" s="136"/>
      <c r="C742" s="181" t="s">
        <v>981</v>
      </c>
      <c r="D742" s="181" t="s">
        <v>236</v>
      </c>
      <c r="E742" s="182" t="s">
        <v>982</v>
      </c>
      <c r="F742" s="183" t="s">
        <v>983</v>
      </c>
      <c r="G742" s="184" t="s">
        <v>253</v>
      </c>
      <c r="H742" s="185">
        <v>42</v>
      </c>
      <c r="I742" s="186"/>
      <c r="J742" s="187">
        <f>ROUND(I742*H742,2)</f>
        <v>0</v>
      </c>
      <c r="K742" s="188"/>
      <c r="L742" s="189"/>
      <c r="M742" s="190" t="s">
        <v>3</v>
      </c>
      <c r="N742" s="191" t="s">
        <v>44</v>
      </c>
      <c r="O742" s="55"/>
      <c r="P742" s="147">
        <f>O742*H742</f>
        <v>0</v>
      </c>
      <c r="Q742" s="147">
        <v>2.5000000000000001E-4</v>
      </c>
      <c r="R742" s="147">
        <f>Q742*H742</f>
        <v>1.0500000000000001E-2</v>
      </c>
      <c r="S742" s="147">
        <v>0</v>
      </c>
      <c r="T742" s="148">
        <f>S742*H742</f>
        <v>0</v>
      </c>
      <c r="U742" s="34"/>
      <c r="V742" s="34"/>
      <c r="W742" s="34"/>
      <c r="X742" s="34"/>
      <c r="Y742" s="34"/>
      <c r="Z742" s="34"/>
      <c r="AA742" s="34"/>
      <c r="AB742" s="34"/>
      <c r="AC742" s="34"/>
      <c r="AD742" s="34"/>
      <c r="AE742" s="34"/>
      <c r="AR742" s="149" t="s">
        <v>358</v>
      </c>
      <c r="AT742" s="149" t="s">
        <v>236</v>
      </c>
      <c r="AU742" s="149" t="s">
        <v>83</v>
      </c>
      <c r="AY742" s="19" t="s">
        <v>130</v>
      </c>
      <c r="BE742" s="150">
        <f>IF(N742="základní",J742,0)</f>
        <v>0</v>
      </c>
      <c r="BF742" s="150">
        <f>IF(N742="snížená",J742,0)</f>
        <v>0</v>
      </c>
      <c r="BG742" s="150">
        <f>IF(N742="zákl. přenesená",J742,0)</f>
        <v>0</v>
      </c>
      <c r="BH742" s="150">
        <f>IF(N742="sníž. přenesená",J742,0)</f>
        <v>0</v>
      </c>
      <c r="BI742" s="150">
        <f>IF(N742="nulová",J742,0)</f>
        <v>0</v>
      </c>
      <c r="BJ742" s="19" t="s">
        <v>81</v>
      </c>
      <c r="BK742" s="150">
        <f>ROUND(I742*H742,2)</f>
        <v>0</v>
      </c>
      <c r="BL742" s="19" t="s">
        <v>250</v>
      </c>
      <c r="BM742" s="149" t="s">
        <v>984</v>
      </c>
    </row>
    <row r="743" spans="1:65" s="2" customFormat="1">
      <c r="A743" s="34"/>
      <c r="B743" s="35"/>
      <c r="C743" s="34"/>
      <c r="D743" s="151" t="s">
        <v>138</v>
      </c>
      <c r="E743" s="34"/>
      <c r="F743" s="152" t="s">
        <v>983</v>
      </c>
      <c r="G743" s="34"/>
      <c r="H743" s="34"/>
      <c r="I743" s="153"/>
      <c r="J743" s="34"/>
      <c r="K743" s="34"/>
      <c r="L743" s="35"/>
      <c r="M743" s="154"/>
      <c r="N743" s="155"/>
      <c r="O743" s="55"/>
      <c r="P743" s="55"/>
      <c r="Q743" s="55"/>
      <c r="R743" s="55"/>
      <c r="S743" s="55"/>
      <c r="T743" s="56"/>
      <c r="U743" s="34"/>
      <c r="V743" s="34"/>
      <c r="W743" s="34"/>
      <c r="X743" s="34"/>
      <c r="Y743" s="34"/>
      <c r="Z743" s="34"/>
      <c r="AA743" s="34"/>
      <c r="AB743" s="34"/>
      <c r="AC743" s="34"/>
      <c r="AD743" s="34"/>
      <c r="AE743" s="34"/>
      <c r="AT743" s="19" t="s">
        <v>138</v>
      </c>
      <c r="AU743" s="19" t="s">
        <v>83</v>
      </c>
    </row>
    <row r="744" spans="1:65" s="13" customFormat="1">
      <c r="B744" s="158"/>
      <c r="D744" s="151" t="s">
        <v>142</v>
      </c>
      <c r="E744" s="159" t="s">
        <v>3</v>
      </c>
      <c r="F744" s="160" t="s">
        <v>980</v>
      </c>
      <c r="H744" s="161">
        <v>42</v>
      </c>
      <c r="I744" s="162"/>
      <c r="L744" s="158"/>
      <c r="M744" s="163"/>
      <c r="N744" s="164"/>
      <c r="O744" s="164"/>
      <c r="P744" s="164"/>
      <c r="Q744" s="164"/>
      <c r="R744" s="164"/>
      <c r="S744" s="164"/>
      <c r="T744" s="165"/>
      <c r="AT744" s="159" t="s">
        <v>142</v>
      </c>
      <c r="AU744" s="159" t="s">
        <v>83</v>
      </c>
      <c r="AV744" s="13" t="s">
        <v>83</v>
      </c>
      <c r="AW744" s="13" t="s">
        <v>34</v>
      </c>
      <c r="AX744" s="13" t="s">
        <v>73</v>
      </c>
      <c r="AY744" s="159" t="s">
        <v>130</v>
      </c>
    </row>
    <row r="745" spans="1:65" s="14" customFormat="1">
      <c r="B745" s="166"/>
      <c r="D745" s="151" t="s">
        <v>142</v>
      </c>
      <c r="E745" s="167" t="s">
        <v>3</v>
      </c>
      <c r="F745" s="168" t="s">
        <v>144</v>
      </c>
      <c r="H745" s="169">
        <v>42</v>
      </c>
      <c r="I745" s="170"/>
      <c r="L745" s="166"/>
      <c r="M745" s="171"/>
      <c r="N745" s="172"/>
      <c r="O745" s="172"/>
      <c r="P745" s="172"/>
      <c r="Q745" s="172"/>
      <c r="R745" s="172"/>
      <c r="S745" s="172"/>
      <c r="T745" s="173"/>
      <c r="AT745" s="167" t="s">
        <v>142</v>
      </c>
      <c r="AU745" s="167" t="s">
        <v>83</v>
      </c>
      <c r="AV745" s="14" t="s">
        <v>136</v>
      </c>
      <c r="AW745" s="14" t="s">
        <v>34</v>
      </c>
      <c r="AX745" s="14" t="s">
        <v>81</v>
      </c>
      <c r="AY745" s="167" t="s">
        <v>130</v>
      </c>
    </row>
    <row r="746" spans="1:65" s="2" customFormat="1" ht="24.25" customHeight="1">
      <c r="A746" s="34"/>
      <c r="B746" s="136"/>
      <c r="C746" s="137" t="s">
        <v>985</v>
      </c>
      <c r="D746" s="137" t="s">
        <v>132</v>
      </c>
      <c r="E746" s="138" t="s">
        <v>986</v>
      </c>
      <c r="F746" s="139" t="s">
        <v>987</v>
      </c>
      <c r="G746" s="140" t="s">
        <v>253</v>
      </c>
      <c r="H746" s="141">
        <v>2</v>
      </c>
      <c r="I746" s="142"/>
      <c r="J746" s="143">
        <f>ROUND(I746*H746,2)</f>
        <v>0</v>
      </c>
      <c r="K746" s="144"/>
      <c r="L746" s="35"/>
      <c r="M746" s="145" t="s">
        <v>3</v>
      </c>
      <c r="N746" s="146" t="s">
        <v>44</v>
      </c>
      <c r="O746" s="55"/>
      <c r="P746" s="147">
        <f>O746*H746</f>
        <v>0</v>
      </c>
      <c r="Q746" s="147">
        <v>0</v>
      </c>
      <c r="R746" s="147">
        <f>Q746*H746</f>
        <v>0</v>
      </c>
      <c r="S746" s="147">
        <v>0</v>
      </c>
      <c r="T746" s="148">
        <f>S746*H746</f>
        <v>0</v>
      </c>
      <c r="U746" s="34"/>
      <c r="V746" s="34"/>
      <c r="W746" s="34"/>
      <c r="X746" s="34"/>
      <c r="Y746" s="34"/>
      <c r="Z746" s="34"/>
      <c r="AA746" s="34"/>
      <c r="AB746" s="34"/>
      <c r="AC746" s="34"/>
      <c r="AD746" s="34"/>
      <c r="AE746" s="34"/>
      <c r="AR746" s="149" t="s">
        <v>250</v>
      </c>
      <c r="AT746" s="149" t="s">
        <v>132</v>
      </c>
      <c r="AU746" s="149" t="s">
        <v>83</v>
      </c>
      <c r="AY746" s="19" t="s">
        <v>130</v>
      </c>
      <c r="BE746" s="150">
        <f>IF(N746="základní",J746,0)</f>
        <v>0</v>
      </c>
      <c r="BF746" s="150">
        <f>IF(N746="snížená",J746,0)</f>
        <v>0</v>
      </c>
      <c r="BG746" s="150">
        <f>IF(N746="zákl. přenesená",J746,0)</f>
        <v>0</v>
      </c>
      <c r="BH746" s="150">
        <f>IF(N746="sníž. přenesená",J746,0)</f>
        <v>0</v>
      </c>
      <c r="BI746" s="150">
        <f>IF(N746="nulová",J746,0)</f>
        <v>0</v>
      </c>
      <c r="BJ746" s="19" t="s">
        <v>81</v>
      </c>
      <c r="BK746" s="150">
        <f>ROUND(I746*H746,2)</f>
        <v>0</v>
      </c>
      <c r="BL746" s="19" t="s">
        <v>250</v>
      </c>
      <c r="BM746" s="149" t="s">
        <v>988</v>
      </c>
    </row>
    <row r="747" spans="1:65" s="2" customFormat="1">
      <c r="A747" s="34"/>
      <c r="B747" s="35"/>
      <c r="C747" s="34"/>
      <c r="D747" s="151" t="s">
        <v>138</v>
      </c>
      <c r="E747" s="34"/>
      <c r="F747" s="152" t="s">
        <v>987</v>
      </c>
      <c r="G747" s="34"/>
      <c r="H747" s="34"/>
      <c r="I747" s="153"/>
      <c r="J747" s="34"/>
      <c r="K747" s="34"/>
      <c r="L747" s="35"/>
      <c r="M747" s="154"/>
      <c r="N747" s="155"/>
      <c r="O747" s="55"/>
      <c r="P747" s="55"/>
      <c r="Q747" s="55"/>
      <c r="R747" s="55"/>
      <c r="S747" s="55"/>
      <c r="T747" s="56"/>
      <c r="U747" s="34"/>
      <c r="V747" s="34"/>
      <c r="W747" s="34"/>
      <c r="X747" s="34"/>
      <c r="Y747" s="34"/>
      <c r="Z747" s="34"/>
      <c r="AA747" s="34"/>
      <c r="AB747" s="34"/>
      <c r="AC747" s="34"/>
      <c r="AD747" s="34"/>
      <c r="AE747" s="34"/>
      <c r="AT747" s="19" t="s">
        <v>138</v>
      </c>
      <c r="AU747" s="19" t="s">
        <v>83</v>
      </c>
    </row>
    <row r="748" spans="1:65" s="2" customFormat="1" ht="16.5" customHeight="1">
      <c r="A748" s="34"/>
      <c r="B748" s="136"/>
      <c r="C748" s="181" t="s">
        <v>989</v>
      </c>
      <c r="D748" s="181" t="s">
        <v>236</v>
      </c>
      <c r="E748" s="182" t="s">
        <v>990</v>
      </c>
      <c r="F748" s="183" t="s">
        <v>991</v>
      </c>
      <c r="G748" s="184" t="s">
        <v>253</v>
      </c>
      <c r="H748" s="185">
        <v>2</v>
      </c>
      <c r="I748" s="186"/>
      <c r="J748" s="187">
        <f>ROUND(I748*H748,2)</f>
        <v>0</v>
      </c>
      <c r="K748" s="188"/>
      <c r="L748" s="189"/>
      <c r="M748" s="190" t="s">
        <v>3</v>
      </c>
      <c r="N748" s="191" t="s">
        <v>44</v>
      </c>
      <c r="O748" s="55"/>
      <c r="P748" s="147">
        <f>O748*H748</f>
        <v>0</v>
      </c>
      <c r="Q748" s="147">
        <v>9.3999999999999997E-4</v>
      </c>
      <c r="R748" s="147">
        <f>Q748*H748</f>
        <v>1.8799999999999999E-3</v>
      </c>
      <c r="S748" s="147">
        <v>0</v>
      </c>
      <c r="T748" s="148">
        <f>S748*H748</f>
        <v>0</v>
      </c>
      <c r="U748" s="34"/>
      <c r="V748" s="34"/>
      <c r="W748" s="34"/>
      <c r="X748" s="34"/>
      <c r="Y748" s="34"/>
      <c r="Z748" s="34"/>
      <c r="AA748" s="34"/>
      <c r="AB748" s="34"/>
      <c r="AC748" s="34"/>
      <c r="AD748" s="34"/>
      <c r="AE748" s="34"/>
      <c r="AR748" s="149" t="s">
        <v>358</v>
      </c>
      <c r="AT748" s="149" t="s">
        <v>236</v>
      </c>
      <c r="AU748" s="149" t="s">
        <v>83</v>
      </c>
      <c r="AY748" s="19" t="s">
        <v>130</v>
      </c>
      <c r="BE748" s="150">
        <f>IF(N748="základní",J748,0)</f>
        <v>0</v>
      </c>
      <c r="BF748" s="150">
        <f>IF(N748="snížená",J748,0)</f>
        <v>0</v>
      </c>
      <c r="BG748" s="150">
        <f>IF(N748="zákl. přenesená",J748,0)</f>
        <v>0</v>
      </c>
      <c r="BH748" s="150">
        <f>IF(N748="sníž. přenesená",J748,0)</f>
        <v>0</v>
      </c>
      <c r="BI748" s="150">
        <f>IF(N748="nulová",J748,0)</f>
        <v>0</v>
      </c>
      <c r="BJ748" s="19" t="s">
        <v>81</v>
      </c>
      <c r="BK748" s="150">
        <f>ROUND(I748*H748,2)</f>
        <v>0</v>
      </c>
      <c r="BL748" s="19" t="s">
        <v>250</v>
      </c>
      <c r="BM748" s="149" t="s">
        <v>992</v>
      </c>
    </row>
    <row r="749" spans="1:65" s="2" customFormat="1">
      <c r="A749" s="34"/>
      <c r="B749" s="35"/>
      <c r="C749" s="34"/>
      <c r="D749" s="151" t="s">
        <v>138</v>
      </c>
      <c r="E749" s="34"/>
      <c r="F749" s="152" t="s">
        <v>991</v>
      </c>
      <c r="G749" s="34"/>
      <c r="H749" s="34"/>
      <c r="I749" s="153"/>
      <c r="J749" s="34"/>
      <c r="K749" s="34"/>
      <c r="L749" s="35"/>
      <c r="M749" s="154"/>
      <c r="N749" s="155"/>
      <c r="O749" s="55"/>
      <c r="P749" s="55"/>
      <c r="Q749" s="55"/>
      <c r="R749" s="55"/>
      <c r="S749" s="55"/>
      <c r="T749" s="56"/>
      <c r="U749" s="34"/>
      <c r="V749" s="34"/>
      <c r="W749" s="34"/>
      <c r="X749" s="34"/>
      <c r="Y749" s="34"/>
      <c r="Z749" s="34"/>
      <c r="AA749" s="34"/>
      <c r="AB749" s="34"/>
      <c r="AC749" s="34"/>
      <c r="AD749" s="34"/>
      <c r="AE749" s="34"/>
      <c r="AT749" s="19" t="s">
        <v>138</v>
      </c>
      <c r="AU749" s="19" t="s">
        <v>83</v>
      </c>
    </row>
    <row r="750" spans="1:65" s="2" customFormat="1" ht="24.25" customHeight="1">
      <c r="A750" s="34"/>
      <c r="B750" s="136"/>
      <c r="C750" s="137" t="s">
        <v>993</v>
      </c>
      <c r="D750" s="137" t="s">
        <v>132</v>
      </c>
      <c r="E750" s="138" t="s">
        <v>994</v>
      </c>
      <c r="F750" s="139" t="s">
        <v>995</v>
      </c>
      <c r="G750" s="140" t="s">
        <v>253</v>
      </c>
      <c r="H750" s="141">
        <v>3</v>
      </c>
      <c r="I750" s="142"/>
      <c r="J750" s="143">
        <f>ROUND(I750*H750,2)</f>
        <v>0</v>
      </c>
      <c r="K750" s="144"/>
      <c r="L750" s="35"/>
      <c r="M750" s="145" t="s">
        <v>3</v>
      </c>
      <c r="N750" s="146" t="s">
        <v>44</v>
      </c>
      <c r="O750" s="55"/>
      <c r="P750" s="147">
        <f>O750*H750</f>
        <v>0</v>
      </c>
      <c r="Q750" s="147">
        <v>0</v>
      </c>
      <c r="R750" s="147">
        <f>Q750*H750</f>
        <v>0</v>
      </c>
      <c r="S750" s="147">
        <v>0</v>
      </c>
      <c r="T750" s="148">
        <f>S750*H750</f>
        <v>0</v>
      </c>
      <c r="U750" s="34"/>
      <c r="V750" s="34"/>
      <c r="W750" s="34"/>
      <c r="X750" s="34"/>
      <c r="Y750" s="34"/>
      <c r="Z750" s="34"/>
      <c r="AA750" s="34"/>
      <c r="AB750" s="34"/>
      <c r="AC750" s="34"/>
      <c r="AD750" s="34"/>
      <c r="AE750" s="34"/>
      <c r="AR750" s="149" t="s">
        <v>250</v>
      </c>
      <c r="AT750" s="149" t="s">
        <v>132</v>
      </c>
      <c r="AU750" s="149" t="s">
        <v>83</v>
      </c>
      <c r="AY750" s="19" t="s">
        <v>130</v>
      </c>
      <c r="BE750" s="150">
        <f>IF(N750="základní",J750,0)</f>
        <v>0</v>
      </c>
      <c r="BF750" s="150">
        <f>IF(N750="snížená",J750,0)</f>
        <v>0</v>
      </c>
      <c r="BG750" s="150">
        <f>IF(N750="zákl. přenesená",J750,0)</f>
        <v>0</v>
      </c>
      <c r="BH750" s="150">
        <f>IF(N750="sníž. přenesená",J750,0)</f>
        <v>0</v>
      </c>
      <c r="BI750" s="150">
        <f>IF(N750="nulová",J750,0)</f>
        <v>0</v>
      </c>
      <c r="BJ750" s="19" t="s">
        <v>81</v>
      </c>
      <c r="BK750" s="150">
        <f>ROUND(I750*H750,2)</f>
        <v>0</v>
      </c>
      <c r="BL750" s="19" t="s">
        <v>250</v>
      </c>
      <c r="BM750" s="149" t="s">
        <v>996</v>
      </c>
    </row>
    <row r="751" spans="1:65" s="2" customFormat="1" ht="18">
      <c r="A751" s="34"/>
      <c r="B751" s="35"/>
      <c r="C751" s="34"/>
      <c r="D751" s="151" t="s">
        <v>138</v>
      </c>
      <c r="E751" s="34"/>
      <c r="F751" s="152" t="s">
        <v>997</v>
      </c>
      <c r="G751" s="34"/>
      <c r="H751" s="34"/>
      <c r="I751" s="153"/>
      <c r="J751" s="34"/>
      <c r="K751" s="34"/>
      <c r="L751" s="35"/>
      <c r="M751" s="154"/>
      <c r="N751" s="155"/>
      <c r="O751" s="55"/>
      <c r="P751" s="55"/>
      <c r="Q751" s="55"/>
      <c r="R751" s="55"/>
      <c r="S751" s="55"/>
      <c r="T751" s="56"/>
      <c r="U751" s="34"/>
      <c r="V751" s="34"/>
      <c r="W751" s="34"/>
      <c r="X751" s="34"/>
      <c r="Y751" s="34"/>
      <c r="Z751" s="34"/>
      <c r="AA751" s="34"/>
      <c r="AB751" s="34"/>
      <c r="AC751" s="34"/>
      <c r="AD751" s="34"/>
      <c r="AE751" s="34"/>
      <c r="AT751" s="19" t="s">
        <v>138</v>
      </c>
      <c r="AU751" s="19" t="s">
        <v>83</v>
      </c>
    </row>
    <row r="752" spans="1:65" s="2" customFormat="1">
      <c r="A752" s="34"/>
      <c r="B752" s="35"/>
      <c r="C752" s="34"/>
      <c r="D752" s="156" t="s">
        <v>140</v>
      </c>
      <c r="E752" s="34"/>
      <c r="F752" s="157" t="s">
        <v>998</v>
      </c>
      <c r="G752" s="34"/>
      <c r="H752" s="34"/>
      <c r="I752" s="153"/>
      <c r="J752" s="34"/>
      <c r="K752" s="34"/>
      <c r="L752" s="35"/>
      <c r="M752" s="154"/>
      <c r="N752" s="155"/>
      <c r="O752" s="55"/>
      <c r="P752" s="55"/>
      <c r="Q752" s="55"/>
      <c r="R752" s="55"/>
      <c r="S752" s="55"/>
      <c r="T752" s="56"/>
      <c r="U752" s="34"/>
      <c r="V752" s="34"/>
      <c r="W752" s="34"/>
      <c r="X752" s="34"/>
      <c r="Y752" s="34"/>
      <c r="Z752" s="34"/>
      <c r="AA752" s="34"/>
      <c r="AB752" s="34"/>
      <c r="AC752" s="34"/>
      <c r="AD752" s="34"/>
      <c r="AE752" s="34"/>
      <c r="AT752" s="19" t="s">
        <v>140</v>
      </c>
      <c r="AU752" s="19" t="s">
        <v>83</v>
      </c>
    </row>
    <row r="753" spans="1:65" s="13" customFormat="1">
      <c r="B753" s="158"/>
      <c r="D753" s="151" t="s">
        <v>142</v>
      </c>
      <c r="E753" s="159" t="s">
        <v>3</v>
      </c>
      <c r="F753" s="160" t="s">
        <v>152</v>
      </c>
      <c r="H753" s="161">
        <v>3</v>
      </c>
      <c r="I753" s="162"/>
      <c r="L753" s="158"/>
      <c r="M753" s="163"/>
      <c r="N753" s="164"/>
      <c r="O753" s="164"/>
      <c r="P753" s="164"/>
      <c r="Q753" s="164"/>
      <c r="R753" s="164"/>
      <c r="S753" s="164"/>
      <c r="T753" s="165"/>
      <c r="AT753" s="159" t="s">
        <v>142</v>
      </c>
      <c r="AU753" s="159" t="s">
        <v>83</v>
      </c>
      <c r="AV753" s="13" t="s">
        <v>83</v>
      </c>
      <c r="AW753" s="13" t="s">
        <v>34</v>
      </c>
      <c r="AX753" s="13" t="s">
        <v>73</v>
      </c>
      <c r="AY753" s="159" t="s">
        <v>130</v>
      </c>
    </row>
    <row r="754" spans="1:65" s="14" customFormat="1">
      <c r="B754" s="166"/>
      <c r="D754" s="151" t="s">
        <v>142</v>
      </c>
      <c r="E754" s="167" t="s">
        <v>3</v>
      </c>
      <c r="F754" s="168" t="s">
        <v>144</v>
      </c>
      <c r="H754" s="169">
        <v>3</v>
      </c>
      <c r="I754" s="170"/>
      <c r="L754" s="166"/>
      <c r="M754" s="171"/>
      <c r="N754" s="172"/>
      <c r="O754" s="172"/>
      <c r="P754" s="172"/>
      <c r="Q754" s="172"/>
      <c r="R754" s="172"/>
      <c r="S754" s="172"/>
      <c r="T754" s="173"/>
      <c r="AT754" s="167" t="s">
        <v>142</v>
      </c>
      <c r="AU754" s="167" t="s">
        <v>83</v>
      </c>
      <c r="AV754" s="14" t="s">
        <v>136</v>
      </c>
      <c r="AW754" s="14" t="s">
        <v>34</v>
      </c>
      <c r="AX754" s="14" t="s">
        <v>81</v>
      </c>
      <c r="AY754" s="167" t="s">
        <v>130</v>
      </c>
    </row>
    <row r="755" spans="1:65" s="2" customFormat="1" ht="37.9" customHeight="1">
      <c r="A755" s="34"/>
      <c r="B755" s="136"/>
      <c r="C755" s="181" t="s">
        <v>999</v>
      </c>
      <c r="D755" s="181" t="s">
        <v>236</v>
      </c>
      <c r="E755" s="182" t="s">
        <v>1000</v>
      </c>
      <c r="F755" s="183" t="s">
        <v>1001</v>
      </c>
      <c r="G755" s="184" t="s">
        <v>260</v>
      </c>
      <c r="H755" s="185">
        <v>14</v>
      </c>
      <c r="I755" s="186"/>
      <c r="J755" s="187">
        <f>ROUND(I755*H755,2)</f>
        <v>0</v>
      </c>
      <c r="K755" s="188"/>
      <c r="L755" s="189"/>
      <c r="M755" s="190" t="s">
        <v>3</v>
      </c>
      <c r="N755" s="191" t="s">
        <v>44</v>
      </c>
      <c r="O755" s="55"/>
      <c r="P755" s="147">
        <f>O755*H755</f>
        <v>0</v>
      </c>
      <c r="Q755" s="147">
        <v>3.5E-4</v>
      </c>
      <c r="R755" s="147">
        <f>Q755*H755</f>
        <v>4.8999999999999998E-3</v>
      </c>
      <c r="S755" s="147">
        <v>0</v>
      </c>
      <c r="T755" s="148">
        <f>S755*H755</f>
        <v>0</v>
      </c>
      <c r="U755" s="34"/>
      <c r="V755" s="34"/>
      <c r="W755" s="34"/>
      <c r="X755" s="34"/>
      <c r="Y755" s="34"/>
      <c r="Z755" s="34"/>
      <c r="AA755" s="34"/>
      <c r="AB755" s="34"/>
      <c r="AC755" s="34"/>
      <c r="AD755" s="34"/>
      <c r="AE755" s="34"/>
      <c r="AR755" s="149" t="s">
        <v>358</v>
      </c>
      <c r="AT755" s="149" t="s">
        <v>236</v>
      </c>
      <c r="AU755" s="149" t="s">
        <v>83</v>
      </c>
      <c r="AY755" s="19" t="s">
        <v>130</v>
      </c>
      <c r="BE755" s="150">
        <f>IF(N755="základní",J755,0)</f>
        <v>0</v>
      </c>
      <c r="BF755" s="150">
        <f>IF(N755="snížená",J755,0)</f>
        <v>0</v>
      </c>
      <c r="BG755" s="150">
        <f>IF(N755="zákl. přenesená",J755,0)</f>
        <v>0</v>
      </c>
      <c r="BH755" s="150">
        <f>IF(N755="sníž. přenesená",J755,0)</f>
        <v>0</v>
      </c>
      <c r="BI755" s="150">
        <f>IF(N755="nulová",J755,0)</f>
        <v>0</v>
      </c>
      <c r="BJ755" s="19" t="s">
        <v>81</v>
      </c>
      <c r="BK755" s="150">
        <f>ROUND(I755*H755,2)</f>
        <v>0</v>
      </c>
      <c r="BL755" s="19" t="s">
        <v>250</v>
      </c>
      <c r="BM755" s="149" t="s">
        <v>1002</v>
      </c>
    </row>
    <row r="756" spans="1:65" s="2" customFormat="1" ht="18">
      <c r="A756" s="34"/>
      <c r="B756" s="35"/>
      <c r="C756" s="34"/>
      <c r="D756" s="151" t="s">
        <v>138</v>
      </c>
      <c r="E756" s="34"/>
      <c r="F756" s="152" t="s">
        <v>1001</v>
      </c>
      <c r="G756" s="34"/>
      <c r="H756" s="34"/>
      <c r="I756" s="153"/>
      <c r="J756" s="34"/>
      <c r="K756" s="34"/>
      <c r="L756" s="35"/>
      <c r="M756" s="154"/>
      <c r="N756" s="155"/>
      <c r="O756" s="55"/>
      <c r="P756" s="55"/>
      <c r="Q756" s="55"/>
      <c r="R756" s="55"/>
      <c r="S756" s="55"/>
      <c r="T756" s="56"/>
      <c r="U756" s="34"/>
      <c r="V756" s="34"/>
      <c r="W756" s="34"/>
      <c r="X756" s="34"/>
      <c r="Y756" s="34"/>
      <c r="Z756" s="34"/>
      <c r="AA756" s="34"/>
      <c r="AB756" s="34"/>
      <c r="AC756" s="34"/>
      <c r="AD756" s="34"/>
      <c r="AE756" s="34"/>
      <c r="AT756" s="19" t="s">
        <v>138</v>
      </c>
      <c r="AU756" s="19" t="s">
        <v>83</v>
      </c>
    </row>
    <row r="757" spans="1:65" s="13" customFormat="1">
      <c r="B757" s="158"/>
      <c r="D757" s="151" t="s">
        <v>142</v>
      </c>
      <c r="E757" s="159" t="s">
        <v>3</v>
      </c>
      <c r="F757" s="160" t="s">
        <v>1003</v>
      </c>
      <c r="H757" s="161">
        <v>14</v>
      </c>
      <c r="I757" s="162"/>
      <c r="L757" s="158"/>
      <c r="M757" s="163"/>
      <c r="N757" s="164"/>
      <c r="O757" s="164"/>
      <c r="P757" s="164"/>
      <c r="Q757" s="164"/>
      <c r="R757" s="164"/>
      <c r="S757" s="164"/>
      <c r="T757" s="165"/>
      <c r="AT757" s="159" t="s">
        <v>142</v>
      </c>
      <c r="AU757" s="159" t="s">
        <v>83</v>
      </c>
      <c r="AV757" s="13" t="s">
        <v>83</v>
      </c>
      <c r="AW757" s="13" t="s">
        <v>34</v>
      </c>
      <c r="AX757" s="13" t="s">
        <v>73</v>
      </c>
      <c r="AY757" s="159" t="s">
        <v>130</v>
      </c>
    </row>
    <row r="758" spans="1:65" s="14" customFormat="1">
      <c r="B758" s="166"/>
      <c r="D758" s="151" t="s">
        <v>142</v>
      </c>
      <c r="E758" s="167" t="s">
        <v>3</v>
      </c>
      <c r="F758" s="168" t="s">
        <v>144</v>
      </c>
      <c r="H758" s="169">
        <v>14</v>
      </c>
      <c r="I758" s="170"/>
      <c r="L758" s="166"/>
      <c r="M758" s="171"/>
      <c r="N758" s="172"/>
      <c r="O758" s="172"/>
      <c r="P758" s="172"/>
      <c r="Q758" s="172"/>
      <c r="R758" s="172"/>
      <c r="S758" s="172"/>
      <c r="T758" s="173"/>
      <c r="AT758" s="167" t="s">
        <v>142</v>
      </c>
      <c r="AU758" s="167" t="s">
        <v>83</v>
      </c>
      <c r="AV758" s="14" t="s">
        <v>136</v>
      </c>
      <c r="AW758" s="14" t="s">
        <v>34</v>
      </c>
      <c r="AX758" s="14" t="s">
        <v>81</v>
      </c>
      <c r="AY758" s="167" t="s">
        <v>130</v>
      </c>
    </row>
    <row r="759" spans="1:65" s="2" customFormat="1" ht="16.5" customHeight="1">
      <c r="A759" s="34"/>
      <c r="B759" s="136"/>
      <c r="C759" s="137" t="s">
        <v>1004</v>
      </c>
      <c r="D759" s="137" t="s">
        <v>132</v>
      </c>
      <c r="E759" s="138" t="s">
        <v>1005</v>
      </c>
      <c r="F759" s="139" t="s">
        <v>1006</v>
      </c>
      <c r="G759" s="140" t="s">
        <v>260</v>
      </c>
      <c r="H759" s="141">
        <v>6.8</v>
      </c>
      <c r="I759" s="142"/>
      <c r="J759" s="143">
        <f>ROUND(I759*H759,2)</f>
        <v>0</v>
      </c>
      <c r="K759" s="144"/>
      <c r="L759" s="35"/>
      <c r="M759" s="145" t="s">
        <v>3</v>
      </c>
      <c r="N759" s="146" t="s">
        <v>44</v>
      </c>
      <c r="O759" s="55"/>
      <c r="P759" s="147">
        <f>O759*H759</f>
        <v>0</v>
      </c>
      <c r="Q759" s="147">
        <v>0</v>
      </c>
      <c r="R759" s="147">
        <f>Q759*H759</f>
        <v>0</v>
      </c>
      <c r="S759" s="147">
        <v>0</v>
      </c>
      <c r="T759" s="148">
        <f>S759*H759</f>
        <v>0</v>
      </c>
      <c r="U759" s="34"/>
      <c r="V759" s="34"/>
      <c r="W759" s="34"/>
      <c r="X759" s="34"/>
      <c r="Y759" s="34"/>
      <c r="Z759" s="34"/>
      <c r="AA759" s="34"/>
      <c r="AB759" s="34"/>
      <c r="AC759" s="34"/>
      <c r="AD759" s="34"/>
      <c r="AE759" s="34"/>
      <c r="AR759" s="149" t="s">
        <v>250</v>
      </c>
      <c r="AT759" s="149" t="s">
        <v>132</v>
      </c>
      <c r="AU759" s="149" t="s">
        <v>83</v>
      </c>
      <c r="AY759" s="19" t="s">
        <v>130</v>
      </c>
      <c r="BE759" s="150">
        <f>IF(N759="základní",J759,0)</f>
        <v>0</v>
      </c>
      <c r="BF759" s="150">
        <f>IF(N759="snížená",J759,0)</f>
        <v>0</v>
      </c>
      <c r="BG759" s="150">
        <f>IF(N759="zákl. přenesená",J759,0)</f>
        <v>0</v>
      </c>
      <c r="BH759" s="150">
        <f>IF(N759="sníž. přenesená",J759,0)</f>
        <v>0</v>
      </c>
      <c r="BI759" s="150">
        <f>IF(N759="nulová",J759,0)</f>
        <v>0</v>
      </c>
      <c r="BJ759" s="19" t="s">
        <v>81</v>
      </c>
      <c r="BK759" s="150">
        <f>ROUND(I759*H759,2)</f>
        <v>0</v>
      </c>
      <c r="BL759" s="19" t="s">
        <v>250</v>
      </c>
      <c r="BM759" s="149" t="s">
        <v>1007</v>
      </c>
    </row>
    <row r="760" spans="1:65" s="2" customFormat="1">
      <c r="A760" s="34"/>
      <c r="B760" s="35"/>
      <c r="C760" s="34"/>
      <c r="D760" s="151" t="s">
        <v>138</v>
      </c>
      <c r="E760" s="34"/>
      <c r="F760" s="152" t="s">
        <v>1006</v>
      </c>
      <c r="G760" s="34"/>
      <c r="H760" s="34"/>
      <c r="I760" s="153"/>
      <c r="J760" s="34"/>
      <c r="K760" s="34"/>
      <c r="L760" s="35"/>
      <c r="M760" s="154"/>
      <c r="N760" s="155"/>
      <c r="O760" s="55"/>
      <c r="P760" s="55"/>
      <c r="Q760" s="55"/>
      <c r="R760" s="55"/>
      <c r="S760" s="55"/>
      <c r="T760" s="56"/>
      <c r="U760" s="34"/>
      <c r="V760" s="34"/>
      <c r="W760" s="34"/>
      <c r="X760" s="34"/>
      <c r="Y760" s="34"/>
      <c r="Z760" s="34"/>
      <c r="AA760" s="34"/>
      <c r="AB760" s="34"/>
      <c r="AC760" s="34"/>
      <c r="AD760" s="34"/>
      <c r="AE760" s="34"/>
      <c r="AT760" s="19" t="s">
        <v>138</v>
      </c>
      <c r="AU760" s="19" t="s">
        <v>83</v>
      </c>
    </row>
    <row r="761" spans="1:65" s="13" customFormat="1">
      <c r="B761" s="158"/>
      <c r="D761" s="151" t="s">
        <v>142</v>
      </c>
      <c r="E761" s="159" t="s">
        <v>3</v>
      </c>
      <c r="F761" s="160" t="s">
        <v>1008</v>
      </c>
      <c r="H761" s="161">
        <v>6.8</v>
      </c>
      <c r="I761" s="162"/>
      <c r="L761" s="158"/>
      <c r="M761" s="163"/>
      <c r="N761" s="164"/>
      <c r="O761" s="164"/>
      <c r="P761" s="164"/>
      <c r="Q761" s="164"/>
      <c r="R761" s="164"/>
      <c r="S761" s="164"/>
      <c r="T761" s="165"/>
      <c r="AT761" s="159" t="s">
        <v>142</v>
      </c>
      <c r="AU761" s="159" t="s">
        <v>83</v>
      </c>
      <c r="AV761" s="13" t="s">
        <v>83</v>
      </c>
      <c r="AW761" s="13" t="s">
        <v>34</v>
      </c>
      <c r="AX761" s="13" t="s">
        <v>73</v>
      </c>
      <c r="AY761" s="159" t="s">
        <v>130</v>
      </c>
    </row>
    <row r="762" spans="1:65" s="14" customFormat="1">
      <c r="B762" s="166"/>
      <c r="D762" s="151" t="s">
        <v>142</v>
      </c>
      <c r="E762" s="167" t="s">
        <v>3</v>
      </c>
      <c r="F762" s="168" t="s">
        <v>144</v>
      </c>
      <c r="H762" s="169">
        <v>6.8</v>
      </c>
      <c r="I762" s="170"/>
      <c r="L762" s="166"/>
      <c r="M762" s="171"/>
      <c r="N762" s="172"/>
      <c r="O762" s="172"/>
      <c r="P762" s="172"/>
      <c r="Q762" s="172"/>
      <c r="R762" s="172"/>
      <c r="S762" s="172"/>
      <c r="T762" s="173"/>
      <c r="AT762" s="167" t="s">
        <v>142</v>
      </c>
      <c r="AU762" s="167" t="s">
        <v>83</v>
      </c>
      <c r="AV762" s="14" t="s">
        <v>136</v>
      </c>
      <c r="AW762" s="14" t="s">
        <v>34</v>
      </c>
      <c r="AX762" s="14" t="s">
        <v>81</v>
      </c>
      <c r="AY762" s="167" t="s">
        <v>130</v>
      </c>
    </row>
    <row r="763" spans="1:65" s="2" customFormat="1" ht="16.5" customHeight="1">
      <c r="A763" s="34"/>
      <c r="B763" s="136"/>
      <c r="C763" s="181" t="s">
        <v>1009</v>
      </c>
      <c r="D763" s="181" t="s">
        <v>236</v>
      </c>
      <c r="E763" s="182" t="s">
        <v>1010</v>
      </c>
      <c r="F763" s="183" t="s">
        <v>1011</v>
      </c>
      <c r="G763" s="184" t="s">
        <v>260</v>
      </c>
      <c r="H763" s="185">
        <v>6.2</v>
      </c>
      <c r="I763" s="186"/>
      <c r="J763" s="187">
        <f>ROUND(I763*H763,2)</f>
        <v>0</v>
      </c>
      <c r="K763" s="188"/>
      <c r="L763" s="189"/>
      <c r="M763" s="190" t="s">
        <v>3</v>
      </c>
      <c r="N763" s="191" t="s">
        <v>44</v>
      </c>
      <c r="O763" s="55"/>
      <c r="P763" s="147">
        <f>O763*H763</f>
        <v>0</v>
      </c>
      <c r="Q763" s="147">
        <v>2.0799999999999998E-3</v>
      </c>
      <c r="R763" s="147">
        <f>Q763*H763</f>
        <v>1.2895999999999999E-2</v>
      </c>
      <c r="S763" s="147">
        <v>0</v>
      </c>
      <c r="T763" s="148">
        <f>S763*H763</f>
        <v>0</v>
      </c>
      <c r="U763" s="34"/>
      <c r="V763" s="34"/>
      <c r="W763" s="34"/>
      <c r="X763" s="34"/>
      <c r="Y763" s="34"/>
      <c r="Z763" s="34"/>
      <c r="AA763" s="34"/>
      <c r="AB763" s="34"/>
      <c r="AC763" s="34"/>
      <c r="AD763" s="34"/>
      <c r="AE763" s="34"/>
      <c r="AR763" s="149" t="s">
        <v>358</v>
      </c>
      <c r="AT763" s="149" t="s">
        <v>236</v>
      </c>
      <c r="AU763" s="149" t="s">
        <v>83</v>
      </c>
      <c r="AY763" s="19" t="s">
        <v>130</v>
      </c>
      <c r="BE763" s="150">
        <f>IF(N763="základní",J763,0)</f>
        <v>0</v>
      </c>
      <c r="BF763" s="150">
        <f>IF(N763="snížená",J763,0)</f>
        <v>0</v>
      </c>
      <c r="BG763" s="150">
        <f>IF(N763="zákl. přenesená",J763,0)</f>
        <v>0</v>
      </c>
      <c r="BH763" s="150">
        <f>IF(N763="sníž. přenesená",J763,0)</f>
        <v>0</v>
      </c>
      <c r="BI763" s="150">
        <f>IF(N763="nulová",J763,0)</f>
        <v>0</v>
      </c>
      <c r="BJ763" s="19" t="s">
        <v>81</v>
      </c>
      <c r="BK763" s="150">
        <f>ROUND(I763*H763,2)</f>
        <v>0</v>
      </c>
      <c r="BL763" s="19" t="s">
        <v>250</v>
      </c>
      <c r="BM763" s="149" t="s">
        <v>1012</v>
      </c>
    </row>
    <row r="764" spans="1:65" s="2" customFormat="1">
      <c r="A764" s="34"/>
      <c r="B764" s="35"/>
      <c r="C764" s="34"/>
      <c r="D764" s="151" t="s">
        <v>138</v>
      </c>
      <c r="E764" s="34"/>
      <c r="F764" s="152" t="s">
        <v>1011</v>
      </c>
      <c r="G764" s="34"/>
      <c r="H764" s="34"/>
      <c r="I764" s="153"/>
      <c r="J764" s="34"/>
      <c r="K764" s="34"/>
      <c r="L764" s="35"/>
      <c r="M764" s="154"/>
      <c r="N764" s="155"/>
      <c r="O764" s="55"/>
      <c r="P764" s="55"/>
      <c r="Q764" s="55"/>
      <c r="R764" s="55"/>
      <c r="S764" s="55"/>
      <c r="T764" s="56"/>
      <c r="U764" s="34"/>
      <c r="V764" s="34"/>
      <c r="W764" s="34"/>
      <c r="X764" s="34"/>
      <c r="Y764" s="34"/>
      <c r="Z764" s="34"/>
      <c r="AA764" s="34"/>
      <c r="AB764" s="34"/>
      <c r="AC764" s="34"/>
      <c r="AD764" s="34"/>
      <c r="AE764" s="34"/>
      <c r="AT764" s="19" t="s">
        <v>138</v>
      </c>
      <c r="AU764" s="19" t="s">
        <v>83</v>
      </c>
    </row>
    <row r="765" spans="1:65" s="13" customFormat="1">
      <c r="B765" s="158"/>
      <c r="D765" s="151" t="s">
        <v>142</v>
      </c>
      <c r="E765" s="159" t="s">
        <v>3</v>
      </c>
      <c r="F765" s="160" t="s">
        <v>1013</v>
      </c>
      <c r="H765" s="161">
        <v>6.2</v>
      </c>
      <c r="I765" s="162"/>
      <c r="L765" s="158"/>
      <c r="M765" s="163"/>
      <c r="N765" s="164"/>
      <c r="O765" s="164"/>
      <c r="P765" s="164"/>
      <c r="Q765" s="164"/>
      <c r="R765" s="164"/>
      <c r="S765" s="164"/>
      <c r="T765" s="165"/>
      <c r="AT765" s="159" t="s">
        <v>142</v>
      </c>
      <c r="AU765" s="159" t="s">
        <v>83</v>
      </c>
      <c r="AV765" s="13" t="s">
        <v>83</v>
      </c>
      <c r="AW765" s="13" t="s">
        <v>34</v>
      </c>
      <c r="AX765" s="13" t="s">
        <v>73</v>
      </c>
      <c r="AY765" s="159" t="s">
        <v>130</v>
      </c>
    </row>
    <row r="766" spans="1:65" s="14" customFormat="1">
      <c r="B766" s="166"/>
      <c r="D766" s="151" t="s">
        <v>142</v>
      </c>
      <c r="E766" s="167" t="s">
        <v>3</v>
      </c>
      <c r="F766" s="168" t="s">
        <v>144</v>
      </c>
      <c r="H766" s="169">
        <v>6.2</v>
      </c>
      <c r="I766" s="170"/>
      <c r="L766" s="166"/>
      <c r="M766" s="171"/>
      <c r="N766" s="172"/>
      <c r="O766" s="172"/>
      <c r="P766" s="172"/>
      <c r="Q766" s="172"/>
      <c r="R766" s="172"/>
      <c r="S766" s="172"/>
      <c r="T766" s="173"/>
      <c r="AT766" s="167" t="s">
        <v>142</v>
      </c>
      <c r="AU766" s="167" t="s">
        <v>83</v>
      </c>
      <c r="AV766" s="14" t="s">
        <v>136</v>
      </c>
      <c r="AW766" s="14" t="s">
        <v>34</v>
      </c>
      <c r="AX766" s="14" t="s">
        <v>81</v>
      </c>
      <c r="AY766" s="167" t="s">
        <v>130</v>
      </c>
    </row>
    <row r="767" spans="1:65" s="2" customFormat="1" ht="16.5" customHeight="1">
      <c r="A767" s="34"/>
      <c r="B767" s="136"/>
      <c r="C767" s="181" t="s">
        <v>1014</v>
      </c>
      <c r="D767" s="181" t="s">
        <v>236</v>
      </c>
      <c r="E767" s="182" t="s">
        <v>1015</v>
      </c>
      <c r="F767" s="183" t="s">
        <v>1016</v>
      </c>
      <c r="G767" s="184" t="s">
        <v>253</v>
      </c>
      <c r="H767" s="185">
        <v>10</v>
      </c>
      <c r="I767" s="186"/>
      <c r="J767" s="187">
        <f>ROUND(I767*H767,2)</f>
        <v>0</v>
      </c>
      <c r="K767" s="188"/>
      <c r="L767" s="189"/>
      <c r="M767" s="190" t="s">
        <v>3</v>
      </c>
      <c r="N767" s="191" t="s">
        <v>44</v>
      </c>
      <c r="O767" s="55"/>
      <c r="P767" s="147">
        <f>O767*H767</f>
        <v>0</v>
      </c>
      <c r="Q767" s="147">
        <v>1.39E-3</v>
      </c>
      <c r="R767" s="147">
        <f>Q767*H767</f>
        <v>1.3899999999999999E-2</v>
      </c>
      <c r="S767" s="147">
        <v>0</v>
      </c>
      <c r="T767" s="148">
        <f>S767*H767</f>
        <v>0</v>
      </c>
      <c r="U767" s="34"/>
      <c r="V767" s="34"/>
      <c r="W767" s="34"/>
      <c r="X767" s="34"/>
      <c r="Y767" s="34"/>
      <c r="Z767" s="34"/>
      <c r="AA767" s="34"/>
      <c r="AB767" s="34"/>
      <c r="AC767" s="34"/>
      <c r="AD767" s="34"/>
      <c r="AE767" s="34"/>
      <c r="AR767" s="149" t="s">
        <v>358</v>
      </c>
      <c r="AT767" s="149" t="s">
        <v>236</v>
      </c>
      <c r="AU767" s="149" t="s">
        <v>83</v>
      </c>
      <c r="AY767" s="19" t="s">
        <v>130</v>
      </c>
      <c r="BE767" s="150">
        <f>IF(N767="základní",J767,0)</f>
        <v>0</v>
      </c>
      <c r="BF767" s="150">
        <f>IF(N767="snížená",J767,0)</f>
        <v>0</v>
      </c>
      <c r="BG767" s="150">
        <f>IF(N767="zákl. přenesená",J767,0)</f>
        <v>0</v>
      </c>
      <c r="BH767" s="150">
        <f>IF(N767="sníž. přenesená",J767,0)</f>
        <v>0</v>
      </c>
      <c r="BI767" s="150">
        <f>IF(N767="nulová",J767,0)</f>
        <v>0</v>
      </c>
      <c r="BJ767" s="19" t="s">
        <v>81</v>
      </c>
      <c r="BK767" s="150">
        <f>ROUND(I767*H767,2)</f>
        <v>0</v>
      </c>
      <c r="BL767" s="19" t="s">
        <v>250</v>
      </c>
      <c r="BM767" s="149" t="s">
        <v>1017</v>
      </c>
    </row>
    <row r="768" spans="1:65" s="2" customFormat="1">
      <c r="A768" s="34"/>
      <c r="B768" s="35"/>
      <c r="C768" s="34"/>
      <c r="D768" s="151" t="s">
        <v>138</v>
      </c>
      <c r="E768" s="34"/>
      <c r="F768" s="152" t="s">
        <v>1016</v>
      </c>
      <c r="G768" s="34"/>
      <c r="H768" s="34"/>
      <c r="I768" s="153"/>
      <c r="J768" s="34"/>
      <c r="K768" s="34"/>
      <c r="L768" s="35"/>
      <c r="M768" s="154"/>
      <c r="N768" s="155"/>
      <c r="O768" s="55"/>
      <c r="P768" s="55"/>
      <c r="Q768" s="55"/>
      <c r="R768" s="55"/>
      <c r="S768" s="55"/>
      <c r="T768" s="56"/>
      <c r="U768" s="34"/>
      <c r="V768" s="34"/>
      <c r="W768" s="34"/>
      <c r="X768" s="34"/>
      <c r="Y768" s="34"/>
      <c r="Z768" s="34"/>
      <c r="AA768" s="34"/>
      <c r="AB768" s="34"/>
      <c r="AC768" s="34"/>
      <c r="AD768" s="34"/>
      <c r="AE768" s="34"/>
      <c r="AT768" s="19" t="s">
        <v>138</v>
      </c>
      <c r="AU768" s="19" t="s">
        <v>83</v>
      </c>
    </row>
    <row r="769" spans="1:65" s="13" customFormat="1">
      <c r="B769" s="158"/>
      <c r="D769" s="151" t="s">
        <v>142</v>
      </c>
      <c r="E769" s="159" t="s">
        <v>3</v>
      </c>
      <c r="F769" s="160" t="s">
        <v>1018</v>
      </c>
      <c r="H769" s="161">
        <v>10</v>
      </c>
      <c r="I769" s="162"/>
      <c r="L769" s="158"/>
      <c r="M769" s="163"/>
      <c r="N769" s="164"/>
      <c r="O769" s="164"/>
      <c r="P769" s="164"/>
      <c r="Q769" s="164"/>
      <c r="R769" s="164"/>
      <c r="S769" s="164"/>
      <c r="T769" s="165"/>
      <c r="AT769" s="159" t="s">
        <v>142</v>
      </c>
      <c r="AU769" s="159" t="s">
        <v>83</v>
      </c>
      <c r="AV769" s="13" t="s">
        <v>83</v>
      </c>
      <c r="AW769" s="13" t="s">
        <v>34</v>
      </c>
      <c r="AX769" s="13" t="s">
        <v>73</v>
      </c>
      <c r="AY769" s="159" t="s">
        <v>130</v>
      </c>
    </row>
    <row r="770" spans="1:65" s="14" customFormat="1">
      <c r="B770" s="166"/>
      <c r="D770" s="151" t="s">
        <v>142</v>
      </c>
      <c r="E770" s="167" t="s">
        <v>3</v>
      </c>
      <c r="F770" s="168" t="s">
        <v>144</v>
      </c>
      <c r="H770" s="169">
        <v>10</v>
      </c>
      <c r="I770" s="170"/>
      <c r="L770" s="166"/>
      <c r="M770" s="171"/>
      <c r="N770" s="172"/>
      <c r="O770" s="172"/>
      <c r="P770" s="172"/>
      <c r="Q770" s="172"/>
      <c r="R770" s="172"/>
      <c r="S770" s="172"/>
      <c r="T770" s="173"/>
      <c r="AT770" s="167" t="s">
        <v>142</v>
      </c>
      <c r="AU770" s="167" t="s">
        <v>83</v>
      </c>
      <c r="AV770" s="14" t="s">
        <v>136</v>
      </c>
      <c r="AW770" s="14" t="s">
        <v>34</v>
      </c>
      <c r="AX770" s="14" t="s">
        <v>81</v>
      </c>
      <c r="AY770" s="167" t="s">
        <v>130</v>
      </c>
    </row>
    <row r="771" spans="1:65" s="2" customFormat="1" ht="16.5" customHeight="1">
      <c r="A771" s="34"/>
      <c r="B771" s="136"/>
      <c r="C771" s="137" t="s">
        <v>1019</v>
      </c>
      <c r="D771" s="137" t="s">
        <v>132</v>
      </c>
      <c r="E771" s="138" t="s">
        <v>1020</v>
      </c>
      <c r="F771" s="139" t="s">
        <v>1021</v>
      </c>
      <c r="G771" s="140" t="s">
        <v>253</v>
      </c>
      <c r="H771" s="141">
        <v>1</v>
      </c>
      <c r="I771" s="142"/>
      <c r="J771" s="143">
        <f>ROUND(I771*H771,2)</f>
        <v>0</v>
      </c>
      <c r="K771" s="144"/>
      <c r="L771" s="35"/>
      <c r="M771" s="145" t="s">
        <v>3</v>
      </c>
      <c r="N771" s="146" t="s">
        <v>44</v>
      </c>
      <c r="O771" s="55"/>
      <c r="P771" s="147">
        <f>O771*H771</f>
        <v>0</v>
      </c>
      <c r="Q771" s="147">
        <v>0</v>
      </c>
      <c r="R771" s="147">
        <f>Q771*H771</f>
        <v>0</v>
      </c>
      <c r="S771" s="147">
        <v>0</v>
      </c>
      <c r="T771" s="148">
        <f>S771*H771</f>
        <v>0</v>
      </c>
      <c r="U771" s="34"/>
      <c r="V771" s="34"/>
      <c r="W771" s="34"/>
      <c r="X771" s="34"/>
      <c r="Y771" s="34"/>
      <c r="Z771" s="34"/>
      <c r="AA771" s="34"/>
      <c r="AB771" s="34"/>
      <c r="AC771" s="34"/>
      <c r="AD771" s="34"/>
      <c r="AE771" s="34"/>
      <c r="AR771" s="149" t="s">
        <v>250</v>
      </c>
      <c r="AT771" s="149" t="s">
        <v>132</v>
      </c>
      <c r="AU771" s="149" t="s">
        <v>83</v>
      </c>
      <c r="AY771" s="19" t="s">
        <v>130</v>
      </c>
      <c r="BE771" s="150">
        <f>IF(N771="základní",J771,0)</f>
        <v>0</v>
      </c>
      <c r="BF771" s="150">
        <f>IF(N771="snížená",J771,0)</f>
        <v>0</v>
      </c>
      <c r="BG771" s="150">
        <f>IF(N771="zákl. přenesená",J771,0)</f>
        <v>0</v>
      </c>
      <c r="BH771" s="150">
        <f>IF(N771="sníž. přenesená",J771,0)</f>
        <v>0</v>
      </c>
      <c r="BI771" s="150">
        <f>IF(N771="nulová",J771,0)</f>
        <v>0</v>
      </c>
      <c r="BJ771" s="19" t="s">
        <v>81</v>
      </c>
      <c r="BK771" s="150">
        <f>ROUND(I771*H771,2)</f>
        <v>0</v>
      </c>
      <c r="BL771" s="19" t="s">
        <v>250</v>
      </c>
      <c r="BM771" s="149" t="s">
        <v>1022</v>
      </c>
    </row>
    <row r="772" spans="1:65" s="2" customFormat="1">
      <c r="A772" s="34"/>
      <c r="B772" s="35"/>
      <c r="C772" s="34"/>
      <c r="D772" s="151" t="s">
        <v>138</v>
      </c>
      <c r="E772" s="34"/>
      <c r="F772" s="152" t="s">
        <v>1023</v>
      </c>
      <c r="G772" s="34"/>
      <c r="H772" s="34"/>
      <c r="I772" s="153"/>
      <c r="J772" s="34"/>
      <c r="K772" s="34"/>
      <c r="L772" s="35"/>
      <c r="M772" s="154"/>
      <c r="N772" s="155"/>
      <c r="O772" s="55"/>
      <c r="P772" s="55"/>
      <c r="Q772" s="55"/>
      <c r="R772" s="55"/>
      <c r="S772" s="55"/>
      <c r="T772" s="56"/>
      <c r="U772" s="34"/>
      <c r="V772" s="34"/>
      <c r="W772" s="34"/>
      <c r="X772" s="34"/>
      <c r="Y772" s="34"/>
      <c r="Z772" s="34"/>
      <c r="AA772" s="34"/>
      <c r="AB772" s="34"/>
      <c r="AC772" s="34"/>
      <c r="AD772" s="34"/>
      <c r="AE772" s="34"/>
      <c r="AT772" s="19" t="s">
        <v>138</v>
      </c>
      <c r="AU772" s="19" t="s">
        <v>83</v>
      </c>
    </row>
    <row r="773" spans="1:65" s="2" customFormat="1">
      <c r="A773" s="34"/>
      <c r="B773" s="35"/>
      <c r="C773" s="34"/>
      <c r="D773" s="156" t="s">
        <v>140</v>
      </c>
      <c r="E773" s="34"/>
      <c r="F773" s="157" t="s">
        <v>1024</v>
      </c>
      <c r="G773" s="34"/>
      <c r="H773" s="34"/>
      <c r="I773" s="153"/>
      <c r="J773" s="34"/>
      <c r="K773" s="34"/>
      <c r="L773" s="35"/>
      <c r="M773" s="154"/>
      <c r="N773" s="155"/>
      <c r="O773" s="55"/>
      <c r="P773" s="55"/>
      <c r="Q773" s="55"/>
      <c r="R773" s="55"/>
      <c r="S773" s="55"/>
      <c r="T773" s="56"/>
      <c r="U773" s="34"/>
      <c r="V773" s="34"/>
      <c r="W773" s="34"/>
      <c r="X773" s="34"/>
      <c r="Y773" s="34"/>
      <c r="Z773" s="34"/>
      <c r="AA773" s="34"/>
      <c r="AB773" s="34"/>
      <c r="AC773" s="34"/>
      <c r="AD773" s="34"/>
      <c r="AE773" s="34"/>
      <c r="AT773" s="19" t="s">
        <v>140</v>
      </c>
      <c r="AU773" s="19" t="s">
        <v>83</v>
      </c>
    </row>
    <row r="774" spans="1:65" s="15" customFormat="1">
      <c r="B774" s="174"/>
      <c r="D774" s="151" t="s">
        <v>142</v>
      </c>
      <c r="E774" s="175" t="s">
        <v>3</v>
      </c>
      <c r="F774" s="176" t="s">
        <v>1025</v>
      </c>
      <c r="H774" s="175" t="s">
        <v>3</v>
      </c>
      <c r="I774" s="177"/>
      <c r="L774" s="174"/>
      <c r="M774" s="178"/>
      <c r="N774" s="179"/>
      <c r="O774" s="179"/>
      <c r="P774" s="179"/>
      <c r="Q774" s="179"/>
      <c r="R774" s="179"/>
      <c r="S774" s="179"/>
      <c r="T774" s="180"/>
      <c r="AT774" s="175" t="s">
        <v>142</v>
      </c>
      <c r="AU774" s="175" t="s">
        <v>83</v>
      </c>
      <c r="AV774" s="15" t="s">
        <v>81</v>
      </c>
      <c r="AW774" s="15" t="s">
        <v>34</v>
      </c>
      <c r="AX774" s="15" t="s">
        <v>73</v>
      </c>
      <c r="AY774" s="175" t="s">
        <v>130</v>
      </c>
    </row>
    <row r="775" spans="1:65" s="13" customFormat="1">
      <c r="B775" s="158"/>
      <c r="D775" s="151" t="s">
        <v>142</v>
      </c>
      <c r="E775" s="159" t="s">
        <v>3</v>
      </c>
      <c r="F775" s="160" t="s">
        <v>81</v>
      </c>
      <c r="H775" s="161">
        <v>1</v>
      </c>
      <c r="I775" s="162"/>
      <c r="L775" s="158"/>
      <c r="M775" s="163"/>
      <c r="N775" s="164"/>
      <c r="O775" s="164"/>
      <c r="P775" s="164"/>
      <c r="Q775" s="164"/>
      <c r="R775" s="164"/>
      <c r="S775" s="164"/>
      <c r="T775" s="165"/>
      <c r="AT775" s="159" t="s">
        <v>142</v>
      </c>
      <c r="AU775" s="159" t="s">
        <v>83</v>
      </c>
      <c r="AV775" s="13" t="s">
        <v>83</v>
      </c>
      <c r="AW775" s="13" t="s">
        <v>34</v>
      </c>
      <c r="AX775" s="13" t="s">
        <v>73</v>
      </c>
      <c r="AY775" s="159" t="s">
        <v>130</v>
      </c>
    </row>
    <row r="776" spans="1:65" s="14" customFormat="1">
      <c r="B776" s="166"/>
      <c r="D776" s="151" t="s">
        <v>142</v>
      </c>
      <c r="E776" s="167" t="s">
        <v>3</v>
      </c>
      <c r="F776" s="168" t="s">
        <v>144</v>
      </c>
      <c r="H776" s="169">
        <v>1</v>
      </c>
      <c r="I776" s="170"/>
      <c r="L776" s="166"/>
      <c r="M776" s="171"/>
      <c r="N776" s="172"/>
      <c r="O776" s="172"/>
      <c r="P776" s="172"/>
      <c r="Q776" s="172"/>
      <c r="R776" s="172"/>
      <c r="S776" s="172"/>
      <c r="T776" s="173"/>
      <c r="AT776" s="167" t="s">
        <v>142</v>
      </c>
      <c r="AU776" s="167" t="s">
        <v>83</v>
      </c>
      <c r="AV776" s="14" t="s">
        <v>136</v>
      </c>
      <c r="AW776" s="14" t="s">
        <v>34</v>
      </c>
      <c r="AX776" s="14" t="s">
        <v>81</v>
      </c>
      <c r="AY776" s="167" t="s">
        <v>130</v>
      </c>
    </row>
    <row r="777" spans="1:65" s="2" customFormat="1" ht="16.5" customHeight="1">
      <c r="A777" s="34"/>
      <c r="B777" s="136"/>
      <c r="C777" s="181" t="s">
        <v>1026</v>
      </c>
      <c r="D777" s="181" t="s">
        <v>236</v>
      </c>
      <c r="E777" s="182" t="s">
        <v>1027</v>
      </c>
      <c r="F777" s="183" t="s">
        <v>1028</v>
      </c>
      <c r="G777" s="184" t="s">
        <v>253</v>
      </c>
      <c r="H777" s="185">
        <v>1</v>
      </c>
      <c r="I777" s="186"/>
      <c r="J777" s="187">
        <f>ROUND(I777*H777,2)</f>
        <v>0</v>
      </c>
      <c r="K777" s="188"/>
      <c r="L777" s="189"/>
      <c r="M777" s="190" t="s">
        <v>3</v>
      </c>
      <c r="N777" s="191" t="s">
        <v>44</v>
      </c>
      <c r="O777" s="55"/>
      <c r="P777" s="147">
        <f>O777*H777</f>
        <v>0</v>
      </c>
      <c r="Q777" s="147">
        <v>2.3000000000000001E-4</v>
      </c>
      <c r="R777" s="147">
        <f>Q777*H777</f>
        <v>2.3000000000000001E-4</v>
      </c>
      <c r="S777" s="147">
        <v>0</v>
      </c>
      <c r="T777" s="148">
        <f>S777*H777</f>
        <v>0</v>
      </c>
      <c r="U777" s="34"/>
      <c r="V777" s="34"/>
      <c r="W777" s="34"/>
      <c r="X777" s="34"/>
      <c r="Y777" s="34"/>
      <c r="Z777" s="34"/>
      <c r="AA777" s="34"/>
      <c r="AB777" s="34"/>
      <c r="AC777" s="34"/>
      <c r="AD777" s="34"/>
      <c r="AE777" s="34"/>
      <c r="AR777" s="149" t="s">
        <v>358</v>
      </c>
      <c r="AT777" s="149" t="s">
        <v>236</v>
      </c>
      <c r="AU777" s="149" t="s">
        <v>83</v>
      </c>
      <c r="AY777" s="19" t="s">
        <v>130</v>
      </c>
      <c r="BE777" s="150">
        <f>IF(N777="základní",J777,0)</f>
        <v>0</v>
      </c>
      <c r="BF777" s="150">
        <f>IF(N777="snížená",J777,0)</f>
        <v>0</v>
      </c>
      <c r="BG777" s="150">
        <f>IF(N777="zákl. přenesená",J777,0)</f>
        <v>0</v>
      </c>
      <c r="BH777" s="150">
        <f>IF(N777="sníž. přenesená",J777,0)</f>
        <v>0</v>
      </c>
      <c r="BI777" s="150">
        <f>IF(N777="nulová",J777,0)</f>
        <v>0</v>
      </c>
      <c r="BJ777" s="19" t="s">
        <v>81</v>
      </c>
      <c r="BK777" s="150">
        <f>ROUND(I777*H777,2)</f>
        <v>0</v>
      </c>
      <c r="BL777" s="19" t="s">
        <v>250</v>
      </c>
      <c r="BM777" s="149" t="s">
        <v>1029</v>
      </c>
    </row>
    <row r="778" spans="1:65" s="2" customFormat="1">
      <c r="A778" s="34"/>
      <c r="B778" s="35"/>
      <c r="C778" s="34"/>
      <c r="D778" s="151" t="s">
        <v>138</v>
      </c>
      <c r="E778" s="34"/>
      <c r="F778" s="152" t="s">
        <v>1028</v>
      </c>
      <c r="G778" s="34"/>
      <c r="H778" s="34"/>
      <c r="I778" s="153"/>
      <c r="J778" s="34"/>
      <c r="K778" s="34"/>
      <c r="L778" s="35"/>
      <c r="M778" s="154"/>
      <c r="N778" s="155"/>
      <c r="O778" s="55"/>
      <c r="P778" s="55"/>
      <c r="Q778" s="55"/>
      <c r="R778" s="55"/>
      <c r="S778" s="55"/>
      <c r="T778" s="56"/>
      <c r="U778" s="34"/>
      <c r="V778" s="34"/>
      <c r="W778" s="34"/>
      <c r="X778" s="34"/>
      <c r="Y778" s="34"/>
      <c r="Z778" s="34"/>
      <c r="AA778" s="34"/>
      <c r="AB778" s="34"/>
      <c r="AC778" s="34"/>
      <c r="AD778" s="34"/>
      <c r="AE778" s="34"/>
      <c r="AT778" s="19" t="s">
        <v>138</v>
      </c>
      <c r="AU778" s="19" t="s">
        <v>83</v>
      </c>
    </row>
    <row r="779" spans="1:65" s="2" customFormat="1" ht="24.25" customHeight="1">
      <c r="A779" s="34"/>
      <c r="B779" s="136"/>
      <c r="C779" s="137" t="s">
        <v>1030</v>
      </c>
      <c r="D779" s="137" t="s">
        <v>132</v>
      </c>
      <c r="E779" s="138" t="s">
        <v>1031</v>
      </c>
      <c r="F779" s="139" t="s">
        <v>1032</v>
      </c>
      <c r="G779" s="140" t="s">
        <v>202</v>
      </c>
      <c r="H779" s="141">
        <v>1.415</v>
      </c>
      <c r="I779" s="142"/>
      <c r="J779" s="143">
        <f>ROUND(I779*H779,2)</f>
        <v>0</v>
      </c>
      <c r="K779" s="144"/>
      <c r="L779" s="35"/>
      <c r="M779" s="145" t="s">
        <v>3</v>
      </c>
      <c r="N779" s="146" t="s">
        <v>44</v>
      </c>
      <c r="O779" s="55"/>
      <c r="P779" s="147">
        <f>O779*H779</f>
        <v>0</v>
      </c>
      <c r="Q779" s="147">
        <v>0</v>
      </c>
      <c r="R779" s="147">
        <f>Q779*H779</f>
        <v>0</v>
      </c>
      <c r="S779" s="147">
        <v>0</v>
      </c>
      <c r="T779" s="148">
        <f>S779*H779</f>
        <v>0</v>
      </c>
      <c r="U779" s="34"/>
      <c r="V779" s="34"/>
      <c r="W779" s="34"/>
      <c r="X779" s="34"/>
      <c r="Y779" s="34"/>
      <c r="Z779" s="34"/>
      <c r="AA779" s="34"/>
      <c r="AB779" s="34"/>
      <c r="AC779" s="34"/>
      <c r="AD779" s="34"/>
      <c r="AE779" s="34"/>
      <c r="AR779" s="149" t="s">
        <v>250</v>
      </c>
      <c r="AT779" s="149" t="s">
        <v>132</v>
      </c>
      <c r="AU779" s="149" t="s">
        <v>83</v>
      </c>
      <c r="AY779" s="19" t="s">
        <v>130</v>
      </c>
      <c r="BE779" s="150">
        <f>IF(N779="základní",J779,0)</f>
        <v>0</v>
      </c>
      <c r="BF779" s="150">
        <f>IF(N779="snížená",J779,0)</f>
        <v>0</v>
      </c>
      <c r="BG779" s="150">
        <f>IF(N779="zákl. přenesená",J779,0)</f>
        <v>0</v>
      </c>
      <c r="BH779" s="150">
        <f>IF(N779="sníž. přenesená",J779,0)</f>
        <v>0</v>
      </c>
      <c r="BI779" s="150">
        <f>IF(N779="nulová",J779,0)</f>
        <v>0</v>
      </c>
      <c r="BJ779" s="19" t="s">
        <v>81</v>
      </c>
      <c r="BK779" s="150">
        <f>ROUND(I779*H779,2)</f>
        <v>0</v>
      </c>
      <c r="BL779" s="19" t="s">
        <v>250</v>
      </c>
      <c r="BM779" s="149" t="s">
        <v>1033</v>
      </c>
    </row>
    <row r="780" spans="1:65" s="2" customFormat="1" ht="27">
      <c r="A780" s="34"/>
      <c r="B780" s="35"/>
      <c r="C780" s="34"/>
      <c r="D780" s="151" t="s">
        <v>138</v>
      </c>
      <c r="E780" s="34"/>
      <c r="F780" s="152" t="s">
        <v>1034</v>
      </c>
      <c r="G780" s="34"/>
      <c r="H780" s="34"/>
      <c r="I780" s="153"/>
      <c r="J780" s="34"/>
      <c r="K780" s="34"/>
      <c r="L780" s="35"/>
      <c r="M780" s="154"/>
      <c r="N780" s="155"/>
      <c r="O780" s="55"/>
      <c r="P780" s="55"/>
      <c r="Q780" s="55"/>
      <c r="R780" s="55"/>
      <c r="S780" s="55"/>
      <c r="T780" s="56"/>
      <c r="U780" s="34"/>
      <c r="V780" s="34"/>
      <c r="W780" s="34"/>
      <c r="X780" s="34"/>
      <c r="Y780" s="34"/>
      <c r="Z780" s="34"/>
      <c r="AA780" s="34"/>
      <c r="AB780" s="34"/>
      <c r="AC780" s="34"/>
      <c r="AD780" s="34"/>
      <c r="AE780" s="34"/>
      <c r="AT780" s="19" t="s">
        <v>138</v>
      </c>
      <c r="AU780" s="19" t="s">
        <v>83</v>
      </c>
    </row>
    <row r="781" spans="1:65" s="2" customFormat="1">
      <c r="A781" s="34"/>
      <c r="B781" s="35"/>
      <c r="C781" s="34"/>
      <c r="D781" s="156" t="s">
        <v>140</v>
      </c>
      <c r="E781" s="34"/>
      <c r="F781" s="157" t="s">
        <v>1035</v>
      </c>
      <c r="G781" s="34"/>
      <c r="H781" s="34"/>
      <c r="I781" s="153"/>
      <c r="J781" s="34"/>
      <c r="K781" s="34"/>
      <c r="L781" s="35"/>
      <c r="M781" s="154"/>
      <c r="N781" s="155"/>
      <c r="O781" s="55"/>
      <c r="P781" s="55"/>
      <c r="Q781" s="55"/>
      <c r="R781" s="55"/>
      <c r="S781" s="55"/>
      <c r="T781" s="56"/>
      <c r="U781" s="34"/>
      <c r="V781" s="34"/>
      <c r="W781" s="34"/>
      <c r="X781" s="34"/>
      <c r="Y781" s="34"/>
      <c r="Z781" s="34"/>
      <c r="AA781" s="34"/>
      <c r="AB781" s="34"/>
      <c r="AC781" s="34"/>
      <c r="AD781" s="34"/>
      <c r="AE781" s="34"/>
      <c r="AT781" s="19" t="s">
        <v>140</v>
      </c>
      <c r="AU781" s="19" t="s">
        <v>83</v>
      </c>
    </row>
    <row r="782" spans="1:65" s="2" customFormat="1" ht="33" customHeight="1">
      <c r="A782" s="34"/>
      <c r="B782" s="136"/>
      <c r="C782" s="137" t="s">
        <v>1036</v>
      </c>
      <c r="D782" s="137" t="s">
        <v>132</v>
      </c>
      <c r="E782" s="138" t="s">
        <v>1037</v>
      </c>
      <c r="F782" s="139" t="s">
        <v>1038</v>
      </c>
      <c r="G782" s="140" t="s">
        <v>202</v>
      </c>
      <c r="H782" s="141">
        <v>1.415</v>
      </c>
      <c r="I782" s="142"/>
      <c r="J782" s="143">
        <f>ROUND(I782*H782,2)</f>
        <v>0</v>
      </c>
      <c r="K782" s="144"/>
      <c r="L782" s="35"/>
      <c r="M782" s="145" t="s">
        <v>3</v>
      </c>
      <c r="N782" s="146" t="s">
        <v>44</v>
      </c>
      <c r="O782" s="55"/>
      <c r="P782" s="147">
        <f>O782*H782</f>
        <v>0</v>
      </c>
      <c r="Q782" s="147">
        <v>0</v>
      </c>
      <c r="R782" s="147">
        <f>Q782*H782</f>
        <v>0</v>
      </c>
      <c r="S782" s="147">
        <v>0</v>
      </c>
      <c r="T782" s="148">
        <f>S782*H782</f>
        <v>0</v>
      </c>
      <c r="U782" s="34"/>
      <c r="V782" s="34"/>
      <c r="W782" s="34"/>
      <c r="X782" s="34"/>
      <c r="Y782" s="34"/>
      <c r="Z782" s="34"/>
      <c r="AA782" s="34"/>
      <c r="AB782" s="34"/>
      <c r="AC782" s="34"/>
      <c r="AD782" s="34"/>
      <c r="AE782" s="34"/>
      <c r="AR782" s="149" t="s">
        <v>250</v>
      </c>
      <c r="AT782" s="149" t="s">
        <v>132</v>
      </c>
      <c r="AU782" s="149" t="s">
        <v>83</v>
      </c>
      <c r="AY782" s="19" t="s">
        <v>130</v>
      </c>
      <c r="BE782" s="150">
        <f>IF(N782="základní",J782,0)</f>
        <v>0</v>
      </c>
      <c r="BF782" s="150">
        <f>IF(N782="snížená",J782,0)</f>
        <v>0</v>
      </c>
      <c r="BG782" s="150">
        <f>IF(N782="zákl. přenesená",J782,0)</f>
        <v>0</v>
      </c>
      <c r="BH782" s="150">
        <f>IF(N782="sníž. přenesená",J782,0)</f>
        <v>0</v>
      </c>
      <c r="BI782" s="150">
        <f>IF(N782="nulová",J782,0)</f>
        <v>0</v>
      </c>
      <c r="BJ782" s="19" t="s">
        <v>81</v>
      </c>
      <c r="BK782" s="150">
        <f>ROUND(I782*H782,2)</f>
        <v>0</v>
      </c>
      <c r="BL782" s="19" t="s">
        <v>250</v>
      </c>
      <c r="BM782" s="149" t="s">
        <v>1039</v>
      </c>
    </row>
    <row r="783" spans="1:65" s="2" customFormat="1" ht="36">
      <c r="A783" s="34"/>
      <c r="B783" s="35"/>
      <c r="C783" s="34"/>
      <c r="D783" s="151" t="s">
        <v>138</v>
      </c>
      <c r="E783" s="34"/>
      <c r="F783" s="152" t="s">
        <v>1040</v>
      </c>
      <c r="G783" s="34"/>
      <c r="H783" s="34"/>
      <c r="I783" s="153"/>
      <c r="J783" s="34"/>
      <c r="K783" s="34"/>
      <c r="L783" s="35"/>
      <c r="M783" s="154"/>
      <c r="N783" s="155"/>
      <c r="O783" s="55"/>
      <c r="P783" s="55"/>
      <c r="Q783" s="55"/>
      <c r="R783" s="55"/>
      <c r="S783" s="55"/>
      <c r="T783" s="56"/>
      <c r="U783" s="34"/>
      <c r="V783" s="34"/>
      <c r="W783" s="34"/>
      <c r="X783" s="34"/>
      <c r="Y783" s="34"/>
      <c r="Z783" s="34"/>
      <c r="AA783" s="34"/>
      <c r="AB783" s="34"/>
      <c r="AC783" s="34"/>
      <c r="AD783" s="34"/>
      <c r="AE783" s="34"/>
      <c r="AT783" s="19" t="s">
        <v>138</v>
      </c>
      <c r="AU783" s="19" t="s">
        <v>83</v>
      </c>
    </row>
    <row r="784" spans="1:65" s="2" customFormat="1">
      <c r="A784" s="34"/>
      <c r="B784" s="35"/>
      <c r="C784" s="34"/>
      <c r="D784" s="156" t="s">
        <v>140</v>
      </c>
      <c r="E784" s="34"/>
      <c r="F784" s="157" t="s">
        <v>1041</v>
      </c>
      <c r="G784" s="34"/>
      <c r="H784" s="34"/>
      <c r="I784" s="153"/>
      <c r="J784" s="34"/>
      <c r="K784" s="34"/>
      <c r="L784" s="35"/>
      <c r="M784" s="154"/>
      <c r="N784" s="155"/>
      <c r="O784" s="55"/>
      <c r="P784" s="55"/>
      <c r="Q784" s="55"/>
      <c r="R784" s="55"/>
      <c r="S784" s="55"/>
      <c r="T784" s="56"/>
      <c r="U784" s="34"/>
      <c r="V784" s="34"/>
      <c r="W784" s="34"/>
      <c r="X784" s="34"/>
      <c r="Y784" s="34"/>
      <c r="Z784" s="34"/>
      <c r="AA784" s="34"/>
      <c r="AB784" s="34"/>
      <c r="AC784" s="34"/>
      <c r="AD784" s="34"/>
      <c r="AE784" s="34"/>
      <c r="AT784" s="19" t="s">
        <v>140</v>
      </c>
      <c r="AU784" s="19" t="s">
        <v>83</v>
      </c>
    </row>
    <row r="785" spans="1:65" s="12" customFormat="1" ht="22.9" customHeight="1">
      <c r="B785" s="123"/>
      <c r="D785" s="124" t="s">
        <v>72</v>
      </c>
      <c r="E785" s="134" t="s">
        <v>1042</v>
      </c>
      <c r="F785" s="134" t="s">
        <v>1043</v>
      </c>
      <c r="I785" s="126"/>
      <c r="J785" s="135">
        <f>BK785</f>
        <v>0</v>
      </c>
      <c r="L785" s="123"/>
      <c r="M785" s="128"/>
      <c r="N785" s="129"/>
      <c r="O785" s="129"/>
      <c r="P785" s="130">
        <f>SUM(P786:P825)</f>
        <v>0</v>
      </c>
      <c r="Q785" s="129"/>
      <c r="R785" s="130">
        <f>SUM(R786:R825)</f>
        <v>0.12136793999999999</v>
      </c>
      <c r="S785" s="129"/>
      <c r="T785" s="131">
        <f>SUM(T786:T825)</f>
        <v>0</v>
      </c>
      <c r="AR785" s="124" t="s">
        <v>83</v>
      </c>
      <c r="AT785" s="132" t="s">
        <v>72</v>
      </c>
      <c r="AU785" s="132" t="s">
        <v>81</v>
      </c>
      <c r="AY785" s="124" t="s">
        <v>130</v>
      </c>
      <c r="BK785" s="133">
        <f>SUM(BK786:BK825)</f>
        <v>0</v>
      </c>
    </row>
    <row r="786" spans="1:65" s="2" customFormat="1" ht="16.5" customHeight="1">
      <c r="A786" s="34"/>
      <c r="B786" s="136"/>
      <c r="C786" s="137" t="s">
        <v>1044</v>
      </c>
      <c r="D786" s="137" t="s">
        <v>132</v>
      </c>
      <c r="E786" s="138" t="s">
        <v>1045</v>
      </c>
      <c r="F786" s="139" t="s">
        <v>1046</v>
      </c>
      <c r="G786" s="140" t="s">
        <v>260</v>
      </c>
      <c r="H786" s="141">
        <v>16.399999999999999</v>
      </c>
      <c r="I786" s="142"/>
      <c r="J786" s="143">
        <f>ROUND(I786*H786,2)</f>
        <v>0</v>
      </c>
      <c r="K786" s="144"/>
      <c r="L786" s="35"/>
      <c r="M786" s="145" t="s">
        <v>3</v>
      </c>
      <c r="N786" s="146" t="s">
        <v>44</v>
      </c>
      <c r="O786" s="55"/>
      <c r="P786" s="147">
        <f>O786*H786</f>
        <v>0</v>
      </c>
      <c r="Q786" s="147">
        <v>7.9999999999999996E-6</v>
      </c>
      <c r="R786" s="147">
        <f>Q786*H786</f>
        <v>1.3119999999999999E-4</v>
      </c>
      <c r="S786" s="147">
        <v>0</v>
      </c>
      <c r="T786" s="148">
        <f>S786*H786</f>
        <v>0</v>
      </c>
      <c r="U786" s="34"/>
      <c r="V786" s="34"/>
      <c r="W786" s="34"/>
      <c r="X786" s="34"/>
      <c r="Y786" s="34"/>
      <c r="Z786" s="34"/>
      <c r="AA786" s="34"/>
      <c r="AB786" s="34"/>
      <c r="AC786" s="34"/>
      <c r="AD786" s="34"/>
      <c r="AE786" s="34"/>
      <c r="AR786" s="149" t="s">
        <v>250</v>
      </c>
      <c r="AT786" s="149" t="s">
        <v>132</v>
      </c>
      <c r="AU786" s="149" t="s">
        <v>83</v>
      </c>
      <c r="AY786" s="19" t="s">
        <v>130</v>
      </c>
      <c r="BE786" s="150">
        <f>IF(N786="základní",J786,0)</f>
        <v>0</v>
      </c>
      <c r="BF786" s="150">
        <f>IF(N786="snížená",J786,0)</f>
        <v>0</v>
      </c>
      <c r="BG786" s="150">
        <f>IF(N786="zákl. přenesená",J786,0)</f>
        <v>0</v>
      </c>
      <c r="BH786" s="150">
        <f>IF(N786="sníž. přenesená",J786,0)</f>
        <v>0</v>
      </c>
      <c r="BI786" s="150">
        <f>IF(N786="nulová",J786,0)</f>
        <v>0</v>
      </c>
      <c r="BJ786" s="19" t="s">
        <v>81</v>
      </c>
      <c r="BK786" s="150">
        <f>ROUND(I786*H786,2)</f>
        <v>0</v>
      </c>
      <c r="BL786" s="19" t="s">
        <v>250</v>
      </c>
      <c r="BM786" s="149" t="s">
        <v>1047</v>
      </c>
    </row>
    <row r="787" spans="1:65" s="2" customFormat="1">
      <c r="A787" s="34"/>
      <c r="B787" s="35"/>
      <c r="C787" s="34"/>
      <c r="D787" s="151" t="s">
        <v>138</v>
      </c>
      <c r="E787" s="34"/>
      <c r="F787" s="152" t="s">
        <v>1048</v>
      </c>
      <c r="G787" s="34"/>
      <c r="H787" s="34"/>
      <c r="I787" s="153"/>
      <c r="J787" s="34"/>
      <c r="K787" s="34"/>
      <c r="L787" s="35"/>
      <c r="M787" s="154"/>
      <c r="N787" s="155"/>
      <c r="O787" s="55"/>
      <c r="P787" s="55"/>
      <c r="Q787" s="55"/>
      <c r="R787" s="55"/>
      <c r="S787" s="55"/>
      <c r="T787" s="56"/>
      <c r="U787" s="34"/>
      <c r="V787" s="34"/>
      <c r="W787" s="34"/>
      <c r="X787" s="34"/>
      <c r="Y787" s="34"/>
      <c r="Z787" s="34"/>
      <c r="AA787" s="34"/>
      <c r="AB787" s="34"/>
      <c r="AC787" s="34"/>
      <c r="AD787" s="34"/>
      <c r="AE787" s="34"/>
      <c r="AT787" s="19" t="s">
        <v>138</v>
      </c>
      <c r="AU787" s="19" t="s">
        <v>83</v>
      </c>
    </row>
    <row r="788" spans="1:65" s="2" customFormat="1">
      <c r="A788" s="34"/>
      <c r="B788" s="35"/>
      <c r="C788" s="34"/>
      <c r="D788" s="156" t="s">
        <v>140</v>
      </c>
      <c r="E788" s="34"/>
      <c r="F788" s="157" t="s">
        <v>1049</v>
      </c>
      <c r="G788" s="34"/>
      <c r="H788" s="34"/>
      <c r="I788" s="153"/>
      <c r="J788" s="34"/>
      <c r="K788" s="34"/>
      <c r="L788" s="35"/>
      <c r="M788" s="154"/>
      <c r="N788" s="155"/>
      <c r="O788" s="55"/>
      <c r="P788" s="55"/>
      <c r="Q788" s="55"/>
      <c r="R788" s="55"/>
      <c r="S788" s="55"/>
      <c r="T788" s="56"/>
      <c r="U788" s="34"/>
      <c r="V788" s="34"/>
      <c r="W788" s="34"/>
      <c r="X788" s="34"/>
      <c r="Y788" s="34"/>
      <c r="Z788" s="34"/>
      <c r="AA788" s="34"/>
      <c r="AB788" s="34"/>
      <c r="AC788" s="34"/>
      <c r="AD788" s="34"/>
      <c r="AE788" s="34"/>
      <c r="AT788" s="19" t="s">
        <v>140</v>
      </c>
      <c r="AU788" s="19" t="s">
        <v>83</v>
      </c>
    </row>
    <row r="789" spans="1:65" s="13" customFormat="1">
      <c r="B789" s="158"/>
      <c r="D789" s="151" t="s">
        <v>142</v>
      </c>
      <c r="E789" s="159" t="s">
        <v>3</v>
      </c>
      <c r="F789" s="160" t="s">
        <v>877</v>
      </c>
      <c r="H789" s="161">
        <v>16.399999999999999</v>
      </c>
      <c r="I789" s="162"/>
      <c r="L789" s="158"/>
      <c r="M789" s="163"/>
      <c r="N789" s="164"/>
      <c r="O789" s="164"/>
      <c r="P789" s="164"/>
      <c r="Q789" s="164"/>
      <c r="R789" s="164"/>
      <c r="S789" s="164"/>
      <c r="T789" s="165"/>
      <c r="AT789" s="159" t="s">
        <v>142</v>
      </c>
      <c r="AU789" s="159" t="s">
        <v>83</v>
      </c>
      <c r="AV789" s="13" t="s">
        <v>83</v>
      </c>
      <c r="AW789" s="13" t="s">
        <v>34</v>
      </c>
      <c r="AX789" s="13" t="s">
        <v>73</v>
      </c>
      <c r="AY789" s="159" t="s">
        <v>130</v>
      </c>
    </row>
    <row r="790" spans="1:65" s="14" customFormat="1">
      <c r="B790" s="166"/>
      <c r="D790" s="151" t="s">
        <v>142</v>
      </c>
      <c r="E790" s="167" t="s">
        <v>3</v>
      </c>
      <c r="F790" s="168" t="s">
        <v>144</v>
      </c>
      <c r="H790" s="169">
        <v>16.399999999999999</v>
      </c>
      <c r="I790" s="170"/>
      <c r="L790" s="166"/>
      <c r="M790" s="171"/>
      <c r="N790" s="172"/>
      <c r="O790" s="172"/>
      <c r="P790" s="172"/>
      <c r="Q790" s="172"/>
      <c r="R790" s="172"/>
      <c r="S790" s="172"/>
      <c r="T790" s="173"/>
      <c r="AT790" s="167" t="s">
        <v>142</v>
      </c>
      <c r="AU790" s="167" t="s">
        <v>83</v>
      </c>
      <c r="AV790" s="14" t="s">
        <v>136</v>
      </c>
      <c r="AW790" s="14" t="s">
        <v>34</v>
      </c>
      <c r="AX790" s="14" t="s">
        <v>81</v>
      </c>
      <c r="AY790" s="167" t="s">
        <v>130</v>
      </c>
    </row>
    <row r="791" spans="1:65" s="2" customFormat="1" ht="16.5" customHeight="1">
      <c r="A791" s="34"/>
      <c r="B791" s="136"/>
      <c r="C791" s="181" t="s">
        <v>1050</v>
      </c>
      <c r="D791" s="181" t="s">
        <v>236</v>
      </c>
      <c r="E791" s="182" t="s">
        <v>1051</v>
      </c>
      <c r="F791" s="183" t="s">
        <v>1052</v>
      </c>
      <c r="G791" s="184" t="s">
        <v>260</v>
      </c>
      <c r="H791" s="185">
        <v>17.22</v>
      </c>
      <c r="I791" s="186"/>
      <c r="J791" s="187">
        <f>ROUND(I791*H791,2)</f>
        <v>0</v>
      </c>
      <c r="K791" s="188"/>
      <c r="L791" s="189"/>
      <c r="M791" s="190" t="s">
        <v>3</v>
      </c>
      <c r="N791" s="191" t="s">
        <v>44</v>
      </c>
      <c r="O791" s="55"/>
      <c r="P791" s="147">
        <f>O791*H791</f>
        <v>0</v>
      </c>
      <c r="Q791" s="147">
        <v>6.9999999999999994E-5</v>
      </c>
      <c r="R791" s="147">
        <f>Q791*H791</f>
        <v>1.2053999999999999E-3</v>
      </c>
      <c r="S791" s="147">
        <v>0</v>
      </c>
      <c r="T791" s="148">
        <f>S791*H791</f>
        <v>0</v>
      </c>
      <c r="U791" s="34"/>
      <c r="V791" s="34"/>
      <c r="W791" s="34"/>
      <c r="X791" s="34"/>
      <c r="Y791" s="34"/>
      <c r="Z791" s="34"/>
      <c r="AA791" s="34"/>
      <c r="AB791" s="34"/>
      <c r="AC791" s="34"/>
      <c r="AD791" s="34"/>
      <c r="AE791" s="34"/>
      <c r="AR791" s="149" t="s">
        <v>358</v>
      </c>
      <c r="AT791" s="149" t="s">
        <v>236</v>
      </c>
      <c r="AU791" s="149" t="s">
        <v>83</v>
      </c>
      <c r="AY791" s="19" t="s">
        <v>130</v>
      </c>
      <c r="BE791" s="150">
        <f>IF(N791="základní",J791,0)</f>
        <v>0</v>
      </c>
      <c r="BF791" s="150">
        <f>IF(N791="snížená",J791,0)</f>
        <v>0</v>
      </c>
      <c r="BG791" s="150">
        <f>IF(N791="zákl. přenesená",J791,0)</f>
        <v>0</v>
      </c>
      <c r="BH791" s="150">
        <f>IF(N791="sníž. přenesená",J791,0)</f>
        <v>0</v>
      </c>
      <c r="BI791" s="150">
        <f>IF(N791="nulová",J791,0)</f>
        <v>0</v>
      </c>
      <c r="BJ791" s="19" t="s">
        <v>81</v>
      </c>
      <c r="BK791" s="150">
        <f>ROUND(I791*H791,2)</f>
        <v>0</v>
      </c>
      <c r="BL791" s="19" t="s">
        <v>250</v>
      </c>
      <c r="BM791" s="149" t="s">
        <v>1053</v>
      </c>
    </row>
    <row r="792" spans="1:65" s="2" customFormat="1">
      <c r="A792" s="34"/>
      <c r="B792" s="35"/>
      <c r="C792" s="34"/>
      <c r="D792" s="151" t="s">
        <v>138</v>
      </c>
      <c r="E792" s="34"/>
      <c r="F792" s="152" t="s">
        <v>1052</v>
      </c>
      <c r="G792" s="34"/>
      <c r="H792" s="34"/>
      <c r="I792" s="153"/>
      <c r="J792" s="34"/>
      <c r="K792" s="34"/>
      <c r="L792" s="35"/>
      <c r="M792" s="154"/>
      <c r="N792" s="155"/>
      <c r="O792" s="55"/>
      <c r="P792" s="55"/>
      <c r="Q792" s="55"/>
      <c r="R792" s="55"/>
      <c r="S792" s="55"/>
      <c r="T792" s="56"/>
      <c r="U792" s="34"/>
      <c r="V792" s="34"/>
      <c r="W792" s="34"/>
      <c r="X792" s="34"/>
      <c r="Y792" s="34"/>
      <c r="Z792" s="34"/>
      <c r="AA792" s="34"/>
      <c r="AB792" s="34"/>
      <c r="AC792" s="34"/>
      <c r="AD792" s="34"/>
      <c r="AE792" s="34"/>
      <c r="AT792" s="19" t="s">
        <v>138</v>
      </c>
      <c r="AU792" s="19" t="s">
        <v>83</v>
      </c>
    </row>
    <row r="793" spans="1:65" s="13" customFormat="1">
      <c r="B793" s="158"/>
      <c r="D793" s="151" t="s">
        <v>142</v>
      </c>
      <c r="F793" s="160" t="s">
        <v>1054</v>
      </c>
      <c r="H793" s="161">
        <v>17.22</v>
      </c>
      <c r="I793" s="162"/>
      <c r="L793" s="158"/>
      <c r="M793" s="163"/>
      <c r="N793" s="164"/>
      <c r="O793" s="164"/>
      <c r="P793" s="164"/>
      <c r="Q793" s="164"/>
      <c r="R793" s="164"/>
      <c r="S793" s="164"/>
      <c r="T793" s="165"/>
      <c r="AT793" s="159" t="s">
        <v>142</v>
      </c>
      <c r="AU793" s="159" t="s">
        <v>83</v>
      </c>
      <c r="AV793" s="13" t="s">
        <v>83</v>
      </c>
      <c r="AW793" s="13" t="s">
        <v>4</v>
      </c>
      <c r="AX793" s="13" t="s">
        <v>81</v>
      </c>
      <c r="AY793" s="159" t="s">
        <v>130</v>
      </c>
    </row>
    <row r="794" spans="1:65" s="2" customFormat="1" ht="33" customHeight="1">
      <c r="A794" s="34"/>
      <c r="B794" s="136"/>
      <c r="C794" s="137" t="s">
        <v>1055</v>
      </c>
      <c r="D794" s="137" t="s">
        <v>132</v>
      </c>
      <c r="E794" s="138" t="s">
        <v>1056</v>
      </c>
      <c r="F794" s="139" t="s">
        <v>1057</v>
      </c>
      <c r="G794" s="140" t="s">
        <v>135</v>
      </c>
      <c r="H794" s="141">
        <v>109.306</v>
      </c>
      <c r="I794" s="142"/>
      <c r="J794" s="143">
        <f>ROUND(I794*H794,2)</f>
        <v>0</v>
      </c>
      <c r="K794" s="144"/>
      <c r="L794" s="35"/>
      <c r="M794" s="145" t="s">
        <v>3</v>
      </c>
      <c r="N794" s="146" t="s">
        <v>44</v>
      </c>
      <c r="O794" s="55"/>
      <c r="P794" s="147">
        <f>O794*H794</f>
        <v>0</v>
      </c>
      <c r="Q794" s="147">
        <v>0</v>
      </c>
      <c r="R794" s="147">
        <f>Q794*H794</f>
        <v>0</v>
      </c>
      <c r="S794" s="147">
        <v>0</v>
      </c>
      <c r="T794" s="148">
        <f>S794*H794</f>
        <v>0</v>
      </c>
      <c r="U794" s="34"/>
      <c r="V794" s="34"/>
      <c r="W794" s="34"/>
      <c r="X794" s="34"/>
      <c r="Y794" s="34"/>
      <c r="Z794" s="34"/>
      <c r="AA794" s="34"/>
      <c r="AB794" s="34"/>
      <c r="AC794" s="34"/>
      <c r="AD794" s="34"/>
      <c r="AE794" s="34"/>
      <c r="AR794" s="149" t="s">
        <v>250</v>
      </c>
      <c r="AT794" s="149" t="s">
        <v>132</v>
      </c>
      <c r="AU794" s="149" t="s">
        <v>83</v>
      </c>
      <c r="AY794" s="19" t="s">
        <v>130</v>
      </c>
      <c r="BE794" s="150">
        <f>IF(N794="základní",J794,0)</f>
        <v>0</v>
      </c>
      <c r="BF794" s="150">
        <f>IF(N794="snížená",J794,0)</f>
        <v>0</v>
      </c>
      <c r="BG794" s="150">
        <f>IF(N794="zákl. přenesená",J794,0)</f>
        <v>0</v>
      </c>
      <c r="BH794" s="150">
        <f>IF(N794="sníž. přenesená",J794,0)</f>
        <v>0</v>
      </c>
      <c r="BI794" s="150">
        <f>IF(N794="nulová",J794,0)</f>
        <v>0</v>
      </c>
      <c r="BJ794" s="19" t="s">
        <v>81</v>
      </c>
      <c r="BK794" s="150">
        <f>ROUND(I794*H794,2)</f>
        <v>0</v>
      </c>
      <c r="BL794" s="19" t="s">
        <v>250</v>
      </c>
      <c r="BM794" s="149" t="s">
        <v>1058</v>
      </c>
    </row>
    <row r="795" spans="1:65" s="2" customFormat="1" ht="18">
      <c r="A795" s="34"/>
      <c r="B795" s="35"/>
      <c r="C795" s="34"/>
      <c r="D795" s="151" t="s">
        <v>138</v>
      </c>
      <c r="E795" s="34"/>
      <c r="F795" s="152" t="s">
        <v>1059</v>
      </c>
      <c r="G795" s="34"/>
      <c r="H795" s="34"/>
      <c r="I795" s="153"/>
      <c r="J795" s="34"/>
      <c r="K795" s="34"/>
      <c r="L795" s="35"/>
      <c r="M795" s="154"/>
      <c r="N795" s="155"/>
      <c r="O795" s="55"/>
      <c r="P795" s="55"/>
      <c r="Q795" s="55"/>
      <c r="R795" s="55"/>
      <c r="S795" s="55"/>
      <c r="T795" s="56"/>
      <c r="U795" s="34"/>
      <c r="V795" s="34"/>
      <c r="W795" s="34"/>
      <c r="X795" s="34"/>
      <c r="Y795" s="34"/>
      <c r="Z795" s="34"/>
      <c r="AA795" s="34"/>
      <c r="AB795" s="34"/>
      <c r="AC795" s="34"/>
      <c r="AD795" s="34"/>
      <c r="AE795" s="34"/>
      <c r="AT795" s="19" t="s">
        <v>138</v>
      </c>
      <c r="AU795" s="19" t="s">
        <v>83</v>
      </c>
    </row>
    <row r="796" spans="1:65" s="2" customFormat="1">
      <c r="A796" s="34"/>
      <c r="B796" s="35"/>
      <c r="C796" s="34"/>
      <c r="D796" s="156" t="s">
        <v>140</v>
      </c>
      <c r="E796" s="34"/>
      <c r="F796" s="157" t="s">
        <v>1060</v>
      </c>
      <c r="G796" s="34"/>
      <c r="H796" s="34"/>
      <c r="I796" s="153"/>
      <c r="J796" s="34"/>
      <c r="K796" s="34"/>
      <c r="L796" s="35"/>
      <c r="M796" s="154"/>
      <c r="N796" s="155"/>
      <c r="O796" s="55"/>
      <c r="P796" s="55"/>
      <c r="Q796" s="55"/>
      <c r="R796" s="55"/>
      <c r="S796" s="55"/>
      <c r="T796" s="56"/>
      <c r="U796" s="34"/>
      <c r="V796" s="34"/>
      <c r="W796" s="34"/>
      <c r="X796" s="34"/>
      <c r="Y796" s="34"/>
      <c r="Z796" s="34"/>
      <c r="AA796" s="34"/>
      <c r="AB796" s="34"/>
      <c r="AC796" s="34"/>
      <c r="AD796" s="34"/>
      <c r="AE796" s="34"/>
      <c r="AT796" s="19" t="s">
        <v>140</v>
      </c>
      <c r="AU796" s="19" t="s">
        <v>83</v>
      </c>
    </row>
    <row r="797" spans="1:65" s="13" customFormat="1">
      <c r="B797" s="158"/>
      <c r="D797" s="151" t="s">
        <v>142</v>
      </c>
      <c r="E797" s="159" t="s">
        <v>3</v>
      </c>
      <c r="F797" s="160" t="s">
        <v>789</v>
      </c>
      <c r="H797" s="161">
        <v>109.306</v>
      </c>
      <c r="I797" s="162"/>
      <c r="L797" s="158"/>
      <c r="M797" s="163"/>
      <c r="N797" s="164"/>
      <c r="O797" s="164"/>
      <c r="P797" s="164"/>
      <c r="Q797" s="164"/>
      <c r="R797" s="164"/>
      <c r="S797" s="164"/>
      <c r="T797" s="165"/>
      <c r="AT797" s="159" t="s">
        <v>142</v>
      </c>
      <c r="AU797" s="159" t="s">
        <v>83</v>
      </c>
      <c r="AV797" s="13" t="s">
        <v>83</v>
      </c>
      <c r="AW797" s="13" t="s">
        <v>34</v>
      </c>
      <c r="AX797" s="13" t="s">
        <v>73</v>
      </c>
      <c r="AY797" s="159" t="s">
        <v>130</v>
      </c>
    </row>
    <row r="798" spans="1:65" s="14" customFormat="1">
      <c r="B798" s="166"/>
      <c r="D798" s="151" t="s">
        <v>142</v>
      </c>
      <c r="E798" s="167" t="s">
        <v>3</v>
      </c>
      <c r="F798" s="168" t="s">
        <v>144</v>
      </c>
      <c r="H798" s="169">
        <v>109.306</v>
      </c>
      <c r="I798" s="170"/>
      <c r="L798" s="166"/>
      <c r="M798" s="171"/>
      <c r="N798" s="172"/>
      <c r="O798" s="172"/>
      <c r="P798" s="172"/>
      <c r="Q798" s="172"/>
      <c r="R798" s="172"/>
      <c r="S798" s="172"/>
      <c r="T798" s="173"/>
      <c r="AT798" s="167" t="s">
        <v>142</v>
      </c>
      <c r="AU798" s="167" t="s">
        <v>83</v>
      </c>
      <c r="AV798" s="14" t="s">
        <v>136</v>
      </c>
      <c r="AW798" s="14" t="s">
        <v>34</v>
      </c>
      <c r="AX798" s="14" t="s">
        <v>81</v>
      </c>
      <c r="AY798" s="167" t="s">
        <v>130</v>
      </c>
    </row>
    <row r="799" spans="1:65" s="2" customFormat="1" ht="24.25" customHeight="1">
      <c r="A799" s="34"/>
      <c r="B799" s="136"/>
      <c r="C799" s="181" t="s">
        <v>1061</v>
      </c>
      <c r="D799" s="181" t="s">
        <v>236</v>
      </c>
      <c r="E799" s="182" t="s">
        <v>1062</v>
      </c>
      <c r="F799" s="183" t="s">
        <v>1063</v>
      </c>
      <c r="G799" s="184" t="s">
        <v>135</v>
      </c>
      <c r="H799" s="185">
        <v>125.702</v>
      </c>
      <c r="I799" s="186"/>
      <c r="J799" s="187">
        <f>ROUND(I799*H799,2)</f>
        <v>0</v>
      </c>
      <c r="K799" s="188"/>
      <c r="L799" s="189"/>
      <c r="M799" s="190" t="s">
        <v>3</v>
      </c>
      <c r="N799" s="191" t="s">
        <v>44</v>
      </c>
      <c r="O799" s="55"/>
      <c r="P799" s="147">
        <f>O799*H799</f>
        <v>0</v>
      </c>
      <c r="Q799" s="147">
        <v>2.2000000000000001E-4</v>
      </c>
      <c r="R799" s="147">
        <f>Q799*H799</f>
        <v>2.7654439999999999E-2</v>
      </c>
      <c r="S799" s="147">
        <v>0</v>
      </c>
      <c r="T799" s="148">
        <f>S799*H799</f>
        <v>0</v>
      </c>
      <c r="U799" s="34"/>
      <c r="V799" s="34"/>
      <c r="W799" s="34"/>
      <c r="X799" s="34"/>
      <c r="Y799" s="34"/>
      <c r="Z799" s="34"/>
      <c r="AA799" s="34"/>
      <c r="AB799" s="34"/>
      <c r="AC799" s="34"/>
      <c r="AD799" s="34"/>
      <c r="AE799" s="34"/>
      <c r="AR799" s="149" t="s">
        <v>358</v>
      </c>
      <c r="AT799" s="149" t="s">
        <v>236</v>
      </c>
      <c r="AU799" s="149" t="s">
        <v>83</v>
      </c>
      <c r="AY799" s="19" t="s">
        <v>130</v>
      </c>
      <c r="BE799" s="150">
        <f>IF(N799="základní",J799,0)</f>
        <v>0</v>
      </c>
      <c r="BF799" s="150">
        <f>IF(N799="snížená",J799,0)</f>
        <v>0</v>
      </c>
      <c r="BG799" s="150">
        <f>IF(N799="zákl. přenesená",J799,0)</f>
        <v>0</v>
      </c>
      <c r="BH799" s="150">
        <f>IF(N799="sníž. přenesená",J799,0)</f>
        <v>0</v>
      </c>
      <c r="BI799" s="150">
        <f>IF(N799="nulová",J799,0)</f>
        <v>0</v>
      </c>
      <c r="BJ799" s="19" t="s">
        <v>81</v>
      </c>
      <c r="BK799" s="150">
        <f>ROUND(I799*H799,2)</f>
        <v>0</v>
      </c>
      <c r="BL799" s="19" t="s">
        <v>250</v>
      </c>
      <c r="BM799" s="149" t="s">
        <v>1064</v>
      </c>
    </row>
    <row r="800" spans="1:65" s="2" customFormat="1" ht="18">
      <c r="A800" s="34"/>
      <c r="B800" s="35"/>
      <c r="C800" s="34"/>
      <c r="D800" s="151" t="s">
        <v>138</v>
      </c>
      <c r="E800" s="34"/>
      <c r="F800" s="152" t="s">
        <v>1063</v>
      </c>
      <c r="G800" s="34"/>
      <c r="H800" s="34"/>
      <c r="I800" s="153"/>
      <c r="J800" s="34"/>
      <c r="K800" s="34"/>
      <c r="L800" s="35"/>
      <c r="M800" s="154"/>
      <c r="N800" s="155"/>
      <c r="O800" s="55"/>
      <c r="P800" s="55"/>
      <c r="Q800" s="55"/>
      <c r="R800" s="55"/>
      <c r="S800" s="55"/>
      <c r="T800" s="56"/>
      <c r="U800" s="34"/>
      <c r="V800" s="34"/>
      <c r="W800" s="34"/>
      <c r="X800" s="34"/>
      <c r="Y800" s="34"/>
      <c r="Z800" s="34"/>
      <c r="AA800" s="34"/>
      <c r="AB800" s="34"/>
      <c r="AC800" s="34"/>
      <c r="AD800" s="34"/>
      <c r="AE800" s="34"/>
      <c r="AT800" s="19" t="s">
        <v>138</v>
      </c>
      <c r="AU800" s="19" t="s">
        <v>83</v>
      </c>
    </row>
    <row r="801" spans="1:65" s="13" customFormat="1">
      <c r="B801" s="158"/>
      <c r="D801" s="151" t="s">
        <v>142</v>
      </c>
      <c r="F801" s="160" t="s">
        <v>783</v>
      </c>
      <c r="H801" s="161">
        <v>125.702</v>
      </c>
      <c r="I801" s="162"/>
      <c r="L801" s="158"/>
      <c r="M801" s="163"/>
      <c r="N801" s="164"/>
      <c r="O801" s="164"/>
      <c r="P801" s="164"/>
      <c r="Q801" s="164"/>
      <c r="R801" s="164"/>
      <c r="S801" s="164"/>
      <c r="T801" s="165"/>
      <c r="AT801" s="159" t="s">
        <v>142</v>
      </c>
      <c r="AU801" s="159" t="s">
        <v>83</v>
      </c>
      <c r="AV801" s="13" t="s">
        <v>83</v>
      </c>
      <c r="AW801" s="13" t="s">
        <v>4</v>
      </c>
      <c r="AX801" s="13" t="s">
        <v>81</v>
      </c>
      <c r="AY801" s="159" t="s">
        <v>130</v>
      </c>
    </row>
    <row r="802" spans="1:65" s="2" customFormat="1" ht="16.5" customHeight="1">
      <c r="A802" s="34"/>
      <c r="B802" s="136"/>
      <c r="C802" s="137" t="s">
        <v>1065</v>
      </c>
      <c r="D802" s="137" t="s">
        <v>132</v>
      </c>
      <c r="E802" s="138" t="s">
        <v>1066</v>
      </c>
      <c r="F802" s="139" t="s">
        <v>1067</v>
      </c>
      <c r="G802" s="140" t="s">
        <v>260</v>
      </c>
      <c r="H802" s="141">
        <v>279.93</v>
      </c>
      <c r="I802" s="142"/>
      <c r="J802" s="143">
        <f>ROUND(I802*H802,2)</f>
        <v>0</v>
      </c>
      <c r="K802" s="144"/>
      <c r="L802" s="35"/>
      <c r="M802" s="145" t="s">
        <v>3</v>
      </c>
      <c r="N802" s="146" t="s">
        <v>44</v>
      </c>
      <c r="O802" s="55"/>
      <c r="P802" s="147">
        <f>O802*H802</f>
        <v>0</v>
      </c>
      <c r="Q802" s="147">
        <v>0</v>
      </c>
      <c r="R802" s="147">
        <f>Q802*H802</f>
        <v>0</v>
      </c>
      <c r="S802" s="147">
        <v>0</v>
      </c>
      <c r="T802" s="148">
        <f>S802*H802</f>
        <v>0</v>
      </c>
      <c r="U802" s="34"/>
      <c r="V802" s="34"/>
      <c r="W802" s="34"/>
      <c r="X802" s="34"/>
      <c r="Y802" s="34"/>
      <c r="Z802" s="34"/>
      <c r="AA802" s="34"/>
      <c r="AB802" s="34"/>
      <c r="AC802" s="34"/>
      <c r="AD802" s="34"/>
      <c r="AE802" s="34"/>
      <c r="AR802" s="149" t="s">
        <v>250</v>
      </c>
      <c r="AT802" s="149" t="s">
        <v>132</v>
      </c>
      <c r="AU802" s="149" t="s">
        <v>83</v>
      </c>
      <c r="AY802" s="19" t="s">
        <v>130</v>
      </c>
      <c r="BE802" s="150">
        <f>IF(N802="základní",J802,0)</f>
        <v>0</v>
      </c>
      <c r="BF802" s="150">
        <f>IF(N802="snížená",J802,0)</f>
        <v>0</v>
      </c>
      <c r="BG802" s="150">
        <f>IF(N802="zákl. přenesená",J802,0)</f>
        <v>0</v>
      </c>
      <c r="BH802" s="150">
        <f>IF(N802="sníž. přenesená",J802,0)</f>
        <v>0</v>
      </c>
      <c r="BI802" s="150">
        <f>IF(N802="nulová",J802,0)</f>
        <v>0</v>
      </c>
      <c r="BJ802" s="19" t="s">
        <v>81</v>
      </c>
      <c r="BK802" s="150">
        <f>ROUND(I802*H802,2)</f>
        <v>0</v>
      </c>
      <c r="BL802" s="19" t="s">
        <v>250</v>
      </c>
      <c r="BM802" s="149" t="s">
        <v>1068</v>
      </c>
    </row>
    <row r="803" spans="1:65" s="2" customFormat="1" ht="18">
      <c r="A803" s="34"/>
      <c r="B803" s="35"/>
      <c r="C803" s="34"/>
      <c r="D803" s="151" t="s">
        <v>138</v>
      </c>
      <c r="E803" s="34"/>
      <c r="F803" s="152" t="s">
        <v>1069</v>
      </c>
      <c r="G803" s="34"/>
      <c r="H803" s="34"/>
      <c r="I803" s="153"/>
      <c r="J803" s="34"/>
      <c r="K803" s="34"/>
      <c r="L803" s="35"/>
      <c r="M803" s="154"/>
      <c r="N803" s="155"/>
      <c r="O803" s="55"/>
      <c r="P803" s="55"/>
      <c r="Q803" s="55"/>
      <c r="R803" s="55"/>
      <c r="S803" s="55"/>
      <c r="T803" s="56"/>
      <c r="U803" s="34"/>
      <c r="V803" s="34"/>
      <c r="W803" s="34"/>
      <c r="X803" s="34"/>
      <c r="Y803" s="34"/>
      <c r="Z803" s="34"/>
      <c r="AA803" s="34"/>
      <c r="AB803" s="34"/>
      <c r="AC803" s="34"/>
      <c r="AD803" s="34"/>
      <c r="AE803" s="34"/>
      <c r="AT803" s="19" t="s">
        <v>138</v>
      </c>
      <c r="AU803" s="19" t="s">
        <v>83</v>
      </c>
    </row>
    <row r="804" spans="1:65" s="2" customFormat="1">
      <c r="A804" s="34"/>
      <c r="B804" s="35"/>
      <c r="C804" s="34"/>
      <c r="D804" s="156" t="s">
        <v>140</v>
      </c>
      <c r="E804" s="34"/>
      <c r="F804" s="157" t="s">
        <v>1070</v>
      </c>
      <c r="G804" s="34"/>
      <c r="H804" s="34"/>
      <c r="I804" s="153"/>
      <c r="J804" s="34"/>
      <c r="K804" s="34"/>
      <c r="L804" s="35"/>
      <c r="M804" s="154"/>
      <c r="N804" s="155"/>
      <c r="O804" s="55"/>
      <c r="P804" s="55"/>
      <c r="Q804" s="55"/>
      <c r="R804" s="55"/>
      <c r="S804" s="55"/>
      <c r="T804" s="56"/>
      <c r="U804" s="34"/>
      <c r="V804" s="34"/>
      <c r="W804" s="34"/>
      <c r="X804" s="34"/>
      <c r="Y804" s="34"/>
      <c r="Z804" s="34"/>
      <c r="AA804" s="34"/>
      <c r="AB804" s="34"/>
      <c r="AC804" s="34"/>
      <c r="AD804" s="34"/>
      <c r="AE804" s="34"/>
      <c r="AT804" s="19" t="s">
        <v>140</v>
      </c>
      <c r="AU804" s="19" t="s">
        <v>83</v>
      </c>
    </row>
    <row r="805" spans="1:65" s="13" customFormat="1">
      <c r="B805" s="158"/>
      <c r="D805" s="151" t="s">
        <v>142</v>
      </c>
      <c r="E805" s="159" t="s">
        <v>3</v>
      </c>
      <c r="F805" s="160" t="s">
        <v>1071</v>
      </c>
      <c r="H805" s="161">
        <v>279.93</v>
      </c>
      <c r="I805" s="162"/>
      <c r="L805" s="158"/>
      <c r="M805" s="163"/>
      <c r="N805" s="164"/>
      <c r="O805" s="164"/>
      <c r="P805" s="164"/>
      <c r="Q805" s="164"/>
      <c r="R805" s="164"/>
      <c r="S805" s="164"/>
      <c r="T805" s="165"/>
      <c r="AT805" s="159" t="s">
        <v>142</v>
      </c>
      <c r="AU805" s="159" t="s">
        <v>83</v>
      </c>
      <c r="AV805" s="13" t="s">
        <v>83</v>
      </c>
      <c r="AW805" s="13" t="s">
        <v>34</v>
      </c>
      <c r="AX805" s="13" t="s">
        <v>73</v>
      </c>
      <c r="AY805" s="159" t="s">
        <v>130</v>
      </c>
    </row>
    <row r="806" spans="1:65" s="14" customFormat="1">
      <c r="B806" s="166"/>
      <c r="D806" s="151" t="s">
        <v>142</v>
      </c>
      <c r="E806" s="167" t="s">
        <v>3</v>
      </c>
      <c r="F806" s="168" t="s">
        <v>144</v>
      </c>
      <c r="H806" s="169">
        <v>279.93</v>
      </c>
      <c r="I806" s="170"/>
      <c r="L806" s="166"/>
      <c r="M806" s="171"/>
      <c r="N806" s="172"/>
      <c r="O806" s="172"/>
      <c r="P806" s="172"/>
      <c r="Q806" s="172"/>
      <c r="R806" s="172"/>
      <c r="S806" s="172"/>
      <c r="T806" s="173"/>
      <c r="AT806" s="167" t="s">
        <v>142</v>
      </c>
      <c r="AU806" s="167" t="s">
        <v>83</v>
      </c>
      <c r="AV806" s="14" t="s">
        <v>136</v>
      </c>
      <c r="AW806" s="14" t="s">
        <v>34</v>
      </c>
      <c r="AX806" s="14" t="s">
        <v>81</v>
      </c>
      <c r="AY806" s="167" t="s">
        <v>130</v>
      </c>
    </row>
    <row r="807" spans="1:65" s="2" customFormat="1" ht="24.25" customHeight="1">
      <c r="A807" s="34"/>
      <c r="B807" s="136"/>
      <c r="C807" s="181" t="s">
        <v>1072</v>
      </c>
      <c r="D807" s="181" t="s">
        <v>236</v>
      </c>
      <c r="E807" s="182" t="s">
        <v>1073</v>
      </c>
      <c r="F807" s="183" t="s">
        <v>1074</v>
      </c>
      <c r="G807" s="184" t="s">
        <v>260</v>
      </c>
      <c r="H807" s="185">
        <v>307.923</v>
      </c>
      <c r="I807" s="186"/>
      <c r="J807" s="187">
        <f>ROUND(I807*H807,2)</f>
        <v>0</v>
      </c>
      <c r="K807" s="188"/>
      <c r="L807" s="189"/>
      <c r="M807" s="190" t="s">
        <v>3</v>
      </c>
      <c r="N807" s="191" t="s">
        <v>44</v>
      </c>
      <c r="O807" s="55"/>
      <c r="P807" s="147">
        <f>O807*H807</f>
        <v>0</v>
      </c>
      <c r="Q807" s="147">
        <v>2.9999999999999997E-4</v>
      </c>
      <c r="R807" s="147">
        <f>Q807*H807</f>
        <v>9.2376899999999998E-2</v>
      </c>
      <c r="S807" s="147">
        <v>0</v>
      </c>
      <c r="T807" s="148">
        <f>S807*H807</f>
        <v>0</v>
      </c>
      <c r="U807" s="34"/>
      <c r="V807" s="34"/>
      <c r="W807" s="34"/>
      <c r="X807" s="34"/>
      <c r="Y807" s="34"/>
      <c r="Z807" s="34"/>
      <c r="AA807" s="34"/>
      <c r="AB807" s="34"/>
      <c r="AC807" s="34"/>
      <c r="AD807" s="34"/>
      <c r="AE807" s="34"/>
      <c r="AR807" s="149" t="s">
        <v>358</v>
      </c>
      <c r="AT807" s="149" t="s">
        <v>236</v>
      </c>
      <c r="AU807" s="149" t="s">
        <v>83</v>
      </c>
      <c r="AY807" s="19" t="s">
        <v>130</v>
      </c>
      <c r="BE807" s="150">
        <f>IF(N807="základní",J807,0)</f>
        <v>0</v>
      </c>
      <c r="BF807" s="150">
        <f>IF(N807="snížená",J807,0)</f>
        <v>0</v>
      </c>
      <c r="BG807" s="150">
        <f>IF(N807="zákl. přenesená",J807,0)</f>
        <v>0</v>
      </c>
      <c r="BH807" s="150">
        <f>IF(N807="sníž. přenesená",J807,0)</f>
        <v>0</v>
      </c>
      <c r="BI807" s="150">
        <f>IF(N807="nulová",J807,0)</f>
        <v>0</v>
      </c>
      <c r="BJ807" s="19" t="s">
        <v>81</v>
      </c>
      <c r="BK807" s="150">
        <f>ROUND(I807*H807,2)</f>
        <v>0</v>
      </c>
      <c r="BL807" s="19" t="s">
        <v>250</v>
      </c>
      <c r="BM807" s="149" t="s">
        <v>1075</v>
      </c>
    </row>
    <row r="808" spans="1:65" s="2" customFormat="1">
      <c r="A808" s="34"/>
      <c r="B808" s="35"/>
      <c r="C808" s="34"/>
      <c r="D808" s="151" t="s">
        <v>138</v>
      </c>
      <c r="E808" s="34"/>
      <c r="F808" s="152" t="s">
        <v>1074</v>
      </c>
      <c r="G808" s="34"/>
      <c r="H808" s="34"/>
      <c r="I808" s="153"/>
      <c r="J808" s="34"/>
      <c r="K808" s="34"/>
      <c r="L808" s="35"/>
      <c r="M808" s="154"/>
      <c r="N808" s="155"/>
      <c r="O808" s="55"/>
      <c r="P808" s="55"/>
      <c r="Q808" s="55"/>
      <c r="R808" s="55"/>
      <c r="S808" s="55"/>
      <c r="T808" s="56"/>
      <c r="U808" s="34"/>
      <c r="V808" s="34"/>
      <c r="W808" s="34"/>
      <c r="X808" s="34"/>
      <c r="Y808" s="34"/>
      <c r="Z808" s="34"/>
      <c r="AA808" s="34"/>
      <c r="AB808" s="34"/>
      <c r="AC808" s="34"/>
      <c r="AD808" s="34"/>
      <c r="AE808" s="34"/>
      <c r="AT808" s="19" t="s">
        <v>138</v>
      </c>
      <c r="AU808" s="19" t="s">
        <v>83</v>
      </c>
    </row>
    <row r="809" spans="1:65" s="13" customFormat="1">
      <c r="B809" s="158"/>
      <c r="D809" s="151" t="s">
        <v>142</v>
      </c>
      <c r="F809" s="160" t="s">
        <v>1076</v>
      </c>
      <c r="H809" s="161">
        <v>307.923</v>
      </c>
      <c r="I809" s="162"/>
      <c r="L809" s="158"/>
      <c r="M809" s="163"/>
      <c r="N809" s="164"/>
      <c r="O809" s="164"/>
      <c r="P809" s="164"/>
      <c r="Q809" s="164"/>
      <c r="R809" s="164"/>
      <c r="S809" s="164"/>
      <c r="T809" s="165"/>
      <c r="AT809" s="159" t="s">
        <v>142</v>
      </c>
      <c r="AU809" s="159" t="s">
        <v>83</v>
      </c>
      <c r="AV809" s="13" t="s">
        <v>83</v>
      </c>
      <c r="AW809" s="13" t="s">
        <v>4</v>
      </c>
      <c r="AX809" s="13" t="s">
        <v>81</v>
      </c>
      <c r="AY809" s="159" t="s">
        <v>130</v>
      </c>
    </row>
    <row r="810" spans="1:65" s="2" customFormat="1" ht="24.25" customHeight="1">
      <c r="A810" s="34"/>
      <c r="B810" s="136"/>
      <c r="C810" s="137" t="s">
        <v>1077</v>
      </c>
      <c r="D810" s="137" t="s">
        <v>132</v>
      </c>
      <c r="E810" s="138" t="s">
        <v>1078</v>
      </c>
      <c r="F810" s="139" t="s">
        <v>1079</v>
      </c>
      <c r="G810" s="140" t="s">
        <v>260</v>
      </c>
      <c r="H810" s="141">
        <v>16.399999999999999</v>
      </c>
      <c r="I810" s="142"/>
      <c r="J810" s="143">
        <f>ROUND(I810*H810,2)</f>
        <v>0</v>
      </c>
      <c r="K810" s="144"/>
      <c r="L810" s="35"/>
      <c r="M810" s="145" t="s">
        <v>3</v>
      </c>
      <c r="N810" s="146" t="s">
        <v>44</v>
      </c>
      <c r="O810" s="55"/>
      <c r="P810" s="147">
        <f>O810*H810</f>
        <v>0</v>
      </c>
      <c r="Q810" s="147">
        <v>0</v>
      </c>
      <c r="R810" s="147">
        <f>Q810*H810</f>
        <v>0</v>
      </c>
      <c r="S810" s="147">
        <v>0</v>
      </c>
      <c r="T810" s="148">
        <f>S810*H810</f>
        <v>0</v>
      </c>
      <c r="U810" s="34"/>
      <c r="V810" s="34"/>
      <c r="W810" s="34"/>
      <c r="X810" s="34"/>
      <c r="Y810" s="34"/>
      <c r="Z810" s="34"/>
      <c r="AA810" s="34"/>
      <c r="AB810" s="34"/>
      <c r="AC810" s="34"/>
      <c r="AD810" s="34"/>
      <c r="AE810" s="34"/>
      <c r="AR810" s="149" t="s">
        <v>250</v>
      </c>
      <c r="AT810" s="149" t="s">
        <v>132</v>
      </c>
      <c r="AU810" s="149" t="s">
        <v>83</v>
      </c>
      <c r="AY810" s="19" t="s">
        <v>130</v>
      </c>
      <c r="BE810" s="150">
        <f>IF(N810="základní",J810,0)</f>
        <v>0</v>
      </c>
      <c r="BF810" s="150">
        <f>IF(N810="snížená",J810,0)</f>
        <v>0</v>
      </c>
      <c r="BG810" s="150">
        <f>IF(N810="zákl. přenesená",J810,0)</f>
        <v>0</v>
      </c>
      <c r="BH810" s="150">
        <f>IF(N810="sníž. přenesená",J810,0)</f>
        <v>0</v>
      </c>
      <c r="BI810" s="150">
        <f>IF(N810="nulová",J810,0)</f>
        <v>0</v>
      </c>
      <c r="BJ810" s="19" t="s">
        <v>81</v>
      </c>
      <c r="BK810" s="150">
        <f>ROUND(I810*H810,2)</f>
        <v>0</v>
      </c>
      <c r="BL810" s="19" t="s">
        <v>250</v>
      </c>
      <c r="BM810" s="149" t="s">
        <v>1080</v>
      </c>
    </row>
    <row r="811" spans="1:65" s="2" customFormat="1" ht="18">
      <c r="A811" s="34"/>
      <c r="B811" s="35"/>
      <c r="C811" s="34"/>
      <c r="D811" s="151" t="s">
        <v>138</v>
      </c>
      <c r="E811" s="34"/>
      <c r="F811" s="152" t="s">
        <v>1081</v>
      </c>
      <c r="G811" s="34"/>
      <c r="H811" s="34"/>
      <c r="I811" s="153"/>
      <c r="J811" s="34"/>
      <c r="K811" s="34"/>
      <c r="L811" s="35"/>
      <c r="M811" s="154"/>
      <c r="N811" s="155"/>
      <c r="O811" s="55"/>
      <c r="P811" s="55"/>
      <c r="Q811" s="55"/>
      <c r="R811" s="55"/>
      <c r="S811" s="55"/>
      <c r="T811" s="56"/>
      <c r="U811" s="34"/>
      <c r="V811" s="34"/>
      <c r="W811" s="34"/>
      <c r="X811" s="34"/>
      <c r="Y811" s="34"/>
      <c r="Z811" s="34"/>
      <c r="AA811" s="34"/>
      <c r="AB811" s="34"/>
      <c r="AC811" s="34"/>
      <c r="AD811" s="34"/>
      <c r="AE811" s="34"/>
      <c r="AT811" s="19" t="s">
        <v>138</v>
      </c>
      <c r="AU811" s="19" t="s">
        <v>83</v>
      </c>
    </row>
    <row r="812" spans="1:65" s="2" customFormat="1">
      <c r="A812" s="34"/>
      <c r="B812" s="35"/>
      <c r="C812" s="34"/>
      <c r="D812" s="156" t="s">
        <v>140</v>
      </c>
      <c r="E812" s="34"/>
      <c r="F812" s="157" t="s">
        <v>1082</v>
      </c>
      <c r="G812" s="34"/>
      <c r="H812" s="34"/>
      <c r="I812" s="153"/>
      <c r="J812" s="34"/>
      <c r="K812" s="34"/>
      <c r="L812" s="35"/>
      <c r="M812" s="154"/>
      <c r="N812" s="155"/>
      <c r="O812" s="55"/>
      <c r="P812" s="55"/>
      <c r="Q812" s="55"/>
      <c r="R812" s="55"/>
      <c r="S812" s="55"/>
      <c r="T812" s="56"/>
      <c r="U812" s="34"/>
      <c r="V812" s="34"/>
      <c r="W812" s="34"/>
      <c r="X812" s="34"/>
      <c r="Y812" s="34"/>
      <c r="Z812" s="34"/>
      <c r="AA812" s="34"/>
      <c r="AB812" s="34"/>
      <c r="AC812" s="34"/>
      <c r="AD812" s="34"/>
      <c r="AE812" s="34"/>
      <c r="AT812" s="19" t="s">
        <v>140</v>
      </c>
      <c r="AU812" s="19" t="s">
        <v>83</v>
      </c>
    </row>
    <row r="813" spans="1:65" s="13" customFormat="1">
      <c r="B813" s="158"/>
      <c r="D813" s="151" t="s">
        <v>142</v>
      </c>
      <c r="E813" s="159" t="s">
        <v>3</v>
      </c>
      <c r="F813" s="160" t="s">
        <v>877</v>
      </c>
      <c r="H813" s="161">
        <v>16.399999999999999</v>
      </c>
      <c r="I813" s="162"/>
      <c r="L813" s="158"/>
      <c r="M813" s="163"/>
      <c r="N813" s="164"/>
      <c r="O813" s="164"/>
      <c r="P813" s="164"/>
      <c r="Q813" s="164"/>
      <c r="R813" s="164"/>
      <c r="S813" s="164"/>
      <c r="T813" s="165"/>
      <c r="AT813" s="159" t="s">
        <v>142</v>
      </c>
      <c r="AU813" s="159" t="s">
        <v>83</v>
      </c>
      <c r="AV813" s="13" t="s">
        <v>83</v>
      </c>
      <c r="AW813" s="13" t="s">
        <v>34</v>
      </c>
      <c r="AX813" s="13" t="s">
        <v>73</v>
      </c>
      <c r="AY813" s="159" t="s">
        <v>130</v>
      </c>
    </row>
    <row r="814" spans="1:65" s="14" customFormat="1">
      <c r="B814" s="166"/>
      <c r="D814" s="151" t="s">
        <v>142</v>
      </c>
      <c r="E814" s="167" t="s">
        <v>3</v>
      </c>
      <c r="F814" s="168" t="s">
        <v>144</v>
      </c>
      <c r="H814" s="169">
        <v>16.399999999999999</v>
      </c>
      <c r="I814" s="170"/>
      <c r="L814" s="166"/>
      <c r="M814" s="171"/>
      <c r="N814" s="172"/>
      <c r="O814" s="172"/>
      <c r="P814" s="172"/>
      <c r="Q814" s="172"/>
      <c r="R814" s="172"/>
      <c r="S814" s="172"/>
      <c r="T814" s="173"/>
      <c r="AT814" s="167" t="s">
        <v>142</v>
      </c>
      <c r="AU814" s="167" t="s">
        <v>83</v>
      </c>
      <c r="AV814" s="14" t="s">
        <v>136</v>
      </c>
      <c r="AW814" s="14" t="s">
        <v>34</v>
      </c>
      <c r="AX814" s="14" t="s">
        <v>81</v>
      </c>
      <c r="AY814" s="167" t="s">
        <v>130</v>
      </c>
    </row>
    <row r="815" spans="1:65" s="2" customFormat="1" ht="24.25" customHeight="1">
      <c r="A815" s="34"/>
      <c r="B815" s="136"/>
      <c r="C815" s="137" t="s">
        <v>1083</v>
      </c>
      <c r="D815" s="137" t="s">
        <v>132</v>
      </c>
      <c r="E815" s="138" t="s">
        <v>1084</v>
      </c>
      <c r="F815" s="139" t="s">
        <v>1085</v>
      </c>
      <c r="G815" s="140" t="s">
        <v>260</v>
      </c>
      <c r="H815" s="141">
        <v>16.399999999999999</v>
      </c>
      <c r="I815" s="142"/>
      <c r="J815" s="143">
        <f>ROUND(I815*H815,2)</f>
        <v>0</v>
      </c>
      <c r="K815" s="144"/>
      <c r="L815" s="35"/>
      <c r="M815" s="145" t="s">
        <v>3</v>
      </c>
      <c r="N815" s="146" t="s">
        <v>44</v>
      </c>
      <c r="O815" s="55"/>
      <c r="P815" s="147">
        <f>O815*H815</f>
        <v>0</v>
      </c>
      <c r="Q815" s="147">
        <v>0</v>
      </c>
      <c r="R815" s="147">
        <f>Q815*H815</f>
        <v>0</v>
      </c>
      <c r="S815" s="147">
        <v>0</v>
      </c>
      <c r="T815" s="148">
        <f>S815*H815</f>
        <v>0</v>
      </c>
      <c r="U815" s="34"/>
      <c r="V815" s="34"/>
      <c r="W815" s="34"/>
      <c r="X815" s="34"/>
      <c r="Y815" s="34"/>
      <c r="Z815" s="34"/>
      <c r="AA815" s="34"/>
      <c r="AB815" s="34"/>
      <c r="AC815" s="34"/>
      <c r="AD815" s="34"/>
      <c r="AE815" s="34"/>
      <c r="AR815" s="149" t="s">
        <v>250</v>
      </c>
      <c r="AT815" s="149" t="s">
        <v>132</v>
      </c>
      <c r="AU815" s="149" t="s">
        <v>83</v>
      </c>
      <c r="AY815" s="19" t="s">
        <v>130</v>
      </c>
      <c r="BE815" s="150">
        <f>IF(N815="základní",J815,0)</f>
        <v>0</v>
      </c>
      <c r="BF815" s="150">
        <f>IF(N815="snížená",J815,0)</f>
        <v>0</v>
      </c>
      <c r="BG815" s="150">
        <f>IF(N815="zákl. přenesená",J815,0)</f>
        <v>0</v>
      </c>
      <c r="BH815" s="150">
        <f>IF(N815="sníž. přenesená",J815,0)</f>
        <v>0</v>
      </c>
      <c r="BI815" s="150">
        <f>IF(N815="nulová",J815,0)</f>
        <v>0</v>
      </c>
      <c r="BJ815" s="19" t="s">
        <v>81</v>
      </c>
      <c r="BK815" s="150">
        <f>ROUND(I815*H815,2)</f>
        <v>0</v>
      </c>
      <c r="BL815" s="19" t="s">
        <v>250</v>
      </c>
      <c r="BM815" s="149" t="s">
        <v>1086</v>
      </c>
    </row>
    <row r="816" spans="1:65" s="2" customFormat="1" ht="18">
      <c r="A816" s="34"/>
      <c r="B816" s="35"/>
      <c r="C816" s="34"/>
      <c r="D816" s="151" t="s">
        <v>138</v>
      </c>
      <c r="E816" s="34"/>
      <c r="F816" s="152" t="s">
        <v>1087</v>
      </c>
      <c r="G816" s="34"/>
      <c r="H816" s="34"/>
      <c r="I816" s="153"/>
      <c r="J816" s="34"/>
      <c r="K816" s="34"/>
      <c r="L816" s="35"/>
      <c r="M816" s="154"/>
      <c r="N816" s="155"/>
      <c r="O816" s="55"/>
      <c r="P816" s="55"/>
      <c r="Q816" s="55"/>
      <c r="R816" s="55"/>
      <c r="S816" s="55"/>
      <c r="T816" s="56"/>
      <c r="U816" s="34"/>
      <c r="V816" s="34"/>
      <c r="W816" s="34"/>
      <c r="X816" s="34"/>
      <c r="Y816" s="34"/>
      <c r="Z816" s="34"/>
      <c r="AA816" s="34"/>
      <c r="AB816" s="34"/>
      <c r="AC816" s="34"/>
      <c r="AD816" s="34"/>
      <c r="AE816" s="34"/>
      <c r="AT816" s="19" t="s">
        <v>138</v>
      </c>
      <c r="AU816" s="19" t="s">
        <v>83</v>
      </c>
    </row>
    <row r="817" spans="1:65" s="2" customFormat="1">
      <c r="A817" s="34"/>
      <c r="B817" s="35"/>
      <c r="C817" s="34"/>
      <c r="D817" s="156" t="s">
        <v>140</v>
      </c>
      <c r="E817" s="34"/>
      <c r="F817" s="157" t="s">
        <v>1088</v>
      </c>
      <c r="G817" s="34"/>
      <c r="H817" s="34"/>
      <c r="I817" s="153"/>
      <c r="J817" s="34"/>
      <c r="K817" s="34"/>
      <c r="L817" s="35"/>
      <c r="M817" s="154"/>
      <c r="N817" s="155"/>
      <c r="O817" s="55"/>
      <c r="P817" s="55"/>
      <c r="Q817" s="55"/>
      <c r="R817" s="55"/>
      <c r="S817" s="55"/>
      <c r="T817" s="56"/>
      <c r="U817" s="34"/>
      <c r="V817" s="34"/>
      <c r="W817" s="34"/>
      <c r="X817" s="34"/>
      <c r="Y817" s="34"/>
      <c r="Z817" s="34"/>
      <c r="AA817" s="34"/>
      <c r="AB817" s="34"/>
      <c r="AC817" s="34"/>
      <c r="AD817" s="34"/>
      <c r="AE817" s="34"/>
      <c r="AT817" s="19" t="s">
        <v>140</v>
      </c>
      <c r="AU817" s="19" t="s">
        <v>83</v>
      </c>
    </row>
    <row r="818" spans="1:65" s="13" customFormat="1">
      <c r="B818" s="158"/>
      <c r="D818" s="151" t="s">
        <v>142</v>
      </c>
      <c r="E818" s="159" t="s">
        <v>3</v>
      </c>
      <c r="F818" s="160" t="s">
        <v>877</v>
      </c>
      <c r="H818" s="161">
        <v>16.399999999999999</v>
      </c>
      <c r="I818" s="162"/>
      <c r="L818" s="158"/>
      <c r="M818" s="163"/>
      <c r="N818" s="164"/>
      <c r="O818" s="164"/>
      <c r="P818" s="164"/>
      <c r="Q818" s="164"/>
      <c r="R818" s="164"/>
      <c r="S818" s="164"/>
      <c r="T818" s="165"/>
      <c r="AT818" s="159" t="s">
        <v>142</v>
      </c>
      <c r="AU818" s="159" t="s">
        <v>83</v>
      </c>
      <c r="AV818" s="13" t="s">
        <v>83</v>
      </c>
      <c r="AW818" s="13" t="s">
        <v>34</v>
      </c>
      <c r="AX818" s="13" t="s">
        <v>73</v>
      </c>
      <c r="AY818" s="159" t="s">
        <v>130</v>
      </c>
    </row>
    <row r="819" spans="1:65" s="14" customFormat="1">
      <c r="B819" s="166"/>
      <c r="D819" s="151" t="s">
        <v>142</v>
      </c>
      <c r="E819" s="167" t="s">
        <v>3</v>
      </c>
      <c r="F819" s="168" t="s">
        <v>144</v>
      </c>
      <c r="H819" s="169">
        <v>16.399999999999999</v>
      </c>
      <c r="I819" s="170"/>
      <c r="L819" s="166"/>
      <c r="M819" s="171"/>
      <c r="N819" s="172"/>
      <c r="O819" s="172"/>
      <c r="P819" s="172"/>
      <c r="Q819" s="172"/>
      <c r="R819" s="172"/>
      <c r="S819" s="172"/>
      <c r="T819" s="173"/>
      <c r="AT819" s="167" t="s">
        <v>142</v>
      </c>
      <c r="AU819" s="167" t="s">
        <v>83</v>
      </c>
      <c r="AV819" s="14" t="s">
        <v>136</v>
      </c>
      <c r="AW819" s="14" t="s">
        <v>34</v>
      </c>
      <c r="AX819" s="14" t="s">
        <v>81</v>
      </c>
      <c r="AY819" s="167" t="s">
        <v>130</v>
      </c>
    </row>
    <row r="820" spans="1:65" s="2" customFormat="1" ht="24.25" customHeight="1">
      <c r="A820" s="34"/>
      <c r="B820" s="136"/>
      <c r="C820" s="137" t="s">
        <v>1089</v>
      </c>
      <c r="D820" s="137" t="s">
        <v>132</v>
      </c>
      <c r="E820" s="138" t="s">
        <v>1090</v>
      </c>
      <c r="F820" s="139" t="s">
        <v>1091</v>
      </c>
      <c r="G820" s="140" t="s">
        <v>202</v>
      </c>
      <c r="H820" s="141">
        <v>0.121</v>
      </c>
      <c r="I820" s="142"/>
      <c r="J820" s="143">
        <f>ROUND(I820*H820,2)</f>
        <v>0</v>
      </c>
      <c r="K820" s="144"/>
      <c r="L820" s="35"/>
      <c r="M820" s="145" t="s">
        <v>3</v>
      </c>
      <c r="N820" s="146" t="s">
        <v>44</v>
      </c>
      <c r="O820" s="55"/>
      <c r="P820" s="147">
        <f>O820*H820</f>
        <v>0</v>
      </c>
      <c r="Q820" s="147">
        <v>0</v>
      </c>
      <c r="R820" s="147">
        <f>Q820*H820</f>
        <v>0</v>
      </c>
      <c r="S820" s="147">
        <v>0</v>
      </c>
      <c r="T820" s="148">
        <f>S820*H820</f>
        <v>0</v>
      </c>
      <c r="U820" s="34"/>
      <c r="V820" s="34"/>
      <c r="W820" s="34"/>
      <c r="X820" s="34"/>
      <c r="Y820" s="34"/>
      <c r="Z820" s="34"/>
      <c r="AA820" s="34"/>
      <c r="AB820" s="34"/>
      <c r="AC820" s="34"/>
      <c r="AD820" s="34"/>
      <c r="AE820" s="34"/>
      <c r="AR820" s="149" t="s">
        <v>250</v>
      </c>
      <c r="AT820" s="149" t="s">
        <v>132</v>
      </c>
      <c r="AU820" s="149" t="s">
        <v>83</v>
      </c>
      <c r="AY820" s="19" t="s">
        <v>130</v>
      </c>
      <c r="BE820" s="150">
        <f>IF(N820="základní",J820,0)</f>
        <v>0</v>
      </c>
      <c r="BF820" s="150">
        <f>IF(N820="snížená",J820,0)</f>
        <v>0</v>
      </c>
      <c r="BG820" s="150">
        <f>IF(N820="zákl. přenesená",J820,0)</f>
        <v>0</v>
      </c>
      <c r="BH820" s="150">
        <f>IF(N820="sníž. přenesená",J820,0)</f>
        <v>0</v>
      </c>
      <c r="BI820" s="150">
        <f>IF(N820="nulová",J820,0)</f>
        <v>0</v>
      </c>
      <c r="BJ820" s="19" t="s">
        <v>81</v>
      </c>
      <c r="BK820" s="150">
        <f>ROUND(I820*H820,2)</f>
        <v>0</v>
      </c>
      <c r="BL820" s="19" t="s">
        <v>250</v>
      </c>
      <c r="BM820" s="149" t="s">
        <v>1092</v>
      </c>
    </row>
    <row r="821" spans="1:65" s="2" customFormat="1" ht="27">
      <c r="A821" s="34"/>
      <c r="B821" s="35"/>
      <c r="C821" s="34"/>
      <c r="D821" s="151" t="s">
        <v>138</v>
      </c>
      <c r="E821" s="34"/>
      <c r="F821" s="152" t="s">
        <v>1093</v>
      </c>
      <c r="G821" s="34"/>
      <c r="H821" s="34"/>
      <c r="I821" s="153"/>
      <c r="J821" s="34"/>
      <c r="K821" s="34"/>
      <c r="L821" s="35"/>
      <c r="M821" s="154"/>
      <c r="N821" s="155"/>
      <c r="O821" s="55"/>
      <c r="P821" s="55"/>
      <c r="Q821" s="55"/>
      <c r="R821" s="55"/>
      <c r="S821" s="55"/>
      <c r="T821" s="56"/>
      <c r="U821" s="34"/>
      <c r="V821" s="34"/>
      <c r="W821" s="34"/>
      <c r="X821" s="34"/>
      <c r="Y821" s="34"/>
      <c r="Z821" s="34"/>
      <c r="AA821" s="34"/>
      <c r="AB821" s="34"/>
      <c r="AC821" s="34"/>
      <c r="AD821" s="34"/>
      <c r="AE821" s="34"/>
      <c r="AT821" s="19" t="s">
        <v>138</v>
      </c>
      <c r="AU821" s="19" t="s">
        <v>83</v>
      </c>
    </row>
    <row r="822" spans="1:65" s="2" customFormat="1">
      <c r="A822" s="34"/>
      <c r="B822" s="35"/>
      <c r="C822" s="34"/>
      <c r="D822" s="156" t="s">
        <v>140</v>
      </c>
      <c r="E822" s="34"/>
      <c r="F822" s="157" t="s">
        <v>1094</v>
      </c>
      <c r="G822" s="34"/>
      <c r="H822" s="34"/>
      <c r="I822" s="153"/>
      <c r="J822" s="34"/>
      <c r="K822" s="34"/>
      <c r="L822" s="35"/>
      <c r="M822" s="154"/>
      <c r="N822" s="155"/>
      <c r="O822" s="55"/>
      <c r="P822" s="55"/>
      <c r="Q822" s="55"/>
      <c r="R822" s="55"/>
      <c r="S822" s="55"/>
      <c r="T822" s="56"/>
      <c r="U822" s="34"/>
      <c r="V822" s="34"/>
      <c r="W822" s="34"/>
      <c r="X822" s="34"/>
      <c r="Y822" s="34"/>
      <c r="Z822" s="34"/>
      <c r="AA822" s="34"/>
      <c r="AB822" s="34"/>
      <c r="AC822" s="34"/>
      <c r="AD822" s="34"/>
      <c r="AE822" s="34"/>
      <c r="AT822" s="19" t="s">
        <v>140</v>
      </c>
      <c r="AU822" s="19" t="s">
        <v>83</v>
      </c>
    </row>
    <row r="823" spans="1:65" s="2" customFormat="1" ht="33" customHeight="1">
      <c r="A823" s="34"/>
      <c r="B823" s="136"/>
      <c r="C823" s="137" t="s">
        <v>1095</v>
      </c>
      <c r="D823" s="137" t="s">
        <v>132</v>
      </c>
      <c r="E823" s="138" t="s">
        <v>1096</v>
      </c>
      <c r="F823" s="139" t="s">
        <v>1097</v>
      </c>
      <c r="G823" s="140" t="s">
        <v>202</v>
      </c>
      <c r="H823" s="141">
        <v>0.121</v>
      </c>
      <c r="I823" s="142"/>
      <c r="J823" s="143">
        <f>ROUND(I823*H823,2)</f>
        <v>0</v>
      </c>
      <c r="K823" s="144"/>
      <c r="L823" s="35"/>
      <c r="M823" s="145" t="s">
        <v>3</v>
      </c>
      <c r="N823" s="146" t="s">
        <v>44</v>
      </c>
      <c r="O823" s="55"/>
      <c r="P823" s="147">
        <f>O823*H823</f>
        <v>0</v>
      </c>
      <c r="Q823" s="147">
        <v>0</v>
      </c>
      <c r="R823" s="147">
        <f>Q823*H823</f>
        <v>0</v>
      </c>
      <c r="S823" s="147">
        <v>0</v>
      </c>
      <c r="T823" s="148">
        <f>S823*H823</f>
        <v>0</v>
      </c>
      <c r="U823" s="34"/>
      <c r="V823" s="34"/>
      <c r="W823" s="34"/>
      <c r="X823" s="34"/>
      <c r="Y823" s="34"/>
      <c r="Z823" s="34"/>
      <c r="AA823" s="34"/>
      <c r="AB823" s="34"/>
      <c r="AC823" s="34"/>
      <c r="AD823" s="34"/>
      <c r="AE823" s="34"/>
      <c r="AR823" s="149" t="s">
        <v>250</v>
      </c>
      <c r="AT823" s="149" t="s">
        <v>132</v>
      </c>
      <c r="AU823" s="149" t="s">
        <v>83</v>
      </c>
      <c r="AY823" s="19" t="s">
        <v>130</v>
      </c>
      <c r="BE823" s="150">
        <f>IF(N823="základní",J823,0)</f>
        <v>0</v>
      </c>
      <c r="BF823" s="150">
        <f>IF(N823="snížená",J823,0)</f>
        <v>0</v>
      </c>
      <c r="BG823" s="150">
        <f>IF(N823="zákl. přenesená",J823,0)</f>
        <v>0</v>
      </c>
      <c r="BH823" s="150">
        <f>IF(N823="sníž. přenesená",J823,0)</f>
        <v>0</v>
      </c>
      <c r="BI823" s="150">
        <f>IF(N823="nulová",J823,0)</f>
        <v>0</v>
      </c>
      <c r="BJ823" s="19" t="s">
        <v>81</v>
      </c>
      <c r="BK823" s="150">
        <f>ROUND(I823*H823,2)</f>
        <v>0</v>
      </c>
      <c r="BL823" s="19" t="s">
        <v>250</v>
      </c>
      <c r="BM823" s="149" t="s">
        <v>1098</v>
      </c>
    </row>
    <row r="824" spans="1:65" s="2" customFormat="1" ht="36">
      <c r="A824" s="34"/>
      <c r="B824" s="35"/>
      <c r="C824" s="34"/>
      <c r="D824" s="151" t="s">
        <v>138</v>
      </c>
      <c r="E824" s="34"/>
      <c r="F824" s="152" t="s">
        <v>1099</v>
      </c>
      <c r="G824" s="34"/>
      <c r="H824" s="34"/>
      <c r="I824" s="153"/>
      <c r="J824" s="34"/>
      <c r="K824" s="34"/>
      <c r="L824" s="35"/>
      <c r="M824" s="154"/>
      <c r="N824" s="155"/>
      <c r="O824" s="55"/>
      <c r="P824" s="55"/>
      <c r="Q824" s="55"/>
      <c r="R824" s="55"/>
      <c r="S824" s="55"/>
      <c r="T824" s="56"/>
      <c r="U824" s="34"/>
      <c r="V824" s="34"/>
      <c r="W824" s="34"/>
      <c r="X824" s="34"/>
      <c r="Y824" s="34"/>
      <c r="Z824" s="34"/>
      <c r="AA824" s="34"/>
      <c r="AB824" s="34"/>
      <c r="AC824" s="34"/>
      <c r="AD824" s="34"/>
      <c r="AE824" s="34"/>
      <c r="AT824" s="19" t="s">
        <v>138</v>
      </c>
      <c r="AU824" s="19" t="s">
        <v>83</v>
      </c>
    </row>
    <row r="825" spans="1:65" s="2" customFormat="1">
      <c r="A825" s="34"/>
      <c r="B825" s="35"/>
      <c r="C825" s="34"/>
      <c r="D825" s="156" t="s">
        <v>140</v>
      </c>
      <c r="E825" s="34"/>
      <c r="F825" s="157" t="s">
        <v>1100</v>
      </c>
      <c r="G825" s="34"/>
      <c r="H825" s="34"/>
      <c r="I825" s="153"/>
      <c r="J825" s="34"/>
      <c r="K825" s="34"/>
      <c r="L825" s="35"/>
      <c r="M825" s="154"/>
      <c r="N825" s="155"/>
      <c r="O825" s="55"/>
      <c r="P825" s="55"/>
      <c r="Q825" s="55"/>
      <c r="R825" s="55"/>
      <c r="S825" s="55"/>
      <c r="T825" s="56"/>
      <c r="U825" s="34"/>
      <c r="V825" s="34"/>
      <c r="W825" s="34"/>
      <c r="X825" s="34"/>
      <c r="Y825" s="34"/>
      <c r="Z825" s="34"/>
      <c r="AA825" s="34"/>
      <c r="AB825" s="34"/>
      <c r="AC825" s="34"/>
      <c r="AD825" s="34"/>
      <c r="AE825" s="34"/>
      <c r="AT825" s="19" t="s">
        <v>140</v>
      </c>
      <c r="AU825" s="19" t="s">
        <v>83</v>
      </c>
    </row>
    <row r="826" spans="1:65" s="12" customFormat="1" ht="22.9" customHeight="1">
      <c r="B826" s="123"/>
      <c r="D826" s="124" t="s">
        <v>72</v>
      </c>
      <c r="E826" s="134" t="s">
        <v>1101</v>
      </c>
      <c r="F826" s="134" t="s">
        <v>1102</v>
      </c>
      <c r="I826" s="126"/>
      <c r="J826" s="135">
        <f>BK826</f>
        <v>0</v>
      </c>
      <c r="L826" s="123"/>
      <c r="M826" s="128"/>
      <c r="N826" s="129"/>
      <c r="O826" s="129"/>
      <c r="P826" s="130">
        <f>SUM(P827:P867)</f>
        <v>0</v>
      </c>
      <c r="Q826" s="129"/>
      <c r="R826" s="130">
        <f>SUM(R827:R867)</f>
        <v>1.1351716436800001</v>
      </c>
      <c r="S826" s="129"/>
      <c r="T826" s="131">
        <f>SUM(T827:T867)</f>
        <v>4.7999999999999996E-3</v>
      </c>
      <c r="AR826" s="124" t="s">
        <v>83</v>
      </c>
      <c r="AT826" s="132" t="s">
        <v>72</v>
      </c>
      <c r="AU826" s="132" t="s">
        <v>81</v>
      </c>
      <c r="AY826" s="124" t="s">
        <v>130</v>
      </c>
      <c r="BK826" s="133">
        <f>SUM(BK827:BK867)</f>
        <v>0</v>
      </c>
    </row>
    <row r="827" spans="1:65" s="2" customFormat="1" ht="24.25" customHeight="1">
      <c r="A827" s="34"/>
      <c r="B827" s="136"/>
      <c r="C827" s="137" t="s">
        <v>1103</v>
      </c>
      <c r="D827" s="137" t="s">
        <v>132</v>
      </c>
      <c r="E827" s="138" t="s">
        <v>1104</v>
      </c>
      <c r="F827" s="139" t="s">
        <v>1105</v>
      </c>
      <c r="G827" s="140" t="s">
        <v>135</v>
      </c>
      <c r="H827" s="141">
        <v>68.843000000000004</v>
      </c>
      <c r="I827" s="142"/>
      <c r="J827" s="143">
        <f>ROUND(I827*H827,2)</f>
        <v>0</v>
      </c>
      <c r="K827" s="144"/>
      <c r="L827" s="35"/>
      <c r="M827" s="145" t="s">
        <v>3</v>
      </c>
      <c r="N827" s="146" t="s">
        <v>44</v>
      </c>
      <c r="O827" s="55"/>
      <c r="P827" s="147">
        <f>O827*H827</f>
        <v>0</v>
      </c>
      <c r="Q827" s="147">
        <v>0</v>
      </c>
      <c r="R827" s="147">
        <f>Q827*H827</f>
        <v>0</v>
      </c>
      <c r="S827" s="147">
        <v>0</v>
      </c>
      <c r="T827" s="148">
        <f>S827*H827</f>
        <v>0</v>
      </c>
      <c r="U827" s="34"/>
      <c r="V827" s="34"/>
      <c r="W827" s="34"/>
      <c r="X827" s="34"/>
      <c r="Y827" s="34"/>
      <c r="Z827" s="34"/>
      <c r="AA827" s="34"/>
      <c r="AB827" s="34"/>
      <c r="AC827" s="34"/>
      <c r="AD827" s="34"/>
      <c r="AE827" s="34"/>
      <c r="AR827" s="149" t="s">
        <v>250</v>
      </c>
      <c r="AT827" s="149" t="s">
        <v>132</v>
      </c>
      <c r="AU827" s="149" t="s">
        <v>83</v>
      </c>
      <c r="AY827" s="19" t="s">
        <v>130</v>
      </c>
      <c r="BE827" s="150">
        <f>IF(N827="základní",J827,0)</f>
        <v>0</v>
      </c>
      <c r="BF827" s="150">
        <f>IF(N827="snížená",J827,0)</f>
        <v>0</v>
      </c>
      <c r="BG827" s="150">
        <f>IF(N827="zákl. přenesená",J827,0)</f>
        <v>0</v>
      </c>
      <c r="BH827" s="150">
        <f>IF(N827="sníž. přenesená",J827,0)</f>
        <v>0</v>
      </c>
      <c r="BI827" s="150">
        <f>IF(N827="nulová",J827,0)</f>
        <v>0</v>
      </c>
      <c r="BJ827" s="19" t="s">
        <v>81</v>
      </c>
      <c r="BK827" s="150">
        <f>ROUND(I827*H827,2)</f>
        <v>0</v>
      </c>
      <c r="BL827" s="19" t="s">
        <v>250</v>
      </c>
      <c r="BM827" s="149" t="s">
        <v>1106</v>
      </c>
    </row>
    <row r="828" spans="1:65" s="2" customFormat="1" ht="18">
      <c r="A828" s="34"/>
      <c r="B828" s="35"/>
      <c r="C828" s="34"/>
      <c r="D828" s="151" t="s">
        <v>138</v>
      </c>
      <c r="E828" s="34"/>
      <c r="F828" s="152" t="s">
        <v>1107</v>
      </c>
      <c r="G828" s="34"/>
      <c r="H828" s="34"/>
      <c r="I828" s="153"/>
      <c r="J828" s="34"/>
      <c r="K828" s="34"/>
      <c r="L828" s="35"/>
      <c r="M828" s="154"/>
      <c r="N828" s="155"/>
      <c r="O828" s="55"/>
      <c r="P828" s="55"/>
      <c r="Q828" s="55"/>
      <c r="R828" s="55"/>
      <c r="S828" s="55"/>
      <c r="T828" s="56"/>
      <c r="U828" s="34"/>
      <c r="V828" s="34"/>
      <c r="W828" s="34"/>
      <c r="X828" s="34"/>
      <c r="Y828" s="34"/>
      <c r="Z828" s="34"/>
      <c r="AA828" s="34"/>
      <c r="AB828" s="34"/>
      <c r="AC828" s="34"/>
      <c r="AD828" s="34"/>
      <c r="AE828" s="34"/>
      <c r="AT828" s="19" t="s">
        <v>138</v>
      </c>
      <c r="AU828" s="19" t="s">
        <v>83</v>
      </c>
    </row>
    <row r="829" spans="1:65" s="2" customFormat="1">
      <c r="A829" s="34"/>
      <c r="B829" s="35"/>
      <c r="C829" s="34"/>
      <c r="D829" s="156" t="s">
        <v>140</v>
      </c>
      <c r="E829" s="34"/>
      <c r="F829" s="157" t="s">
        <v>1108</v>
      </c>
      <c r="G829" s="34"/>
      <c r="H829" s="34"/>
      <c r="I829" s="153"/>
      <c r="J829" s="34"/>
      <c r="K829" s="34"/>
      <c r="L829" s="35"/>
      <c r="M829" s="154"/>
      <c r="N829" s="155"/>
      <c r="O829" s="55"/>
      <c r="P829" s="55"/>
      <c r="Q829" s="55"/>
      <c r="R829" s="55"/>
      <c r="S829" s="55"/>
      <c r="T829" s="56"/>
      <c r="U829" s="34"/>
      <c r="V829" s="34"/>
      <c r="W829" s="34"/>
      <c r="X829" s="34"/>
      <c r="Y829" s="34"/>
      <c r="Z829" s="34"/>
      <c r="AA829" s="34"/>
      <c r="AB829" s="34"/>
      <c r="AC829" s="34"/>
      <c r="AD829" s="34"/>
      <c r="AE829" s="34"/>
      <c r="AT829" s="19" t="s">
        <v>140</v>
      </c>
      <c r="AU829" s="19" t="s">
        <v>83</v>
      </c>
    </row>
    <row r="830" spans="1:65" s="13" customFormat="1">
      <c r="B830" s="158"/>
      <c r="D830" s="151" t="s">
        <v>142</v>
      </c>
      <c r="E830" s="159" t="s">
        <v>3</v>
      </c>
      <c r="F830" s="160" t="s">
        <v>1109</v>
      </c>
      <c r="H830" s="161">
        <v>84.744</v>
      </c>
      <c r="I830" s="162"/>
      <c r="L830" s="158"/>
      <c r="M830" s="163"/>
      <c r="N830" s="164"/>
      <c r="O830" s="164"/>
      <c r="P830" s="164"/>
      <c r="Q830" s="164"/>
      <c r="R830" s="164"/>
      <c r="S830" s="164"/>
      <c r="T830" s="165"/>
      <c r="AT830" s="159" t="s">
        <v>142</v>
      </c>
      <c r="AU830" s="159" t="s">
        <v>83</v>
      </c>
      <c r="AV830" s="13" t="s">
        <v>83</v>
      </c>
      <c r="AW830" s="13" t="s">
        <v>34</v>
      </c>
      <c r="AX830" s="13" t="s">
        <v>73</v>
      </c>
      <c r="AY830" s="159" t="s">
        <v>130</v>
      </c>
    </row>
    <row r="831" spans="1:65" s="13" customFormat="1">
      <c r="B831" s="158"/>
      <c r="D831" s="151" t="s">
        <v>142</v>
      </c>
      <c r="E831" s="159" t="s">
        <v>3</v>
      </c>
      <c r="F831" s="160" t="s">
        <v>1110</v>
      </c>
      <c r="H831" s="161">
        <v>-15.901</v>
      </c>
      <c r="I831" s="162"/>
      <c r="L831" s="158"/>
      <c r="M831" s="163"/>
      <c r="N831" s="164"/>
      <c r="O831" s="164"/>
      <c r="P831" s="164"/>
      <c r="Q831" s="164"/>
      <c r="R831" s="164"/>
      <c r="S831" s="164"/>
      <c r="T831" s="165"/>
      <c r="AT831" s="159" t="s">
        <v>142</v>
      </c>
      <c r="AU831" s="159" t="s">
        <v>83</v>
      </c>
      <c r="AV831" s="13" t="s">
        <v>83</v>
      </c>
      <c r="AW831" s="13" t="s">
        <v>34</v>
      </c>
      <c r="AX831" s="13" t="s">
        <v>73</v>
      </c>
      <c r="AY831" s="159" t="s">
        <v>130</v>
      </c>
    </row>
    <row r="832" spans="1:65" s="14" customFormat="1">
      <c r="B832" s="166"/>
      <c r="D832" s="151" t="s">
        <v>142</v>
      </c>
      <c r="E832" s="167" t="s">
        <v>3</v>
      </c>
      <c r="F832" s="168" t="s">
        <v>144</v>
      </c>
      <c r="H832" s="169">
        <v>68.843000000000004</v>
      </c>
      <c r="I832" s="170"/>
      <c r="L832" s="166"/>
      <c r="M832" s="171"/>
      <c r="N832" s="172"/>
      <c r="O832" s="172"/>
      <c r="P832" s="172"/>
      <c r="Q832" s="172"/>
      <c r="R832" s="172"/>
      <c r="S832" s="172"/>
      <c r="T832" s="173"/>
      <c r="AT832" s="167" t="s">
        <v>142</v>
      </c>
      <c r="AU832" s="167" t="s">
        <v>83</v>
      </c>
      <c r="AV832" s="14" t="s">
        <v>136</v>
      </c>
      <c r="AW832" s="14" t="s">
        <v>34</v>
      </c>
      <c r="AX832" s="14" t="s">
        <v>81</v>
      </c>
      <c r="AY832" s="167" t="s">
        <v>130</v>
      </c>
    </row>
    <row r="833" spans="1:65" s="2" customFormat="1" ht="24.25" customHeight="1">
      <c r="A833" s="34"/>
      <c r="B833" s="136"/>
      <c r="C833" s="181" t="s">
        <v>1111</v>
      </c>
      <c r="D833" s="181" t="s">
        <v>236</v>
      </c>
      <c r="E833" s="182" t="s">
        <v>1112</v>
      </c>
      <c r="F833" s="183" t="s">
        <v>1113</v>
      </c>
      <c r="G833" s="184" t="s">
        <v>135</v>
      </c>
      <c r="H833" s="185">
        <v>79.168999999999997</v>
      </c>
      <c r="I833" s="186"/>
      <c r="J833" s="187">
        <f>ROUND(I833*H833,2)</f>
        <v>0</v>
      </c>
      <c r="K833" s="188"/>
      <c r="L833" s="189"/>
      <c r="M833" s="190" t="s">
        <v>3</v>
      </c>
      <c r="N833" s="191" t="s">
        <v>44</v>
      </c>
      <c r="O833" s="55"/>
      <c r="P833" s="147">
        <f>O833*H833</f>
        <v>0</v>
      </c>
      <c r="Q833" s="147">
        <v>1.32E-2</v>
      </c>
      <c r="R833" s="147">
        <f>Q833*H833</f>
        <v>1.0450307999999999</v>
      </c>
      <c r="S833" s="147">
        <v>0</v>
      </c>
      <c r="T833" s="148">
        <f>S833*H833</f>
        <v>0</v>
      </c>
      <c r="U833" s="34"/>
      <c r="V833" s="34"/>
      <c r="W833" s="34"/>
      <c r="X833" s="34"/>
      <c r="Y833" s="34"/>
      <c r="Z833" s="34"/>
      <c r="AA833" s="34"/>
      <c r="AB833" s="34"/>
      <c r="AC833" s="34"/>
      <c r="AD833" s="34"/>
      <c r="AE833" s="34"/>
      <c r="AR833" s="149" t="s">
        <v>358</v>
      </c>
      <c r="AT833" s="149" t="s">
        <v>236</v>
      </c>
      <c r="AU833" s="149" t="s">
        <v>83</v>
      </c>
      <c r="AY833" s="19" t="s">
        <v>130</v>
      </c>
      <c r="BE833" s="150">
        <f>IF(N833="základní",J833,0)</f>
        <v>0</v>
      </c>
      <c r="BF833" s="150">
        <f>IF(N833="snížená",J833,0)</f>
        <v>0</v>
      </c>
      <c r="BG833" s="150">
        <f>IF(N833="zákl. přenesená",J833,0)</f>
        <v>0</v>
      </c>
      <c r="BH833" s="150">
        <f>IF(N833="sníž. přenesená",J833,0)</f>
        <v>0</v>
      </c>
      <c r="BI833" s="150">
        <f>IF(N833="nulová",J833,0)</f>
        <v>0</v>
      </c>
      <c r="BJ833" s="19" t="s">
        <v>81</v>
      </c>
      <c r="BK833" s="150">
        <f>ROUND(I833*H833,2)</f>
        <v>0</v>
      </c>
      <c r="BL833" s="19" t="s">
        <v>250</v>
      </c>
      <c r="BM833" s="149" t="s">
        <v>1114</v>
      </c>
    </row>
    <row r="834" spans="1:65" s="2" customFormat="1" ht="18">
      <c r="A834" s="34"/>
      <c r="B834" s="35"/>
      <c r="C834" s="34"/>
      <c r="D834" s="151" t="s">
        <v>138</v>
      </c>
      <c r="E834" s="34"/>
      <c r="F834" s="152" t="s">
        <v>1113</v>
      </c>
      <c r="G834" s="34"/>
      <c r="H834" s="34"/>
      <c r="I834" s="153"/>
      <c r="J834" s="34"/>
      <c r="K834" s="34"/>
      <c r="L834" s="35"/>
      <c r="M834" s="154"/>
      <c r="N834" s="155"/>
      <c r="O834" s="55"/>
      <c r="P834" s="55"/>
      <c r="Q834" s="55"/>
      <c r="R834" s="55"/>
      <c r="S834" s="55"/>
      <c r="T834" s="56"/>
      <c r="U834" s="34"/>
      <c r="V834" s="34"/>
      <c r="W834" s="34"/>
      <c r="X834" s="34"/>
      <c r="Y834" s="34"/>
      <c r="Z834" s="34"/>
      <c r="AA834" s="34"/>
      <c r="AB834" s="34"/>
      <c r="AC834" s="34"/>
      <c r="AD834" s="34"/>
      <c r="AE834" s="34"/>
      <c r="AT834" s="19" t="s">
        <v>138</v>
      </c>
      <c r="AU834" s="19" t="s">
        <v>83</v>
      </c>
    </row>
    <row r="835" spans="1:65" s="13" customFormat="1">
      <c r="B835" s="158"/>
      <c r="D835" s="151" t="s">
        <v>142</v>
      </c>
      <c r="F835" s="160" t="s">
        <v>1115</v>
      </c>
      <c r="H835" s="161">
        <v>79.168999999999997</v>
      </c>
      <c r="I835" s="162"/>
      <c r="L835" s="158"/>
      <c r="M835" s="163"/>
      <c r="N835" s="164"/>
      <c r="O835" s="164"/>
      <c r="P835" s="164"/>
      <c r="Q835" s="164"/>
      <c r="R835" s="164"/>
      <c r="S835" s="164"/>
      <c r="T835" s="165"/>
      <c r="AT835" s="159" t="s">
        <v>142</v>
      </c>
      <c r="AU835" s="159" t="s">
        <v>83</v>
      </c>
      <c r="AV835" s="13" t="s">
        <v>83</v>
      </c>
      <c r="AW835" s="13" t="s">
        <v>4</v>
      </c>
      <c r="AX835" s="13" t="s">
        <v>81</v>
      </c>
      <c r="AY835" s="159" t="s">
        <v>130</v>
      </c>
    </row>
    <row r="836" spans="1:65" s="2" customFormat="1" ht="24.25" customHeight="1">
      <c r="A836" s="34"/>
      <c r="B836" s="136"/>
      <c r="C836" s="137" t="s">
        <v>1116</v>
      </c>
      <c r="D836" s="137" t="s">
        <v>132</v>
      </c>
      <c r="E836" s="138" t="s">
        <v>1117</v>
      </c>
      <c r="F836" s="139" t="s">
        <v>1118</v>
      </c>
      <c r="G836" s="140" t="s">
        <v>135</v>
      </c>
      <c r="H836" s="141">
        <v>2.4</v>
      </c>
      <c r="I836" s="142"/>
      <c r="J836" s="143">
        <f>ROUND(I836*H836,2)</f>
        <v>0</v>
      </c>
      <c r="K836" s="144"/>
      <c r="L836" s="35"/>
      <c r="M836" s="145" t="s">
        <v>3</v>
      </c>
      <c r="N836" s="146" t="s">
        <v>44</v>
      </c>
      <c r="O836" s="55"/>
      <c r="P836" s="147">
        <f>O836*H836</f>
        <v>0</v>
      </c>
      <c r="Q836" s="147">
        <v>2.5201820000000003E-4</v>
      </c>
      <c r="R836" s="147">
        <f>Q836*H836</f>
        <v>6.0484368000000008E-4</v>
      </c>
      <c r="S836" s="147">
        <v>0</v>
      </c>
      <c r="T836" s="148">
        <f>S836*H836</f>
        <v>0</v>
      </c>
      <c r="U836" s="34"/>
      <c r="V836" s="34"/>
      <c r="W836" s="34"/>
      <c r="X836" s="34"/>
      <c r="Y836" s="34"/>
      <c r="Z836" s="34"/>
      <c r="AA836" s="34"/>
      <c r="AB836" s="34"/>
      <c r="AC836" s="34"/>
      <c r="AD836" s="34"/>
      <c r="AE836" s="34"/>
      <c r="AR836" s="149" t="s">
        <v>250</v>
      </c>
      <c r="AT836" s="149" t="s">
        <v>132</v>
      </c>
      <c r="AU836" s="149" t="s">
        <v>83</v>
      </c>
      <c r="AY836" s="19" t="s">
        <v>130</v>
      </c>
      <c r="BE836" s="150">
        <f>IF(N836="základní",J836,0)</f>
        <v>0</v>
      </c>
      <c r="BF836" s="150">
        <f>IF(N836="snížená",J836,0)</f>
        <v>0</v>
      </c>
      <c r="BG836" s="150">
        <f>IF(N836="zákl. přenesená",J836,0)</f>
        <v>0</v>
      </c>
      <c r="BH836" s="150">
        <f>IF(N836="sníž. přenesená",J836,0)</f>
        <v>0</v>
      </c>
      <c r="BI836" s="150">
        <f>IF(N836="nulová",J836,0)</f>
        <v>0</v>
      </c>
      <c r="BJ836" s="19" t="s">
        <v>81</v>
      </c>
      <c r="BK836" s="150">
        <f>ROUND(I836*H836,2)</f>
        <v>0</v>
      </c>
      <c r="BL836" s="19" t="s">
        <v>250</v>
      </c>
      <c r="BM836" s="149" t="s">
        <v>1119</v>
      </c>
    </row>
    <row r="837" spans="1:65" s="2" customFormat="1" ht="18">
      <c r="A837" s="34"/>
      <c r="B837" s="35"/>
      <c r="C837" s="34"/>
      <c r="D837" s="151" t="s">
        <v>138</v>
      </c>
      <c r="E837" s="34"/>
      <c r="F837" s="152" t="s">
        <v>1120</v>
      </c>
      <c r="G837" s="34"/>
      <c r="H837" s="34"/>
      <c r="I837" s="153"/>
      <c r="J837" s="34"/>
      <c r="K837" s="34"/>
      <c r="L837" s="35"/>
      <c r="M837" s="154"/>
      <c r="N837" s="155"/>
      <c r="O837" s="55"/>
      <c r="P837" s="55"/>
      <c r="Q837" s="55"/>
      <c r="R837" s="55"/>
      <c r="S837" s="55"/>
      <c r="T837" s="56"/>
      <c r="U837" s="34"/>
      <c r="V837" s="34"/>
      <c r="W837" s="34"/>
      <c r="X837" s="34"/>
      <c r="Y837" s="34"/>
      <c r="Z837" s="34"/>
      <c r="AA837" s="34"/>
      <c r="AB837" s="34"/>
      <c r="AC837" s="34"/>
      <c r="AD837" s="34"/>
      <c r="AE837" s="34"/>
      <c r="AT837" s="19" t="s">
        <v>138</v>
      </c>
      <c r="AU837" s="19" t="s">
        <v>83</v>
      </c>
    </row>
    <row r="838" spans="1:65" s="2" customFormat="1">
      <c r="A838" s="34"/>
      <c r="B838" s="35"/>
      <c r="C838" s="34"/>
      <c r="D838" s="156" t="s">
        <v>140</v>
      </c>
      <c r="E838" s="34"/>
      <c r="F838" s="157" t="s">
        <v>1121</v>
      </c>
      <c r="G838" s="34"/>
      <c r="H838" s="34"/>
      <c r="I838" s="153"/>
      <c r="J838" s="34"/>
      <c r="K838" s="34"/>
      <c r="L838" s="35"/>
      <c r="M838" s="154"/>
      <c r="N838" s="155"/>
      <c r="O838" s="55"/>
      <c r="P838" s="55"/>
      <c r="Q838" s="55"/>
      <c r="R838" s="55"/>
      <c r="S838" s="55"/>
      <c r="T838" s="56"/>
      <c r="U838" s="34"/>
      <c r="V838" s="34"/>
      <c r="W838" s="34"/>
      <c r="X838" s="34"/>
      <c r="Y838" s="34"/>
      <c r="Z838" s="34"/>
      <c r="AA838" s="34"/>
      <c r="AB838" s="34"/>
      <c r="AC838" s="34"/>
      <c r="AD838" s="34"/>
      <c r="AE838" s="34"/>
      <c r="AT838" s="19" t="s">
        <v>140</v>
      </c>
      <c r="AU838" s="19" t="s">
        <v>83</v>
      </c>
    </row>
    <row r="839" spans="1:65" s="15" customFormat="1">
      <c r="B839" s="174"/>
      <c r="D839" s="151" t="s">
        <v>142</v>
      </c>
      <c r="E839" s="175" t="s">
        <v>3</v>
      </c>
      <c r="F839" s="176" t="s">
        <v>1122</v>
      </c>
      <c r="H839" s="175" t="s">
        <v>3</v>
      </c>
      <c r="I839" s="177"/>
      <c r="L839" s="174"/>
      <c r="M839" s="178"/>
      <c r="N839" s="179"/>
      <c r="O839" s="179"/>
      <c r="P839" s="179"/>
      <c r="Q839" s="179"/>
      <c r="R839" s="179"/>
      <c r="S839" s="179"/>
      <c r="T839" s="180"/>
      <c r="AT839" s="175" t="s">
        <v>142</v>
      </c>
      <c r="AU839" s="175" t="s">
        <v>83</v>
      </c>
      <c r="AV839" s="15" t="s">
        <v>81</v>
      </c>
      <c r="AW839" s="15" t="s">
        <v>34</v>
      </c>
      <c r="AX839" s="15" t="s">
        <v>73</v>
      </c>
      <c r="AY839" s="175" t="s">
        <v>130</v>
      </c>
    </row>
    <row r="840" spans="1:65" s="13" customFormat="1">
      <c r="B840" s="158"/>
      <c r="D840" s="151" t="s">
        <v>142</v>
      </c>
      <c r="E840" s="159" t="s">
        <v>3</v>
      </c>
      <c r="F840" s="160" t="s">
        <v>499</v>
      </c>
      <c r="H840" s="161">
        <v>2.4</v>
      </c>
      <c r="I840" s="162"/>
      <c r="L840" s="158"/>
      <c r="M840" s="163"/>
      <c r="N840" s="164"/>
      <c r="O840" s="164"/>
      <c r="P840" s="164"/>
      <c r="Q840" s="164"/>
      <c r="R840" s="164"/>
      <c r="S840" s="164"/>
      <c r="T840" s="165"/>
      <c r="AT840" s="159" t="s">
        <v>142</v>
      </c>
      <c r="AU840" s="159" t="s">
        <v>83</v>
      </c>
      <c r="AV840" s="13" t="s">
        <v>83</v>
      </c>
      <c r="AW840" s="13" t="s">
        <v>34</v>
      </c>
      <c r="AX840" s="13" t="s">
        <v>73</v>
      </c>
      <c r="AY840" s="159" t="s">
        <v>130</v>
      </c>
    </row>
    <row r="841" spans="1:65" s="14" customFormat="1">
      <c r="B841" s="166"/>
      <c r="D841" s="151" t="s">
        <v>142</v>
      </c>
      <c r="E841" s="167" t="s">
        <v>3</v>
      </c>
      <c r="F841" s="168" t="s">
        <v>144</v>
      </c>
      <c r="H841" s="169">
        <v>2.4</v>
      </c>
      <c r="I841" s="170"/>
      <c r="L841" s="166"/>
      <c r="M841" s="171"/>
      <c r="N841" s="172"/>
      <c r="O841" s="172"/>
      <c r="P841" s="172"/>
      <c r="Q841" s="172"/>
      <c r="R841" s="172"/>
      <c r="S841" s="172"/>
      <c r="T841" s="173"/>
      <c r="AT841" s="167" t="s">
        <v>142</v>
      </c>
      <c r="AU841" s="167" t="s">
        <v>83</v>
      </c>
      <c r="AV841" s="14" t="s">
        <v>136</v>
      </c>
      <c r="AW841" s="14" t="s">
        <v>34</v>
      </c>
      <c r="AX841" s="14" t="s">
        <v>81</v>
      </c>
      <c r="AY841" s="167" t="s">
        <v>130</v>
      </c>
    </row>
    <row r="842" spans="1:65" s="2" customFormat="1" ht="24.25" customHeight="1">
      <c r="A842" s="34"/>
      <c r="B842" s="136"/>
      <c r="C842" s="181" t="s">
        <v>1123</v>
      </c>
      <c r="D842" s="181" t="s">
        <v>236</v>
      </c>
      <c r="E842" s="182" t="s">
        <v>1124</v>
      </c>
      <c r="F842" s="183" t="s">
        <v>1125</v>
      </c>
      <c r="G842" s="184" t="s">
        <v>135</v>
      </c>
      <c r="H842" s="185">
        <v>2.4</v>
      </c>
      <c r="I842" s="186"/>
      <c r="J842" s="187">
        <f>ROUND(I842*H842,2)</f>
        <v>0</v>
      </c>
      <c r="K842" s="188"/>
      <c r="L842" s="189"/>
      <c r="M842" s="190" t="s">
        <v>3</v>
      </c>
      <c r="N842" s="191" t="s">
        <v>44</v>
      </c>
      <c r="O842" s="55"/>
      <c r="P842" s="147">
        <f>O842*H842</f>
        <v>0</v>
      </c>
      <c r="Q842" s="147">
        <v>3.5189999999999999E-2</v>
      </c>
      <c r="R842" s="147">
        <f>Q842*H842</f>
        <v>8.4455999999999989E-2</v>
      </c>
      <c r="S842" s="147">
        <v>0</v>
      </c>
      <c r="T842" s="148">
        <f>S842*H842</f>
        <v>0</v>
      </c>
      <c r="U842" s="34"/>
      <c r="V842" s="34"/>
      <c r="W842" s="34"/>
      <c r="X842" s="34"/>
      <c r="Y842" s="34"/>
      <c r="Z842" s="34"/>
      <c r="AA842" s="34"/>
      <c r="AB842" s="34"/>
      <c r="AC842" s="34"/>
      <c r="AD842" s="34"/>
      <c r="AE842" s="34"/>
      <c r="AR842" s="149" t="s">
        <v>358</v>
      </c>
      <c r="AT842" s="149" t="s">
        <v>236</v>
      </c>
      <c r="AU842" s="149" t="s">
        <v>83</v>
      </c>
      <c r="AY842" s="19" t="s">
        <v>130</v>
      </c>
      <c r="BE842" s="150">
        <f>IF(N842="základní",J842,0)</f>
        <v>0</v>
      </c>
      <c r="BF842" s="150">
        <f>IF(N842="snížená",J842,0)</f>
        <v>0</v>
      </c>
      <c r="BG842" s="150">
        <f>IF(N842="zákl. přenesená",J842,0)</f>
        <v>0</v>
      </c>
      <c r="BH842" s="150">
        <f>IF(N842="sníž. přenesená",J842,0)</f>
        <v>0</v>
      </c>
      <c r="BI842" s="150">
        <f>IF(N842="nulová",J842,0)</f>
        <v>0</v>
      </c>
      <c r="BJ842" s="19" t="s">
        <v>81</v>
      </c>
      <c r="BK842" s="150">
        <f>ROUND(I842*H842,2)</f>
        <v>0</v>
      </c>
      <c r="BL842" s="19" t="s">
        <v>250</v>
      </c>
      <c r="BM842" s="149" t="s">
        <v>1126</v>
      </c>
    </row>
    <row r="843" spans="1:65" s="2" customFormat="1">
      <c r="A843" s="34"/>
      <c r="B843" s="35"/>
      <c r="C843" s="34"/>
      <c r="D843" s="151" t="s">
        <v>138</v>
      </c>
      <c r="E843" s="34"/>
      <c r="F843" s="152" t="s">
        <v>1125</v>
      </c>
      <c r="G843" s="34"/>
      <c r="H843" s="34"/>
      <c r="I843" s="153"/>
      <c r="J843" s="34"/>
      <c r="K843" s="34"/>
      <c r="L843" s="35"/>
      <c r="M843" s="154"/>
      <c r="N843" s="155"/>
      <c r="O843" s="55"/>
      <c r="P843" s="55"/>
      <c r="Q843" s="55"/>
      <c r="R843" s="55"/>
      <c r="S843" s="55"/>
      <c r="T843" s="56"/>
      <c r="U843" s="34"/>
      <c r="V843" s="34"/>
      <c r="W843" s="34"/>
      <c r="X843" s="34"/>
      <c r="Y843" s="34"/>
      <c r="Z843" s="34"/>
      <c r="AA843" s="34"/>
      <c r="AB843" s="34"/>
      <c r="AC843" s="34"/>
      <c r="AD843" s="34"/>
      <c r="AE843" s="34"/>
      <c r="AT843" s="19" t="s">
        <v>138</v>
      </c>
      <c r="AU843" s="19" t="s">
        <v>83</v>
      </c>
    </row>
    <row r="844" spans="1:65" s="2" customFormat="1" ht="33" customHeight="1">
      <c r="A844" s="34"/>
      <c r="B844" s="136"/>
      <c r="C844" s="137" t="s">
        <v>1127</v>
      </c>
      <c r="D844" s="137" t="s">
        <v>132</v>
      </c>
      <c r="E844" s="138" t="s">
        <v>1128</v>
      </c>
      <c r="F844" s="139" t="s">
        <v>1129</v>
      </c>
      <c r="G844" s="140" t="s">
        <v>1130</v>
      </c>
      <c r="H844" s="141">
        <v>1</v>
      </c>
      <c r="I844" s="142"/>
      <c r="J844" s="143">
        <f>ROUND(I844*H844,2)</f>
        <v>0</v>
      </c>
      <c r="K844" s="144"/>
      <c r="L844" s="35"/>
      <c r="M844" s="145" t="s">
        <v>3</v>
      </c>
      <c r="N844" s="146" t="s">
        <v>44</v>
      </c>
      <c r="O844" s="55"/>
      <c r="P844" s="147">
        <f>O844*H844</f>
        <v>0</v>
      </c>
      <c r="Q844" s="147">
        <v>2.7999999999999998E-4</v>
      </c>
      <c r="R844" s="147">
        <f>Q844*H844</f>
        <v>2.7999999999999998E-4</v>
      </c>
      <c r="S844" s="147">
        <v>0</v>
      </c>
      <c r="T844" s="148">
        <f>S844*H844</f>
        <v>0</v>
      </c>
      <c r="U844" s="34"/>
      <c r="V844" s="34"/>
      <c r="W844" s="34"/>
      <c r="X844" s="34"/>
      <c r="Y844" s="34"/>
      <c r="Z844" s="34"/>
      <c r="AA844" s="34"/>
      <c r="AB844" s="34"/>
      <c r="AC844" s="34"/>
      <c r="AD844" s="34"/>
      <c r="AE844" s="34"/>
      <c r="AR844" s="149" t="s">
        <v>250</v>
      </c>
      <c r="AT844" s="149" t="s">
        <v>132</v>
      </c>
      <c r="AU844" s="149" t="s">
        <v>83</v>
      </c>
      <c r="AY844" s="19" t="s">
        <v>130</v>
      </c>
      <c r="BE844" s="150">
        <f>IF(N844="základní",J844,0)</f>
        <v>0</v>
      </c>
      <c r="BF844" s="150">
        <f>IF(N844="snížená",J844,0)</f>
        <v>0</v>
      </c>
      <c r="BG844" s="150">
        <f>IF(N844="zákl. přenesená",J844,0)</f>
        <v>0</v>
      </c>
      <c r="BH844" s="150">
        <f>IF(N844="sníž. přenesená",J844,0)</f>
        <v>0</v>
      </c>
      <c r="BI844" s="150">
        <f>IF(N844="nulová",J844,0)</f>
        <v>0</v>
      </c>
      <c r="BJ844" s="19" t="s">
        <v>81</v>
      </c>
      <c r="BK844" s="150">
        <f>ROUND(I844*H844,2)</f>
        <v>0</v>
      </c>
      <c r="BL844" s="19" t="s">
        <v>250</v>
      </c>
      <c r="BM844" s="149" t="s">
        <v>1131</v>
      </c>
    </row>
    <row r="845" spans="1:65" s="2" customFormat="1" ht="18">
      <c r="A845" s="34"/>
      <c r="B845" s="35"/>
      <c r="C845" s="34"/>
      <c r="D845" s="151" t="s">
        <v>138</v>
      </c>
      <c r="E845" s="34"/>
      <c r="F845" s="152" t="s">
        <v>1132</v>
      </c>
      <c r="G845" s="34"/>
      <c r="H845" s="34"/>
      <c r="I845" s="153"/>
      <c r="J845" s="34"/>
      <c r="K845" s="34"/>
      <c r="L845" s="35"/>
      <c r="M845" s="154"/>
      <c r="N845" s="155"/>
      <c r="O845" s="55"/>
      <c r="P845" s="55"/>
      <c r="Q845" s="55"/>
      <c r="R845" s="55"/>
      <c r="S845" s="55"/>
      <c r="T845" s="56"/>
      <c r="U845" s="34"/>
      <c r="V845" s="34"/>
      <c r="W845" s="34"/>
      <c r="X845" s="34"/>
      <c r="Y845" s="34"/>
      <c r="Z845" s="34"/>
      <c r="AA845" s="34"/>
      <c r="AB845" s="34"/>
      <c r="AC845" s="34"/>
      <c r="AD845" s="34"/>
      <c r="AE845" s="34"/>
      <c r="AT845" s="19" t="s">
        <v>138</v>
      </c>
      <c r="AU845" s="19" t="s">
        <v>83</v>
      </c>
    </row>
    <row r="846" spans="1:65" s="2" customFormat="1" ht="24.25" customHeight="1">
      <c r="A846" s="34"/>
      <c r="B846" s="136"/>
      <c r="C846" s="137" t="s">
        <v>1133</v>
      </c>
      <c r="D846" s="137" t="s">
        <v>132</v>
      </c>
      <c r="E846" s="138" t="s">
        <v>1134</v>
      </c>
      <c r="F846" s="139" t="s">
        <v>1135</v>
      </c>
      <c r="G846" s="140" t="s">
        <v>260</v>
      </c>
      <c r="H846" s="141">
        <v>2.4</v>
      </c>
      <c r="I846" s="142"/>
      <c r="J846" s="143">
        <f>ROUND(I846*H846,2)</f>
        <v>0</v>
      </c>
      <c r="K846" s="144"/>
      <c r="L846" s="35"/>
      <c r="M846" s="145" t="s">
        <v>3</v>
      </c>
      <c r="N846" s="146" t="s">
        <v>44</v>
      </c>
      <c r="O846" s="55"/>
      <c r="P846" s="147">
        <f>O846*H846</f>
        <v>0</v>
      </c>
      <c r="Q846" s="147">
        <v>0</v>
      </c>
      <c r="R846" s="147">
        <f>Q846*H846</f>
        <v>0</v>
      </c>
      <c r="S846" s="147">
        <v>2E-3</v>
      </c>
      <c r="T846" s="148">
        <f>S846*H846</f>
        <v>4.7999999999999996E-3</v>
      </c>
      <c r="U846" s="34"/>
      <c r="V846" s="34"/>
      <c r="W846" s="34"/>
      <c r="X846" s="34"/>
      <c r="Y846" s="34"/>
      <c r="Z846" s="34"/>
      <c r="AA846" s="34"/>
      <c r="AB846" s="34"/>
      <c r="AC846" s="34"/>
      <c r="AD846" s="34"/>
      <c r="AE846" s="34"/>
      <c r="AR846" s="149" t="s">
        <v>250</v>
      </c>
      <c r="AT846" s="149" t="s">
        <v>132</v>
      </c>
      <c r="AU846" s="149" t="s">
        <v>83</v>
      </c>
      <c r="AY846" s="19" t="s">
        <v>130</v>
      </c>
      <c r="BE846" s="150">
        <f>IF(N846="základní",J846,0)</f>
        <v>0</v>
      </c>
      <c r="BF846" s="150">
        <f>IF(N846="snížená",J846,0)</f>
        <v>0</v>
      </c>
      <c r="BG846" s="150">
        <f>IF(N846="zákl. přenesená",J846,0)</f>
        <v>0</v>
      </c>
      <c r="BH846" s="150">
        <f>IF(N846="sníž. přenesená",J846,0)</f>
        <v>0</v>
      </c>
      <c r="BI846" s="150">
        <f>IF(N846="nulová",J846,0)</f>
        <v>0</v>
      </c>
      <c r="BJ846" s="19" t="s">
        <v>81</v>
      </c>
      <c r="BK846" s="150">
        <f>ROUND(I846*H846,2)</f>
        <v>0</v>
      </c>
      <c r="BL846" s="19" t="s">
        <v>250</v>
      </c>
      <c r="BM846" s="149" t="s">
        <v>1136</v>
      </c>
    </row>
    <row r="847" spans="1:65" s="2" customFormat="1" ht="18">
      <c r="A847" s="34"/>
      <c r="B847" s="35"/>
      <c r="C847" s="34"/>
      <c r="D847" s="151" t="s">
        <v>138</v>
      </c>
      <c r="E847" s="34"/>
      <c r="F847" s="152" t="s">
        <v>1137</v>
      </c>
      <c r="G847" s="34"/>
      <c r="H847" s="34"/>
      <c r="I847" s="153"/>
      <c r="J847" s="34"/>
      <c r="K847" s="34"/>
      <c r="L847" s="35"/>
      <c r="M847" s="154"/>
      <c r="N847" s="155"/>
      <c r="O847" s="55"/>
      <c r="P847" s="55"/>
      <c r="Q847" s="55"/>
      <c r="R847" s="55"/>
      <c r="S847" s="55"/>
      <c r="T847" s="56"/>
      <c r="U847" s="34"/>
      <c r="V847" s="34"/>
      <c r="W847" s="34"/>
      <c r="X847" s="34"/>
      <c r="Y847" s="34"/>
      <c r="Z847" s="34"/>
      <c r="AA847" s="34"/>
      <c r="AB847" s="34"/>
      <c r="AC847" s="34"/>
      <c r="AD847" s="34"/>
      <c r="AE847" s="34"/>
      <c r="AT847" s="19" t="s">
        <v>138</v>
      </c>
      <c r="AU847" s="19" t="s">
        <v>83</v>
      </c>
    </row>
    <row r="848" spans="1:65" s="2" customFormat="1">
      <c r="A848" s="34"/>
      <c r="B848" s="35"/>
      <c r="C848" s="34"/>
      <c r="D848" s="156" t="s">
        <v>140</v>
      </c>
      <c r="E848" s="34"/>
      <c r="F848" s="157" t="s">
        <v>1138</v>
      </c>
      <c r="G848" s="34"/>
      <c r="H848" s="34"/>
      <c r="I848" s="153"/>
      <c r="J848" s="34"/>
      <c r="K848" s="34"/>
      <c r="L848" s="35"/>
      <c r="M848" s="154"/>
      <c r="N848" s="155"/>
      <c r="O848" s="55"/>
      <c r="P848" s="55"/>
      <c r="Q848" s="55"/>
      <c r="R848" s="55"/>
      <c r="S848" s="55"/>
      <c r="T848" s="56"/>
      <c r="U848" s="34"/>
      <c r="V848" s="34"/>
      <c r="W848" s="34"/>
      <c r="X848" s="34"/>
      <c r="Y848" s="34"/>
      <c r="Z848" s="34"/>
      <c r="AA848" s="34"/>
      <c r="AB848" s="34"/>
      <c r="AC848" s="34"/>
      <c r="AD848" s="34"/>
      <c r="AE848" s="34"/>
      <c r="AT848" s="19" t="s">
        <v>140</v>
      </c>
      <c r="AU848" s="19" t="s">
        <v>83</v>
      </c>
    </row>
    <row r="849" spans="1:65" s="15" customFormat="1">
      <c r="B849" s="174"/>
      <c r="D849" s="151" t="s">
        <v>142</v>
      </c>
      <c r="E849" s="175" t="s">
        <v>3</v>
      </c>
      <c r="F849" s="176" t="s">
        <v>1139</v>
      </c>
      <c r="H849" s="175" t="s">
        <v>3</v>
      </c>
      <c r="I849" s="177"/>
      <c r="L849" s="174"/>
      <c r="M849" s="178"/>
      <c r="N849" s="179"/>
      <c r="O849" s="179"/>
      <c r="P849" s="179"/>
      <c r="Q849" s="179"/>
      <c r="R849" s="179"/>
      <c r="S849" s="179"/>
      <c r="T849" s="180"/>
      <c r="AT849" s="175" t="s">
        <v>142</v>
      </c>
      <c r="AU849" s="175" t="s">
        <v>83</v>
      </c>
      <c r="AV849" s="15" t="s">
        <v>81</v>
      </c>
      <c r="AW849" s="15" t="s">
        <v>34</v>
      </c>
      <c r="AX849" s="15" t="s">
        <v>73</v>
      </c>
      <c r="AY849" s="175" t="s">
        <v>130</v>
      </c>
    </row>
    <row r="850" spans="1:65" s="13" customFormat="1">
      <c r="B850" s="158"/>
      <c r="D850" s="151" t="s">
        <v>142</v>
      </c>
      <c r="E850" s="159" t="s">
        <v>3</v>
      </c>
      <c r="F850" s="160" t="s">
        <v>857</v>
      </c>
      <c r="H850" s="161">
        <v>2.4</v>
      </c>
      <c r="I850" s="162"/>
      <c r="L850" s="158"/>
      <c r="M850" s="163"/>
      <c r="N850" s="164"/>
      <c r="O850" s="164"/>
      <c r="P850" s="164"/>
      <c r="Q850" s="164"/>
      <c r="R850" s="164"/>
      <c r="S850" s="164"/>
      <c r="T850" s="165"/>
      <c r="AT850" s="159" t="s">
        <v>142</v>
      </c>
      <c r="AU850" s="159" t="s">
        <v>83</v>
      </c>
      <c r="AV850" s="13" t="s">
        <v>83</v>
      </c>
      <c r="AW850" s="13" t="s">
        <v>34</v>
      </c>
      <c r="AX850" s="13" t="s">
        <v>73</v>
      </c>
      <c r="AY850" s="159" t="s">
        <v>130</v>
      </c>
    </row>
    <row r="851" spans="1:65" s="14" customFormat="1">
      <c r="B851" s="166"/>
      <c r="D851" s="151" t="s">
        <v>142</v>
      </c>
      <c r="E851" s="167" t="s">
        <v>3</v>
      </c>
      <c r="F851" s="168" t="s">
        <v>144</v>
      </c>
      <c r="H851" s="169">
        <v>2.4</v>
      </c>
      <c r="I851" s="170"/>
      <c r="L851" s="166"/>
      <c r="M851" s="171"/>
      <c r="N851" s="172"/>
      <c r="O851" s="172"/>
      <c r="P851" s="172"/>
      <c r="Q851" s="172"/>
      <c r="R851" s="172"/>
      <c r="S851" s="172"/>
      <c r="T851" s="173"/>
      <c r="AT851" s="167" t="s">
        <v>142</v>
      </c>
      <c r="AU851" s="167" t="s">
        <v>83</v>
      </c>
      <c r="AV851" s="14" t="s">
        <v>136</v>
      </c>
      <c r="AW851" s="14" t="s">
        <v>34</v>
      </c>
      <c r="AX851" s="14" t="s">
        <v>81</v>
      </c>
      <c r="AY851" s="167" t="s">
        <v>130</v>
      </c>
    </row>
    <row r="852" spans="1:65" s="2" customFormat="1" ht="24.25" customHeight="1">
      <c r="A852" s="34"/>
      <c r="B852" s="136"/>
      <c r="C852" s="137" t="s">
        <v>1140</v>
      </c>
      <c r="D852" s="137" t="s">
        <v>132</v>
      </c>
      <c r="E852" s="138" t="s">
        <v>1141</v>
      </c>
      <c r="F852" s="139" t="s">
        <v>1142</v>
      </c>
      <c r="G852" s="140" t="s">
        <v>260</v>
      </c>
      <c r="H852" s="141">
        <v>2.4</v>
      </c>
      <c r="I852" s="142"/>
      <c r="J852" s="143">
        <f>ROUND(I852*H852,2)</f>
        <v>0</v>
      </c>
      <c r="K852" s="144"/>
      <c r="L852" s="35"/>
      <c r="M852" s="145" t="s">
        <v>3</v>
      </c>
      <c r="N852" s="146" t="s">
        <v>44</v>
      </c>
      <c r="O852" s="55"/>
      <c r="P852" s="147">
        <f>O852*H852</f>
        <v>0</v>
      </c>
      <c r="Q852" s="147">
        <v>0</v>
      </c>
      <c r="R852" s="147">
        <f>Q852*H852</f>
        <v>0</v>
      </c>
      <c r="S852" s="147">
        <v>0</v>
      </c>
      <c r="T852" s="148">
        <f>S852*H852</f>
        <v>0</v>
      </c>
      <c r="U852" s="34"/>
      <c r="V852" s="34"/>
      <c r="W852" s="34"/>
      <c r="X852" s="34"/>
      <c r="Y852" s="34"/>
      <c r="Z852" s="34"/>
      <c r="AA852" s="34"/>
      <c r="AB852" s="34"/>
      <c r="AC852" s="34"/>
      <c r="AD852" s="34"/>
      <c r="AE852" s="34"/>
      <c r="AR852" s="149" t="s">
        <v>250</v>
      </c>
      <c r="AT852" s="149" t="s">
        <v>132</v>
      </c>
      <c r="AU852" s="149" t="s">
        <v>83</v>
      </c>
      <c r="AY852" s="19" t="s">
        <v>130</v>
      </c>
      <c r="BE852" s="150">
        <f>IF(N852="základní",J852,0)</f>
        <v>0</v>
      </c>
      <c r="BF852" s="150">
        <f>IF(N852="snížená",J852,0)</f>
        <v>0</v>
      </c>
      <c r="BG852" s="150">
        <f>IF(N852="zákl. přenesená",J852,0)</f>
        <v>0</v>
      </c>
      <c r="BH852" s="150">
        <f>IF(N852="sníž. přenesená",J852,0)</f>
        <v>0</v>
      </c>
      <c r="BI852" s="150">
        <f>IF(N852="nulová",J852,0)</f>
        <v>0</v>
      </c>
      <c r="BJ852" s="19" t="s">
        <v>81</v>
      </c>
      <c r="BK852" s="150">
        <f>ROUND(I852*H852,2)</f>
        <v>0</v>
      </c>
      <c r="BL852" s="19" t="s">
        <v>250</v>
      </c>
      <c r="BM852" s="149" t="s">
        <v>1143</v>
      </c>
    </row>
    <row r="853" spans="1:65" s="2" customFormat="1" ht="18">
      <c r="A853" s="34"/>
      <c r="B853" s="35"/>
      <c r="C853" s="34"/>
      <c r="D853" s="151" t="s">
        <v>138</v>
      </c>
      <c r="E853" s="34"/>
      <c r="F853" s="152" t="s">
        <v>1144</v>
      </c>
      <c r="G853" s="34"/>
      <c r="H853" s="34"/>
      <c r="I853" s="153"/>
      <c r="J853" s="34"/>
      <c r="K853" s="34"/>
      <c r="L853" s="35"/>
      <c r="M853" s="154"/>
      <c r="N853" s="155"/>
      <c r="O853" s="55"/>
      <c r="P853" s="55"/>
      <c r="Q853" s="55"/>
      <c r="R853" s="55"/>
      <c r="S853" s="55"/>
      <c r="T853" s="56"/>
      <c r="U853" s="34"/>
      <c r="V853" s="34"/>
      <c r="W853" s="34"/>
      <c r="X853" s="34"/>
      <c r="Y853" s="34"/>
      <c r="Z853" s="34"/>
      <c r="AA853" s="34"/>
      <c r="AB853" s="34"/>
      <c r="AC853" s="34"/>
      <c r="AD853" s="34"/>
      <c r="AE853" s="34"/>
      <c r="AT853" s="19" t="s">
        <v>138</v>
      </c>
      <c r="AU853" s="19" t="s">
        <v>83</v>
      </c>
    </row>
    <row r="854" spans="1:65" s="2" customFormat="1">
      <c r="A854" s="34"/>
      <c r="B854" s="35"/>
      <c r="C854" s="34"/>
      <c r="D854" s="156" t="s">
        <v>140</v>
      </c>
      <c r="E854" s="34"/>
      <c r="F854" s="157" t="s">
        <v>1145</v>
      </c>
      <c r="G854" s="34"/>
      <c r="H854" s="34"/>
      <c r="I854" s="153"/>
      <c r="J854" s="34"/>
      <c r="K854" s="34"/>
      <c r="L854" s="35"/>
      <c r="M854" s="154"/>
      <c r="N854" s="155"/>
      <c r="O854" s="55"/>
      <c r="P854" s="55"/>
      <c r="Q854" s="55"/>
      <c r="R854" s="55"/>
      <c r="S854" s="55"/>
      <c r="T854" s="56"/>
      <c r="U854" s="34"/>
      <c r="V854" s="34"/>
      <c r="W854" s="34"/>
      <c r="X854" s="34"/>
      <c r="Y854" s="34"/>
      <c r="Z854" s="34"/>
      <c r="AA854" s="34"/>
      <c r="AB854" s="34"/>
      <c r="AC854" s="34"/>
      <c r="AD854" s="34"/>
      <c r="AE854" s="34"/>
      <c r="AT854" s="19" t="s">
        <v>140</v>
      </c>
      <c r="AU854" s="19" t="s">
        <v>83</v>
      </c>
    </row>
    <row r="855" spans="1:65" s="15" customFormat="1">
      <c r="B855" s="174"/>
      <c r="D855" s="151" t="s">
        <v>142</v>
      </c>
      <c r="E855" s="175" t="s">
        <v>3</v>
      </c>
      <c r="F855" s="176" t="s">
        <v>1139</v>
      </c>
      <c r="H855" s="175" t="s">
        <v>3</v>
      </c>
      <c r="I855" s="177"/>
      <c r="L855" s="174"/>
      <c r="M855" s="178"/>
      <c r="N855" s="179"/>
      <c r="O855" s="179"/>
      <c r="P855" s="179"/>
      <c r="Q855" s="179"/>
      <c r="R855" s="179"/>
      <c r="S855" s="179"/>
      <c r="T855" s="180"/>
      <c r="AT855" s="175" t="s">
        <v>142</v>
      </c>
      <c r="AU855" s="175" t="s">
        <v>83</v>
      </c>
      <c r="AV855" s="15" t="s">
        <v>81</v>
      </c>
      <c r="AW855" s="15" t="s">
        <v>34</v>
      </c>
      <c r="AX855" s="15" t="s">
        <v>73</v>
      </c>
      <c r="AY855" s="175" t="s">
        <v>130</v>
      </c>
    </row>
    <row r="856" spans="1:65" s="13" customFormat="1">
      <c r="B856" s="158"/>
      <c r="D856" s="151" t="s">
        <v>142</v>
      </c>
      <c r="E856" s="159" t="s">
        <v>3</v>
      </c>
      <c r="F856" s="160" t="s">
        <v>857</v>
      </c>
      <c r="H856" s="161">
        <v>2.4</v>
      </c>
      <c r="I856" s="162"/>
      <c r="L856" s="158"/>
      <c r="M856" s="163"/>
      <c r="N856" s="164"/>
      <c r="O856" s="164"/>
      <c r="P856" s="164"/>
      <c r="Q856" s="164"/>
      <c r="R856" s="164"/>
      <c r="S856" s="164"/>
      <c r="T856" s="165"/>
      <c r="AT856" s="159" t="s">
        <v>142</v>
      </c>
      <c r="AU856" s="159" t="s">
        <v>83</v>
      </c>
      <c r="AV856" s="13" t="s">
        <v>83</v>
      </c>
      <c r="AW856" s="13" t="s">
        <v>34</v>
      </c>
      <c r="AX856" s="13" t="s">
        <v>73</v>
      </c>
      <c r="AY856" s="159" t="s">
        <v>130</v>
      </c>
    </row>
    <row r="857" spans="1:65" s="14" customFormat="1">
      <c r="B857" s="166"/>
      <c r="D857" s="151" t="s">
        <v>142</v>
      </c>
      <c r="E857" s="167" t="s">
        <v>3</v>
      </c>
      <c r="F857" s="168" t="s">
        <v>144</v>
      </c>
      <c r="H857" s="169">
        <v>2.4</v>
      </c>
      <c r="I857" s="170"/>
      <c r="L857" s="166"/>
      <c r="M857" s="171"/>
      <c r="N857" s="172"/>
      <c r="O857" s="172"/>
      <c r="P857" s="172"/>
      <c r="Q857" s="172"/>
      <c r="R857" s="172"/>
      <c r="S857" s="172"/>
      <c r="T857" s="173"/>
      <c r="AT857" s="167" t="s">
        <v>142</v>
      </c>
      <c r="AU857" s="167" t="s">
        <v>83</v>
      </c>
      <c r="AV857" s="14" t="s">
        <v>136</v>
      </c>
      <c r="AW857" s="14" t="s">
        <v>34</v>
      </c>
      <c r="AX857" s="14" t="s">
        <v>81</v>
      </c>
      <c r="AY857" s="167" t="s">
        <v>130</v>
      </c>
    </row>
    <row r="858" spans="1:65" s="2" customFormat="1" ht="16.5" customHeight="1">
      <c r="A858" s="34"/>
      <c r="B858" s="136"/>
      <c r="C858" s="181" t="s">
        <v>1146</v>
      </c>
      <c r="D858" s="181" t="s">
        <v>236</v>
      </c>
      <c r="E858" s="182" t="s">
        <v>1147</v>
      </c>
      <c r="F858" s="183" t="s">
        <v>1148</v>
      </c>
      <c r="G858" s="184" t="s">
        <v>260</v>
      </c>
      <c r="H858" s="185">
        <v>2.4</v>
      </c>
      <c r="I858" s="186"/>
      <c r="J858" s="187">
        <f>ROUND(I858*H858,2)</f>
        <v>0</v>
      </c>
      <c r="K858" s="188"/>
      <c r="L858" s="189"/>
      <c r="M858" s="190" t="s">
        <v>3</v>
      </c>
      <c r="N858" s="191" t="s">
        <v>44</v>
      </c>
      <c r="O858" s="55"/>
      <c r="P858" s="147">
        <f>O858*H858</f>
        <v>0</v>
      </c>
      <c r="Q858" s="147">
        <v>1.8E-3</v>
      </c>
      <c r="R858" s="147">
        <f>Q858*H858</f>
        <v>4.3200000000000001E-3</v>
      </c>
      <c r="S858" s="147">
        <v>0</v>
      </c>
      <c r="T858" s="148">
        <f>S858*H858</f>
        <v>0</v>
      </c>
      <c r="U858" s="34"/>
      <c r="V858" s="34"/>
      <c r="W858" s="34"/>
      <c r="X858" s="34"/>
      <c r="Y858" s="34"/>
      <c r="Z858" s="34"/>
      <c r="AA858" s="34"/>
      <c r="AB858" s="34"/>
      <c r="AC858" s="34"/>
      <c r="AD858" s="34"/>
      <c r="AE858" s="34"/>
      <c r="AR858" s="149" t="s">
        <v>358</v>
      </c>
      <c r="AT858" s="149" t="s">
        <v>236</v>
      </c>
      <c r="AU858" s="149" t="s">
        <v>83</v>
      </c>
      <c r="AY858" s="19" t="s">
        <v>130</v>
      </c>
      <c r="BE858" s="150">
        <f>IF(N858="základní",J858,0)</f>
        <v>0</v>
      </c>
      <c r="BF858" s="150">
        <f>IF(N858="snížená",J858,0)</f>
        <v>0</v>
      </c>
      <c r="BG858" s="150">
        <f>IF(N858="zákl. přenesená",J858,0)</f>
        <v>0</v>
      </c>
      <c r="BH858" s="150">
        <f>IF(N858="sníž. přenesená",J858,0)</f>
        <v>0</v>
      </c>
      <c r="BI858" s="150">
        <f>IF(N858="nulová",J858,0)</f>
        <v>0</v>
      </c>
      <c r="BJ858" s="19" t="s">
        <v>81</v>
      </c>
      <c r="BK858" s="150">
        <f>ROUND(I858*H858,2)</f>
        <v>0</v>
      </c>
      <c r="BL858" s="19" t="s">
        <v>250</v>
      </c>
      <c r="BM858" s="149" t="s">
        <v>1149</v>
      </c>
    </row>
    <row r="859" spans="1:65" s="2" customFormat="1">
      <c r="A859" s="34"/>
      <c r="B859" s="35"/>
      <c r="C859" s="34"/>
      <c r="D859" s="151" t="s">
        <v>138</v>
      </c>
      <c r="E859" s="34"/>
      <c r="F859" s="152" t="s">
        <v>1148</v>
      </c>
      <c r="G859" s="34"/>
      <c r="H859" s="34"/>
      <c r="I859" s="153"/>
      <c r="J859" s="34"/>
      <c r="K859" s="34"/>
      <c r="L859" s="35"/>
      <c r="M859" s="154"/>
      <c r="N859" s="155"/>
      <c r="O859" s="55"/>
      <c r="P859" s="55"/>
      <c r="Q859" s="55"/>
      <c r="R859" s="55"/>
      <c r="S859" s="55"/>
      <c r="T859" s="56"/>
      <c r="U859" s="34"/>
      <c r="V859" s="34"/>
      <c r="W859" s="34"/>
      <c r="X859" s="34"/>
      <c r="Y859" s="34"/>
      <c r="Z859" s="34"/>
      <c r="AA859" s="34"/>
      <c r="AB859" s="34"/>
      <c r="AC859" s="34"/>
      <c r="AD859" s="34"/>
      <c r="AE859" s="34"/>
      <c r="AT859" s="19" t="s">
        <v>138</v>
      </c>
      <c r="AU859" s="19" t="s">
        <v>83</v>
      </c>
    </row>
    <row r="860" spans="1:65" s="2" customFormat="1" ht="16.5" customHeight="1">
      <c r="A860" s="34"/>
      <c r="B860" s="136"/>
      <c r="C860" s="181" t="s">
        <v>1150</v>
      </c>
      <c r="D860" s="181" t="s">
        <v>236</v>
      </c>
      <c r="E860" s="182" t="s">
        <v>1151</v>
      </c>
      <c r="F860" s="183" t="s">
        <v>1152</v>
      </c>
      <c r="G860" s="184" t="s">
        <v>1153</v>
      </c>
      <c r="H860" s="185">
        <v>2.4</v>
      </c>
      <c r="I860" s="186"/>
      <c r="J860" s="187">
        <f>ROUND(I860*H860,2)</f>
        <v>0</v>
      </c>
      <c r="K860" s="188"/>
      <c r="L860" s="189"/>
      <c r="M860" s="190" t="s">
        <v>3</v>
      </c>
      <c r="N860" s="191" t="s">
        <v>44</v>
      </c>
      <c r="O860" s="55"/>
      <c r="P860" s="147">
        <f>O860*H860</f>
        <v>0</v>
      </c>
      <c r="Q860" s="147">
        <v>2.0000000000000001E-4</v>
      </c>
      <c r="R860" s="147">
        <f>Q860*H860</f>
        <v>4.8000000000000001E-4</v>
      </c>
      <c r="S860" s="147">
        <v>0</v>
      </c>
      <c r="T860" s="148">
        <f>S860*H860</f>
        <v>0</v>
      </c>
      <c r="U860" s="34"/>
      <c r="V860" s="34"/>
      <c r="W860" s="34"/>
      <c r="X860" s="34"/>
      <c r="Y860" s="34"/>
      <c r="Z860" s="34"/>
      <c r="AA860" s="34"/>
      <c r="AB860" s="34"/>
      <c r="AC860" s="34"/>
      <c r="AD860" s="34"/>
      <c r="AE860" s="34"/>
      <c r="AR860" s="149" t="s">
        <v>358</v>
      </c>
      <c r="AT860" s="149" t="s">
        <v>236</v>
      </c>
      <c r="AU860" s="149" t="s">
        <v>83</v>
      </c>
      <c r="AY860" s="19" t="s">
        <v>130</v>
      </c>
      <c r="BE860" s="150">
        <f>IF(N860="základní",J860,0)</f>
        <v>0</v>
      </c>
      <c r="BF860" s="150">
        <f>IF(N860="snížená",J860,0)</f>
        <v>0</v>
      </c>
      <c r="BG860" s="150">
        <f>IF(N860="zákl. přenesená",J860,0)</f>
        <v>0</v>
      </c>
      <c r="BH860" s="150">
        <f>IF(N860="sníž. přenesená",J860,0)</f>
        <v>0</v>
      </c>
      <c r="BI860" s="150">
        <f>IF(N860="nulová",J860,0)</f>
        <v>0</v>
      </c>
      <c r="BJ860" s="19" t="s">
        <v>81</v>
      </c>
      <c r="BK860" s="150">
        <f>ROUND(I860*H860,2)</f>
        <v>0</v>
      </c>
      <c r="BL860" s="19" t="s">
        <v>250</v>
      </c>
      <c r="BM860" s="149" t="s">
        <v>1154</v>
      </c>
    </row>
    <row r="861" spans="1:65" s="2" customFormat="1">
      <c r="A861" s="34"/>
      <c r="B861" s="35"/>
      <c r="C861" s="34"/>
      <c r="D861" s="151" t="s">
        <v>138</v>
      </c>
      <c r="E861" s="34"/>
      <c r="F861" s="152" t="s">
        <v>1152</v>
      </c>
      <c r="G861" s="34"/>
      <c r="H861" s="34"/>
      <c r="I861" s="153"/>
      <c r="J861" s="34"/>
      <c r="K861" s="34"/>
      <c r="L861" s="35"/>
      <c r="M861" s="154"/>
      <c r="N861" s="155"/>
      <c r="O861" s="55"/>
      <c r="P861" s="55"/>
      <c r="Q861" s="55"/>
      <c r="R861" s="55"/>
      <c r="S861" s="55"/>
      <c r="T861" s="56"/>
      <c r="U861" s="34"/>
      <c r="V861" s="34"/>
      <c r="W861" s="34"/>
      <c r="X861" s="34"/>
      <c r="Y861" s="34"/>
      <c r="Z861" s="34"/>
      <c r="AA861" s="34"/>
      <c r="AB861" s="34"/>
      <c r="AC861" s="34"/>
      <c r="AD861" s="34"/>
      <c r="AE861" s="34"/>
      <c r="AT861" s="19" t="s">
        <v>138</v>
      </c>
      <c r="AU861" s="19" t="s">
        <v>83</v>
      </c>
    </row>
    <row r="862" spans="1:65" s="2" customFormat="1" ht="24.25" customHeight="1">
      <c r="A862" s="34"/>
      <c r="B862" s="136"/>
      <c r="C862" s="137" t="s">
        <v>1155</v>
      </c>
      <c r="D862" s="137" t="s">
        <v>132</v>
      </c>
      <c r="E862" s="138" t="s">
        <v>1156</v>
      </c>
      <c r="F862" s="139" t="s">
        <v>1157</v>
      </c>
      <c r="G862" s="140" t="s">
        <v>202</v>
      </c>
      <c r="H862" s="141">
        <v>1.135</v>
      </c>
      <c r="I862" s="142"/>
      <c r="J862" s="143">
        <f>ROUND(I862*H862,2)</f>
        <v>0</v>
      </c>
      <c r="K862" s="144"/>
      <c r="L862" s="35"/>
      <c r="M862" s="145" t="s">
        <v>3</v>
      </c>
      <c r="N862" s="146" t="s">
        <v>44</v>
      </c>
      <c r="O862" s="55"/>
      <c r="P862" s="147">
        <f>O862*H862</f>
        <v>0</v>
      </c>
      <c r="Q862" s="147">
        <v>0</v>
      </c>
      <c r="R862" s="147">
        <f>Q862*H862</f>
        <v>0</v>
      </c>
      <c r="S862" s="147">
        <v>0</v>
      </c>
      <c r="T862" s="148">
        <f>S862*H862</f>
        <v>0</v>
      </c>
      <c r="U862" s="34"/>
      <c r="V862" s="34"/>
      <c r="W862" s="34"/>
      <c r="X862" s="34"/>
      <c r="Y862" s="34"/>
      <c r="Z862" s="34"/>
      <c r="AA862" s="34"/>
      <c r="AB862" s="34"/>
      <c r="AC862" s="34"/>
      <c r="AD862" s="34"/>
      <c r="AE862" s="34"/>
      <c r="AR862" s="149" t="s">
        <v>250</v>
      </c>
      <c r="AT862" s="149" t="s">
        <v>132</v>
      </c>
      <c r="AU862" s="149" t="s">
        <v>83</v>
      </c>
      <c r="AY862" s="19" t="s">
        <v>130</v>
      </c>
      <c r="BE862" s="150">
        <f>IF(N862="základní",J862,0)</f>
        <v>0</v>
      </c>
      <c r="BF862" s="150">
        <f>IF(N862="snížená",J862,0)</f>
        <v>0</v>
      </c>
      <c r="BG862" s="150">
        <f>IF(N862="zákl. přenesená",J862,0)</f>
        <v>0</v>
      </c>
      <c r="BH862" s="150">
        <f>IF(N862="sníž. přenesená",J862,0)</f>
        <v>0</v>
      </c>
      <c r="BI862" s="150">
        <f>IF(N862="nulová",J862,0)</f>
        <v>0</v>
      </c>
      <c r="BJ862" s="19" t="s">
        <v>81</v>
      </c>
      <c r="BK862" s="150">
        <f>ROUND(I862*H862,2)</f>
        <v>0</v>
      </c>
      <c r="BL862" s="19" t="s">
        <v>250</v>
      </c>
      <c r="BM862" s="149" t="s">
        <v>1158</v>
      </c>
    </row>
    <row r="863" spans="1:65" s="2" customFormat="1" ht="27">
      <c r="A863" s="34"/>
      <c r="B863" s="35"/>
      <c r="C863" s="34"/>
      <c r="D863" s="151" t="s">
        <v>138</v>
      </c>
      <c r="E863" s="34"/>
      <c r="F863" s="152" t="s">
        <v>1159</v>
      </c>
      <c r="G863" s="34"/>
      <c r="H863" s="34"/>
      <c r="I863" s="153"/>
      <c r="J863" s="34"/>
      <c r="K863" s="34"/>
      <c r="L863" s="35"/>
      <c r="M863" s="154"/>
      <c r="N863" s="155"/>
      <c r="O863" s="55"/>
      <c r="P863" s="55"/>
      <c r="Q863" s="55"/>
      <c r="R863" s="55"/>
      <c r="S863" s="55"/>
      <c r="T863" s="56"/>
      <c r="U863" s="34"/>
      <c r="V863" s="34"/>
      <c r="W863" s="34"/>
      <c r="X863" s="34"/>
      <c r="Y863" s="34"/>
      <c r="Z863" s="34"/>
      <c r="AA863" s="34"/>
      <c r="AB863" s="34"/>
      <c r="AC863" s="34"/>
      <c r="AD863" s="34"/>
      <c r="AE863" s="34"/>
      <c r="AT863" s="19" t="s">
        <v>138</v>
      </c>
      <c r="AU863" s="19" t="s">
        <v>83</v>
      </c>
    </row>
    <row r="864" spans="1:65" s="2" customFormat="1">
      <c r="A864" s="34"/>
      <c r="B864" s="35"/>
      <c r="C864" s="34"/>
      <c r="D864" s="156" t="s">
        <v>140</v>
      </c>
      <c r="E864" s="34"/>
      <c r="F864" s="157" t="s">
        <v>1160</v>
      </c>
      <c r="G864" s="34"/>
      <c r="H864" s="34"/>
      <c r="I864" s="153"/>
      <c r="J864" s="34"/>
      <c r="K864" s="34"/>
      <c r="L864" s="35"/>
      <c r="M864" s="154"/>
      <c r="N864" s="155"/>
      <c r="O864" s="55"/>
      <c r="P864" s="55"/>
      <c r="Q864" s="55"/>
      <c r="R864" s="55"/>
      <c r="S864" s="55"/>
      <c r="T864" s="56"/>
      <c r="U864" s="34"/>
      <c r="V864" s="34"/>
      <c r="W864" s="34"/>
      <c r="X864" s="34"/>
      <c r="Y864" s="34"/>
      <c r="Z864" s="34"/>
      <c r="AA864" s="34"/>
      <c r="AB864" s="34"/>
      <c r="AC864" s="34"/>
      <c r="AD864" s="34"/>
      <c r="AE864" s="34"/>
      <c r="AT864" s="19" t="s">
        <v>140</v>
      </c>
      <c r="AU864" s="19" t="s">
        <v>83</v>
      </c>
    </row>
    <row r="865" spans="1:65" s="2" customFormat="1" ht="33" customHeight="1">
      <c r="A865" s="34"/>
      <c r="B865" s="136"/>
      <c r="C865" s="137" t="s">
        <v>1161</v>
      </c>
      <c r="D865" s="137" t="s">
        <v>132</v>
      </c>
      <c r="E865" s="138" t="s">
        <v>1162</v>
      </c>
      <c r="F865" s="139" t="s">
        <v>1163</v>
      </c>
      <c r="G865" s="140" t="s">
        <v>202</v>
      </c>
      <c r="H865" s="141">
        <v>1.135</v>
      </c>
      <c r="I865" s="142"/>
      <c r="J865" s="143">
        <f>ROUND(I865*H865,2)</f>
        <v>0</v>
      </c>
      <c r="K865" s="144"/>
      <c r="L865" s="35"/>
      <c r="M865" s="145" t="s">
        <v>3</v>
      </c>
      <c r="N865" s="146" t="s">
        <v>44</v>
      </c>
      <c r="O865" s="55"/>
      <c r="P865" s="147">
        <f>O865*H865</f>
        <v>0</v>
      </c>
      <c r="Q865" s="147">
        <v>0</v>
      </c>
      <c r="R865" s="147">
        <f>Q865*H865</f>
        <v>0</v>
      </c>
      <c r="S865" s="147">
        <v>0</v>
      </c>
      <c r="T865" s="148">
        <f>S865*H865</f>
        <v>0</v>
      </c>
      <c r="U865" s="34"/>
      <c r="V865" s="34"/>
      <c r="W865" s="34"/>
      <c r="X865" s="34"/>
      <c r="Y865" s="34"/>
      <c r="Z865" s="34"/>
      <c r="AA865" s="34"/>
      <c r="AB865" s="34"/>
      <c r="AC865" s="34"/>
      <c r="AD865" s="34"/>
      <c r="AE865" s="34"/>
      <c r="AR865" s="149" t="s">
        <v>250</v>
      </c>
      <c r="AT865" s="149" t="s">
        <v>132</v>
      </c>
      <c r="AU865" s="149" t="s">
        <v>83</v>
      </c>
      <c r="AY865" s="19" t="s">
        <v>130</v>
      </c>
      <c r="BE865" s="150">
        <f>IF(N865="základní",J865,0)</f>
        <v>0</v>
      </c>
      <c r="BF865" s="150">
        <f>IF(N865="snížená",J865,0)</f>
        <v>0</v>
      </c>
      <c r="BG865" s="150">
        <f>IF(N865="zákl. přenesená",J865,0)</f>
        <v>0</v>
      </c>
      <c r="BH865" s="150">
        <f>IF(N865="sníž. přenesená",J865,0)</f>
        <v>0</v>
      </c>
      <c r="BI865" s="150">
        <f>IF(N865="nulová",J865,0)</f>
        <v>0</v>
      </c>
      <c r="BJ865" s="19" t="s">
        <v>81</v>
      </c>
      <c r="BK865" s="150">
        <f>ROUND(I865*H865,2)</f>
        <v>0</v>
      </c>
      <c r="BL865" s="19" t="s">
        <v>250</v>
      </c>
      <c r="BM865" s="149" t="s">
        <v>1164</v>
      </c>
    </row>
    <row r="866" spans="1:65" s="2" customFormat="1" ht="36">
      <c r="A866" s="34"/>
      <c r="B866" s="35"/>
      <c r="C866" s="34"/>
      <c r="D866" s="151" t="s">
        <v>138</v>
      </c>
      <c r="E866" s="34"/>
      <c r="F866" s="152" t="s">
        <v>1165</v>
      </c>
      <c r="G866" s="34"/>
      <c r="H866" s="34"/>
      <c r="I866" s="153"/>
      <c r="J866" s="34"/>
      <c r="K866" s="34"/>
      <c r="L866" s="35"/>
      <c r="M866" s="154"/>
      <c r="N866" s="155"/>
      <c r="O866" s="55"/>
      <c r="P866" s="55"/>
      <c r="Q866" s="55"/>
      <c r="R866" s="55"/>
      <c r="S866" s="55"/>
      <c r="T866" s="56"/>
      <c r="U866" s="34"/>
      <c r="V866" s="34"/>
      <c r="W866" s="34"/>
      <c r="X866" s="34"/>
      <c r="Y866" s="34"/>
      <c r="Z866" s="34"/>
      <c r="AA866" s="34"/>
      <c r="AB866" s="34"/>
      <c r="AC866" s="34"/>
      <c r="AD866" s="34"/>
      <c r="AE866" s="34"/>
      <c r="AT866" s="19" t="s">
        <v>138</v>
      </c>
      <c r="AU866" s="19" t="s">
        <v>83</v>
      </c>
    </row>
    <row r="867" spans="1:65" s="2" customFormat="1">
      <c r="A867" s="34"/>
      <c r="B867" s="35"/>
      <c r="C867" s="34"/>
      <c r="D867" s="156" t="s">
        <v>140</v>
      </c>
      <c r="E867" s="34"/>
      <c r="F867" s="157" t="s">
        <v>1166</v>
      </c>
      <c r="G867" s="34"/>
      <c r="H867" s="34"/>
      <c r="I867" s="153"/>
      <c r="J867" s="34"/>
      <c r="K867" s="34"/>
      <c r="L867" s="35"/>
      <c r="M867" s="154"/>
      <c r="N867" s="155"/>
      <c r="O867" s="55"/>
      <c r="P867" s="55"/>
      <c r="Q867" s="55"/>
      <c r="R867" s="55"/>
      <c r="S867" s="55"/>
      <c r="T867" s="56"/>
      <c r="U867" s="34"/>
      <c r="V867" s="34"/>
      <c r="W867" s="34"/>
      <c r="X867" s="34"/>
      <c r="Y867" s="34"/>
      <c r="Z867" s="34"/>
      <c r="AA867" s="34"/>
      <c r="AB867" s="34"/>
      <c r="AC867" s="34"/>
      <c r="AD867" s="34"/>
      <c r="AE867" s="34"/>
      <c r="AT867" s="19" t="s">
        <v>140</v>
      </c>
      <c r="AU867" s="19" t="s">
        <v>83</v>
      </c>
    </row>
    <row r="868" spans="1:65" s="12" customFormat="1" ht="22.9" customHeight="1">
      <c r="B868" s="123"/>
      <c r="D868" s="124" t="s">
        <v>72</v>
      </c>
      <c r="E868" s="134" t="s">
        <v>1167</v>
      </c>
      <c r="F868" s="134" t="s">
        <v>1168</v>
      </c>
      <c r="I868" s="126"/>
      <c r="J868" s="135">
        <f>BK868</f>
        <v>0</v>
      </c>
      <c r="L868" s="123"/>
      <c r="M868" s="128"/>
      <c r="N868" s="129"/>
      <c r="O868" s="129"/>
      <c r="P868" s="130">
        <f>SUM(P869:P878)</f>
        <v>0</v>
      </c>
      <c r="Q868" s="129"/>
      <c r="R868" s="130">
        <f>SUM(R869:R878)</f>
        <v>0.14529962499999999</v>
      </c>
      <c r="S868" s="129"/>
      <c r="T868" s="131">
        <f>SUM(T869:T878)</f>
        <v>0</v>
      </c>
      <c r="AR868" s="124" t="s">
        <v>83</v>
      </c>
      <c r="AT868" s="132" t="s">
        <v>72</v>
      </c>
      <c r="AU868" s="132" t="s">
        <v>81</v>
      </c>
      <c r="AY868" s="124" t="s">
        <v>130</v>
      </c>
      <c r="BK868" s="133">
        <f>SUM(BK869:BK878)</f>
        <v>0</v>
      </c>
    </row>
    <row r="869" spans="1:65" s="2" customFormat="1" ht="24.25" customHeight="1">
      <c r="A869" s="34"/>
      <c r="B869" s="136"/>
      <c r="C869" s="137" t="s">
        <v>1169</v>
      </c>
      <c r="D869" s="137" t="s">
        <v>132</v>
      </c>
      <c r="E869" s="138" t="s">
        <v>1170</v>
      </c>
      <c r="F869" s="139" t="s">
        <v>1171</v>
      </c>
      <c r="G869" s="140" t="s">
        <v>135</v>
      </c>
      <c r="H869" s="141">
        <v>505.39</v>
      </c>
      <c r="I869" s="142"/>
      <c r="J869" s="143">
        <f>ROUND(I869*H869,2)</f>
        <v>0</v>
      </c>
      <c r="K869" s="144"/>
      <c r="L869" s="35"/>
      <c r="M869" s="145" t="s">
        <v>3</v>
      </c>
      <c r="N869" s="146" t="s">
        <v>44</v>
      </c>
      <c r="O869" s="55"/>
      <c r="P869" s="147">
        <f>O869*H869</f>
        <v>0</v>
      </c>
      <c r="Q869" s="147">
        <v>2.875E-4</v>
      </c>
      <c r="R869" s="147">
        <f>Q869*H869</f>
        <v>0.14529962499999999</v>
      </c>
      <c r="S869" s="147">
        <v>0</v>
      </c>
      <c r="T869" s="148">
        <f>S869*H869</f>
        <v>0</v>
      </c>
      <c r="U869" s="34"/>
      <c r="V869" s="34"/>
      <c r="W869" s="34"/>
      <c r="X869" s="34"/>
      <c r="Y869" s="34"/>
      <c r="Z869" s="34"/>
      <c r="AA869" s="34"/>
      <c r="AB869" s="34"/>
      <c r="AC869" s="34"/>
      <c r="AD869" s="34"/>
      <c r="AE869" s="34"/>
      <c r="AR869" s="149" t="s">
        <v>250</v>
      </c>
      <c r="AT869" s="149" t="s">
        <v>132</v>
      </c>
      <c r="AU869" s="149" t="s">
        <v>83</v>
      </c>
      <c r="AY869" s="19" t="s">
        <v>130</v>
      </c>
      <c r="BE869" s="150">
        <f>IF(N869="základní",J869,0)</f>
        <v>0</v>
      </c>
      <c r="BF869" s="150">
        <f>IF(N869="snížená",J869,0)</f>
        <v>0</v>
      </c>
      <c r="BG869" s="150">
        <f>IF(N869="zákl. přenesená",J869,0)</f>
        <v>0</v>
      </c>
      <c r="BH869" s="150">
        <f>IF(N869="sníž. přenesená",J869,0)</f>
        <v>0</v>
      </c>
      <c r="BI869" s="150">
        <f>IF(N869="nulová",J869,0)</f>
        <v>0</v>
      </c>
      <c r="BJ869" s="19" t="s">
        <v>81</v>
      </c>
      <c r="BK869" s="150">
        <f>ROUND(I869*H869,2)</f>
        <v>0</v>
      </c>
      <c r="BL869" s="19" t="s">
        <v>250</v>
      </c>
      <c r="BM869" s="149" t="s">
        <v>1172</v>
      </c>
    </row>
    <row r="870" spans="1:65" s="2" customFormat="1" ht="18">
      <c r="A870" s="34"/>
      <c r="B870" s="35"/>
      <c r="C870" s="34"/>
      <c r="D870" s="151" t="s">
        <v>138</v>
      </c>
      <c r="E870" s="34"/>
      <c r="F870" s="152" t="s">
        <v>1173</v>
      </c>
      <c r="G870" s="34"/>
      <c r="H870" s="34"/>
      <c r="I870" s="153"/>
      <c r="J870" s="34"/>
      <c r="K870" s="34"/>
      <c r="L870" s="35"/>
      <c r="M870" s="154"/>
      <c r="N870" s="155"/>
      <c r="O870" s="55"/>
      <c r="P870" s="55"/>
      <c r="Q870" s="55"/>
      <c r="R870" s="55"/>
      <c r="S870" s="55"/>
      <c r="T870" s="56"/>
      <c r="U870" s="34"/>
      <c r="V870" s="34"/>
      <c r="W870" s="34"/>
      <c r="X870" s="34"/>
      <c r="Y870" s="34"/>
      <c r="Z870" s="34"/>
      <c r="AA870" s="34"/>
      <c r="AB870" s="34"/>
      <c r="AC870" s="34"/>
      <c r="AD870" s="34"/>
      <c r="AE870" s="34"/>
      <c r="AT870" s="19" t="s">
        <v>138</v>
      </c>
      <c r="AU870" s="19" t="s">
        <v>83</v>
      </c>
    </row>
    <row r="871" spans="1:65" s="2" customFormat="1">
      <c r="A871" s="34"/>
      <c r="B871" s="35"/>
      <c r="C871" s="34"/>
      <c r="D871" s="156" t="s">
        <v>140</v>
      </c>
      <c r="E871" s="34"/>
      <c r="F871" s="157" t="s">
        <v>1174</v>
      </c>
      <c r="G871" s="34"/>
      <c r="H871" s="34"/>
      <c r="I871" s="153"/>
      <c r="J871" s="34"/>
      <c r="K871" s="34"/>
      <c r="L871" s="35"/>
      <c r="M871" s="154"/>
      <c r="N871" s="155"/>
      <c r="O871" s="55"/>
      <c r="P871" s="55"/>
      <c r="Q871" s="55"/>
      <c r="R871" s="55"/>
      <c r="S871" s="55"/>
      <c r="T871" s="56"/>
      <c r="U871" s="34"/>
      <c r="V871" s="34"/>
      <c r="W871" s="34"/>
      <c r="X871" s="34"/>
      <c r="Y871" s="34"/>
      <c r="Z871" s="34"/>
      <c r="AA871" s="34"/>
      <c r="AB871" s="34"/>
      <c r="AC871" s="34"/>
      <c r="AD871" s="34"/>
      <c r="AE871" s="34"/>
      <c r="AT871" s="19" t="s">
        <v>140</v>
      </c>
      <c r="AU871" s="19" t="s">
        <v>83</v>
      </c>
    </row>
    <row r="872" spans="1:65" s="15" customFormat="1">
      <c r="B872" s="174"/>
      <c r="D872" s="151" t="s">
        <v>142</v>
      </c>
      <c r="E872" s="175" t="s">
        <v>3</v>
      </c>
      <c r="F872" s="176" t="s">
        <v>1175</v>
      </c>
      <c r="H872" s="175" t="s">
        <v>3</v>
      </c>
      <c r="I872" s="177"/>
      <c r="L872" s="174"/>
      <c r="M872" s="178"/>
      <c r="N872" s="179"/>
      <c r="O872" s="179"/>
      <c r="P872" s="179"/>
      <c r="Q872" s="179"/>
      <c r="R872" s="179"/>
      <c r="S872" s="179"/>
      <c r="T872" s="180"/>
      <c r="AT872" s="175" t="s">
        <v>142</v>
      </c>
      <c r="AU872" s="175" t="s">
        <v>83</v>
      </c>
      <c r="AV872" s="15" t="s">
        <v>81</v>
      </c>
      <c r="AW872" s="15" t="s">
        <v>34</v>
      </c>
      <c r="AX872" s="15" t="s">
        <v>73</v>
      </c>
      <c r="AY872" s="175" t="s">
        <v>130</v>
      </c>
    </row>
    <row r="873" spans="1:65" s="13" customFormat="1">
      <c r="B873" s="158"/>
      <c r="D873" s="151" t="s">
        <v>142</v>
      </c>
      <c r="E873" s="159" t="s">
        <v>3</v>
      </c>
      <c r="F873" s="160" t="s">
        <v>1176</v>
      </c>
      <c r="H873" s="161">
        <v>221.35</v>
      </c>
      <c r="I873" s="162"/>
      <c r="L873" s="158"/>
      <c r="M873" s="163"/>
      <c r="N873" s="164"/>
      <c r="O873" s="164"/>
      <c r="P873" s="164"/>
      <c r="Q873" s="164"/>
      <c r="R873" s="164"/>
      <c r="S873" s="164"/>
      <c r="T873" s="165"/>
      <c r="AT873" s="159" t="s">
        <v>142</v>
      </c>
      <c r="AU873" s="159" t="s">
        <v>83</v>
      </c>
      <c r="AV873" s="13" t="s">
        <v>83</v>
      </c>
      <c r="AW873" s="13" t="s">
        <v>34</v>
      </c>
      <c r="AX873" s="13" t="s">
        <v>73</v>
      </c>
      <c r="AY873" s="159" t="s">
        <v>130</v>
      </c>
    </row>
    <row r="874" spans="1:65" s="15" customFormat="1">
      <c r="B874" s="174"/>
      <c r="D874" s="151" t="s">
        <v>142</v>
      </c>
      <c r="E874" s="175" t="s">
        <v>3</v>
      </c>
      <c r="F874" s="176" t="s">
        <v>1177</v>
      </c>
      <c r="H874" s="175" t="s">
        <v>3</v>
      </c>
      <c r="I874" s="177"/>
      <c r="L874" s="174"/>
      <c r="M874" s="178"/>
      <c r="N874" s="179"/>
      <c r="O874" s="179"/>
      <c r="P874" s="179"/>
      <c r="Q874" s="179"/>
      <c r="R874" s="179"/>
      <c r="S874" s="179"/>
      <c r="T874" s="180"/>
      <c r="AT874" s="175" t="s">
        <v>142</v>
      </c>
      <c r="AU874" s="175" t="s">
        <v>83</v>
      </c>
      <c r="AV874" s="15" t="s">
        <v>81</v>
      </c>
      <c r="AW874" s="15" t="s">
        <v>34</v>
      </c>
      <c r="AX874" s="15" t="s">
        <v>73</v>
      </c>
      <c r="AY874" s="175" t="s">
        <v>130</v>
      </c>
    </row>
    <row r="875" spans="1:65" s="13" customFormat="1">
      <c r="B875" s="158"/>
      <c r="D875" s="151" t="s">
        <v>142</v>
      </c>
      <c r="E875" s="159" t="s">
        <v>3</v>
      </c>
      <c r="F875" s="160" t="s">
        <v>1178</v>
      </c>
      <c r="H875" s="161">
        <v>125.702</v>
      </c>
      <c r="I875" s="162"/>
      <c r="L875" s="158"/>
      <c r="M875" s="163"/>
      <c r="N875" s="164"/>
      <c r="O875" s="164"/>
      <c r="P875" s="164"/>
      <c r="Q875" s="164"/>
      <c r="R875" s="164"/>
      <c r="S875" s="164"/>
      <c r="T875" s="165"/>
      <c r="AT875" s="159" t="s">
        <v>142</v>
      </c>
      <c r="AU875" s="159" t="s">
        <v>83</v>
      </c>
      <c r="AV875" s="13" t="s">
        <v>83</v>
      </c>
      <c r="AW875" s="13" t="s">
        <v>34</v>
      </c>
      <c r="AX875" s="13" t="s">
        <v>73</v>
      </c>
      <c r="AY875" s="159" t="s">
        <v>130</v>
      </c>
    </row>
    <row r="876" spans="1:65" s="15" customFormat="1">
      <c r="B876" s="174"/>
      <c r="D876" s="151" t="s">
        <v>142</v>
      </c>
      <c r="E876" s="175" t="s">
        <v>3</v>
      </c>
      <c r="F876" s="176" t="s">
        <v>1179</v>
      </c>
      <c r="H876" s="175" t="s">
        <v>3</v>
      </c>
      <c r="I876" s="177"/>
      <c r="L876" s="174"/>
      <c r="M876" s="178"/>
      <c r="N876" s="179"/>
      <c r="O876" s="179"/>
      <c r="P876" s="179"/>
      <c r="Q876" s="179"/>
      <c r="R876" s="179"/>
      <c r="S876" s="179"/>
      <c r="T876" s="180"/>
      <c r="AT876" s="175" t="s">
        <v>142</v>
      </c>
      <c r="AU876" s="175" t="s">
        <v>83</v>
      </c>
      <c r="AV876" s="15" t="s">
        <v>81</v>
      </c>
      <c r="AW876" s="15" t="s">
        <v>34</v>
      </c>
      <c r="AX876" s="15" t="s">
        <v>73</v>
      </c>
      <c r="AY876" s="175" t="s">
        <v>130</v>
      </c>
    </row>
    <row r="877" spans="1:65" s="13" customFormat="1">
      <c r="B877" s="158"/>
      <c r="D877" s="151" t="s">
        <v>142</v>
      </c>
      <c r="E877" s="159" t="s">
        <v>3</v>
      </c>
      <c r="F877" s="160" t="s">
        <v>1180</v>
      </c>
      <c r="H877" s="161">
        <v>158.33799999999999</v>
      </c>
      <c r="I877" s="162"/>
      <c r="L877" s="158"/>
      <c r="M877" s="163"/>
      <c r="N877" s="164"/>
      <c r="O877" s="164"/>
      <c r="P877" s="164"/>
      <c r="Q877" s="164"/>
      <c r="R877" s="164"/>
      <c r="S877" s="164"/>
      <c r="T877" s="165"/>
      <c r="AT877" s="159" t="s">
        <v>142</v>
      </c>
      <c r="AU877" s="159" t="s">
        <v>83</v>
      </c>
      <c r="AV877" s="13" t="s">
        <v>83</v>
      </c>
      <c r="AW877" s="13" t="s">
        <v>34</v>
      </c>
      <c r="AX877" s="13" t="s">
        <v>73</v>
      </c>
      <c r="AY877" s="159" t="s">
        <v>130</v>
      </c>
    </row>
    <row r="878" spans="1:65" s="14" customFormat="1">
      <c r="B878" s="166"/>
      <c r="D878" s="151" t="s">
        <v>142</v>
      </c>
      <c r="E878" s="167" t="s">
        <v>3</v>
      </c>
      <c r="F878" s="168" t="s">
        <v>144</v>
      </c>
      <c r="H878" s="169">
        <v>505.39</v>
      </c>
      <c r="I878" s="170"/>
      <c r="L878" s="166"/>
      <c r="M878" s="171"/>
      <c r="N878" s="172"/>
      <c r="O878" s="172"/>
      <c r="P878" s="172"/>
      <c r="Q878" s="172"/>
      <c r="R878" s="172"/>
      <c r="S878" s="172"/>
      <c r="T878" s="173"/>
      <c r="AT878" s="167" t="s">
        <v>142</v>
      </c>
      <c r="AU878" s="167" t="s">
        <v>83</v>
      </c>
      <c r="AV878" s="14" t="s">
        <v>136</v>
      </c>
      <c r="AW878" s="14" t="s">
        <v>34</v>
      </c>
      <c r="AX878" s="14" t="s">
        <v>81</v>
      </c>
      <c r="AY878" s="167" t="s">
        <v>130</v>
      </c>
    </row>
    <row r="879" spans="1:65" s="12" customFormat="1" ht="22.9" customHeight="1">
      <c r="B879" s="123"/>
      <c r="D879" s="124" t="s">
        <v>72</v>
      </c>
      <c r="E879" s="134" t="s">
        <v>1181</v>
      </c>
      <c r="F879" s="134" t="s">
        <v>1182</v>
      </c>
      <c r="I879" s="126"/>
      <c r="J879" s="135">
        <f>BK879</f>
        <v>0</v>
      </c>
      <c r="L879" s="123"/>
      <c r="M879" s="128"/>
      <c r="N879" s="129"/>
      <c r="O879" s="129"/>
      <c r="P879" s="130">
        <f>SUM(P880:P888)</f>
        <v>0</v>
      </c>
      <c r="Q879" s="129"/>
      <c r="R879" s="130">
        <f>SUM(R880:R888)</f>
        <v>5.9558400000000004E-3</v>
      </c>
      <c r="S879" s="129"/>
      <c r="T879" s="131">
        <f>SUM(T880:T888)</f>
        <v>0</v>
      </c>
      <c r="AR879" s="124" t="s">
        <v>83</v>
      </c>
      <c r="AT879" s="132" t="s">
        <v>72</v>
      </c>
      <c r="AU879" s="132" t="s">
        <v>81</v>
      </c>
      <c r="AY879" s="124" t="s">
        <v>130</v>
      </c>
      <c r="BK879" s="133">
        <f>SUM(BK880:BK888)</f>
        <v>0</v>
      </c>
    </row>
    <row r="880" spans="1:65" s="2" customFormat="1" ht="21.75" customHeight="1">
      <c r="A880" s="34"/>
      <c r="B880" s="136"/>
      <c r="C880" s="137" t="s">
        <v>1183</v>
      </c>
      <c r="D880" s="137" t="s">
        <v>132</v>
      </c>
      <c r="E880" s="138" t="s">
        <v>1184</v>
      </c>
      <c r="F880" s="139" t="s">
        <v>1185</v>
      </c>
      <c r="G880" s="140" t="s">
        <v>135</v>
      </c>
      <c r="H880" s="141">
        <v>12.032</v>
      </c>
      <c r="I880" s="142"/>
      <c r="J880" s="143">
        <f>ROUND(I880*H880,2)</f>
        <v>0</v>
      </c>
      <c r="K880" s="144"/>
      <c r="L880" s="35"/>
      <c r="M880" s="145" t="s">
        <v>3</v>
      </c>
      <c r="N880" s="146" t="s">
        <v>44</v>
      </c>
      <c r="O880" s="55"/>
      <c r="P880" s="147">
        <f>O880*H880</f>
        <v>0</v>
      </c>
      <c r="Q880" s="147">
        <v>2.1000000000000001E-4</v>
      </c>
      <c r="R880" s="147">
        <f>Q880*H880</f>
        <v>2.5267200000000001E-3</v>
      </c>
      <c r="S880" s="147">
        <v>0</v>
      </c>
      <c r="T880" s="148">
        <f>S880*H880</f>
        <v>0</v>
      </c>
      <c r="U880" s="34"/>
      <c r="V880" s="34"/>
      <c r="W880" s="34"/>
      <c r="X880" s="34"/>
      <c r="Y880" s="34"/>
      <c r="Z880" s="34"/>
      <c r="AA880" s="34"/>
      <c r="AB880" s="34"/>
      <c r="AC880" s="34"/>
      <c r="AD880" s="34"/>
      <c r="AE880" s="34"/>
      <c r="AR880" s="149" t="s">
        <v>250</v>
      </c>
      <c r="AT880" s="149" t="s">
        <v>132</v>
      </c>
      <c r="AU880" s="149" t="s">
        <v>83</v>
      </c>
      <c r="AY880" s="19" t="s">
        <v>130</v>
      </c>
      <c r="BE880" s="150">
        <f>IF(N880="základní",J880,0)</f>
        <v>0</v>
      </c>
      <c r="BF880" s="150">
        <f>IF(N880="snížená",J880,0)</f>
        <v>0</v>
      </c>
      <c r="BG880" s="150">
        <f>IF(N880="zákl. přenesená",J880,0)</f>
        <v>0</v>
      </c>
      <c r="BH880" s="150">
        <f>IF(N880="sníž. přenesená",J880,0)</f>
        <v>0</v>
      </c>
      <c r="BI880" s="150">
        <f>IF(N880="nulová",J880,0)</f>
        <v>0</v>
      </c>
      <c r="BJ880" s="19" t="s">
        <v>81</v>
      </c>
      <c r="BK880" s="150">
        <f>ROUND(I880*H880,2)</f>
        <v>0</v>
      </c>
      <c r="BL880" s="19" t="s">
        <v>250</v>
      </c>
      <c r="BM880" s="149" t="s">
        <v>1186</v>
      </c>
    </row>
    <row r="881" spans="1:65" s="2" customFormat="1">
      <c r="A881" s="34"/>
      <c r="B881" s="35"/>
      <c r="C881" s="34"/>
      <c r="D881" s="151" t="s">
        <v>138</v>
      </c>
      <c r="E881" s="34"/>
      <c r="F881" s="152" t="s">
        <v>1187</v>
      </c>
      <c r="G881" s="34"/>
      <c r="H881" s="34"/>
      <c r="I881" s="153"/>
      <c r="J881" s="34"/>
      <c r="K881" s="34"/>
      <c r="L881" s="35"/>
      <c r="M881" s="154"/>
      <c r="N881" s="155"/>
      <c r="O881" s="55"/>
      <c r="P881" s="55"/>
      <c r="Q881" s="55"/>
      <c r="R881" s="55"/>
      <c r="S881" s="55"/>
      <c r="T881" s="56"/>
      <c r="U881" s="34"/>
      <c r="V881" s="34"/>
      <c r="W881" s="34"/>
      <c r="X881" s="34"/>
      <c r="Y881" s="34"/>
      <c r="Z881" s="34"/>
      <c r="AA881" s="34"/>
      <c r="AB881" s="34"/>
      <c r="AC881" s="34"/>
      <c r="AD881" s="34"/>
      <c r="AE881" s="34"/>
      <c r="AT881" s="19" t="s">
        <v>138</v>
      </c>
      <c r="AU881" s="19" t="s">
        <v>83</v>
      </c>
    </row>
    <row r="882" spans="1:65" s="2" customFormat="1">
      <c r="A882" s="34"/>
      <c r="B882" s="35"/>
      <c r="C882" s="34"/>
      <c r="D882" s="156" t="s">
        <v>140</v>
      </c>
      <c r="E882" s="34"/>
      <c r="F882" s="157" t="s">
        <v>1188</v>
      </c>
      <c r="G882" s="34"/>
      <c r="H882" s="34"/>
      <c r="I882" s="153"/>
      <c r="J882" s="34"/>
      <c r="K882" s="34"/>
      <c r="L882" s="35"/>
      <c r="M882" s="154"/>
      <c r="N882" s="155"/>
      <c r="O882" s="55"/>
      <c r="P882" s="55"/>
      <c r="Q882" s="55"/>
      <c r="R882" s="55"/>
      <c r="S882" s="55"/>
      <c r="T882" s="56"/>
      <c r="U882" s="34"/>
      <c r="V882" s="34"/>
      <c r="W882" s="34"/>
      <c r="X882" s="34"/>
      <c r="Y882" s="34"/>
      <c r="Z882" s="34"/>
      <c r="AA882" s="34"/>
      <c r="AB882" s="34"/>
      <c r="AC882" s="34"/>
      <c r="AD882" s="34"/>
      <c r="AE882" s="34"/>
      <c r="AT882" s="19" t="s">
        <v>140</v>
      </c>
      <c r="AU882" s="19" t="s">
        <v>83</v>
      </c>
    </row>
    <row r="883" spans="1:65" s="13" customFormat="1">
      <c r="B883" s="158"/>
      <c r="D883" s="151" t="s">
        <v>142</v>
      </c>
      <c r="E883" s="159" t="s">
        <v>3</v>
      </c>
      <c r="F883" s="160" t="s">
        <v>403</v>
      </c>
      <c r="H883" s="161">
        <v>12.032</v>
      </c>
      <c r="I883" s="162"/>
      <c r="L883" s="158"/>
      <c r="M883" s="163"/>
      <c r="N883" s="164"/>
      <c r="O883" s="164"/>
      <c r="P883" s="164"/>
      <c r="Q883" s="164"/>
      <c r="R883" s="164"/>
      <c r="S883" s="164"/>
      <c r="T883" s="165"/>
      <c r="AT883" s="159" t="s">
        <v>142</v>
      </c>
      <c r="AU883" s="159" t="s">
        <v>83</v>
      </c>
      <c r="AV883" s="13" t="s">
        <v>83</v>
      </c>
      <c r="AW883" s="13" t="s">
        <v>34</v>
      </c>
      <c r="AX883" s="13" t="s">
        <v>73</v>
      </c>
      <c r="AY883" s="159" t="s">
        <v>130</v>
      </c>
    </row>
    <row r="884" spans="1:65" s="14" customFormat="1">
      <c r="B884" s="166"/>
      <c r="D884" s="151" t="s">
        <v>142</v>
      </c>
      <c r="E884" s="167" t="s">
        <v>3</v>
      </c>
      <c r="F884" s="168" t="s">
        <v>144</v>
      </c>
      <c r="H884" s="169">
        <v>12.032</v>
      </c>
      <c r="I884" s="170"/>
      <c r="L884" s="166"/>
      <c r="M884" s="171"/>
      <c r="N884" s="172"/>
      <c r="O884" s="172"/>
      <c r="P884" s="172"/>
      <c r="Q884" s="172"/>
      <c r="R884" s="172"/>
      <c r="S884" s="172"/>
      <c r="T884" s="173"/>
      <c r="AT884" s="167" t="s">
        <v>142</v>
      </c>
      <c r="AU884" s="167" t="s">
        <v>83</v>
      </c>
      <c r="AV884" s="14" t="s">
        <v>136</v>
      </c>
      <c r="AW884" s="14" t="s">
        <v>34</v>
      </c>
      <c r="AX884" s="14" t="s">
        <v>81</v>
      </c>
      <c r="AY884" s="167" t="s">
        <v>130</v>
      </c>
    </row>
    <row r="885" spans="1:65" s="2" customFormat="1" ht="33" customHeight="1">
      <c r="A885" s="34"/>
      <c r="B885" s="136"/>
      <c r="C885" s="137" t="s">
        <v>248</v>
      </c>
      <c r="D885" s="137" t="s">
        <v>132</v>
      </c>
      <c r="E885" s="138" t="s">
        <v>1189</v>
      </c>
      <c r="F885" s="139" t="s">
        <v>1190</v>
      </c>
      <c r="G885" s="140" t="s">
        <v>135</v>
      </c>
      <c r="H885" s="141">
        <v>12.032</v>
      </c>
      <c r="I885" s="142"/>
      <c r="J885" s="143">
        <f>ROUND(I885*H885,2)</f>
        <v>0</v>
      </c>
      <c r="K885" s="144"/>
      <c r="L885" s="35"/>
      <c r="M885" s="145" t="s">
        <v>3</v>
      </c>
      <c r="N885" s="146" t="s">
        <v>44</v>
      </c>
      <c r="O885" s="55"/>
      <c r="P885" s="147">
        <f>O885*H885</f>
        <v>0</v>
      </c>
      <c r="Q885" s="147">
        <v>2.8499999999999999E-4</v>
      </c>
      <c r="R885" s="147">
        <f>Q885*H885</f>
        <v>3.4291199999999999E-3</v>
      </c>
      <c r="S885" s="147">
        <v>0</v>
      </c>
      <c r="T885" s="148">
        <f>S885*H885</f>
        <v>0</v>
      </c>
      <c r="U885" s="34"/>
      <c r="V885" s="34"/>
      <c r="W885" s="34"/>
      <c r="X885" s="34"/>
      <c r="Y885" s="34"/>
      <c r="Z885" s="34"/>
      <c r="AA885" s="34"/>
      <c r="AB885" s="34"/>
      <c r="AC885" s="34"/>
      <c r="AD885" s="34"/>
      <c r="AE885" s="34"/>
      <c r="AR885" s="149" t="s">
        <v>250</v>
      </c>
      <c r="AT885" s="149" t="s">
        <v>132</v>
      </c>
      <c r="AU885" s="149" t="s">
        <v>83</v>
      </c>
      <c r="AY885" s="19" t="s">
        <v>130</v>
      </c>
      <c r="BE885" s="150">
        <f>IF(N885="základní",J885,0)</f>
        <v>0</v>
      </c>
      <c r="BF885" s="150">
        <f>IF(N885="snížená",J885,0)</f>
        <v>0</v>
      </c>
      <c r="BG885" s="150">
        <f>IF(N885="zákl. přenesená",J885,0)</f>
        <v>0</v>
      </c>
      <c r="BH885" s="150">
        <f>IF(N885="sníž. přenesená",J885,0)</f>
        <v>0</v>
      </c>
      <c r="BI885" s="150">
        <f>IF(N885="nulová",J885,0)</f>
        <v>0</v>
      </c>
      <c r="BJ885" s="19" t="s">
        <v>81</v>
      </c>
      <c r="BK885" s="150">
        <f>ROUND(I885*H885,2)</f>
        <v>0</v>
      </c>
      <c r="BL885" s="19" t="s">
        <v>250</v>
      </c>
      <c r="BM885" s="149" t="s">
        <v>1191</v>
      </c>
    </row>
    <row r="886" spans="1:65" s="2" customFormat="1" ht="18">
      <c r="A886" s="34"/>
      <c r="B886" s="35"/>
      <c r="C886" s="34"/>
      <c r="D886" s="151" t="s">
        <v>138</v>
      </c>
      <c r="E886" s="34"/>
      <c r="F886" s="152" t="s">
        <v>1192</v>
      </c>
      <c r="G886" s="34"/>
      <c r="H886" s="34"/>
      <c r="I886" s="153"/>
      <c r="J886" s="34"/>
      <c r="K886" s="34"/>
      <c r="L886" s="35"/>
      <c r="M886" s="154"/>
      <c r="N886" s="155"/>
      <c r="O886" s="55"/>
      <c r="P886" s="55"/>
      <c r="Q886" s="55"/>
      <c r="R886" s="55"/>
      <c r="S886" s="55"/>
      <c r="T886" s="56"/>
      <c r="U886" s="34"/>
      <c r="V886" s="34"/>
      <c r="W886" s="34"/>
      <c r="X886" s="34"/>
      <c r="Y886" s="34"/>
      <c r="Z886" s="34"/>
      <c r="AA886" s="34"/>
      <c r="AB886" s="34"/>
      <c r="AC886" s="34"/>
      <c r="AD886" s="34"/>
      <c r="AE886" s="34"/>
      <c r="AT886" s="19" t="s">
        <v>138</v>
      </c>
      <c r="AU886" s="19" t="s">
        <v>83</v>
      </c>
    </row>
    <row r="887" spans="1:65" s="13" customFormat="1">
      <c r="B887" s="158"/>
      <c r="D887" s="151" t="s">
        <v>142</v>
      </c>
      <c r="E887" s="159" t="s">
        <v>3</v>
      </c>
      <c r="F887" s="160" t="s">
        <v>403</v>
      </c>
      <c r="H887" s="161">
        <v>12.032</v>
      </c>
      <c r="I887" s="162"/>
      <c r="L887" s="158"/>
      <c r="M887" s="163"/>
      <c r="N887" s="164"/>
      <c r="O887" s="164"/>
      <c r="P887" s="164"/>
      <c r="Q887" s="164"/>
      <c r="R887" s="164"/>
      <c r="S887" s="164"/>
      <c r="T887" s="165"/>
      <c r="AT887" s="159" t="s">
        <v>142</v>
      </c>
      <c r="AU887" s="159" t="s">
        <v>83</v>
      </c>
      <c r="AV887" s="13" t="s">
        <v>83</v>
      </c>
      <c r="AW887" s="13" t="s">
        <v>34</v>
      </c>
      <c r="AX887" s="13" t="s">
        <v>73</v>
      </c>
      <c r="AY887" s="159" t="s">
        <v>130</v>
      </c>
    </row>
    <row r="888" spans="1:65" s="14" customFormat="1">
      <c r="B888" s="166"/>
      <c r="D888" s="151" t="s">
        <v>142</v>
      </c>
      <c r="E888" s="167" t="s">
        <v>3</v>
      </c>
      <c r="F888" s="168" t="s">
        <v>144</v>
      </c>
      <c r="H888" s="169">
        <v>12.032</v>
      </c>
      <c r="I888" s="170"/>
      <c r="L888" s="166"/>
      <c r="M888" s="171"/>
      <c r="N888" s="172"/>
      <c r="O888" s="172"/>
      <c r="P888" s="172"/>
      <c r="Q888" s="172"/>
      <c r="R888" s="172"/>
      <c r="S888" s="172"/>
      <c r="T888" s="173"/>
      <c r="AT888" s="167" t="s">
        <v>142</v>
      </c>
      <c r="AU888" s="167" t="s">
        <v>83</v>
      </c>
      <c r="AV888" s="14" t="s">
        <v>136</v>
      </c>
      <c r="AW888" s="14" t="s">
        <v>34</v>
      </c>
      <c r="AX888" s="14" t="s">
        <v>81</v>
      </c>
      <c r="AY888" s="167" t="s">
        <v>130</v>
      </c>
    </row>
    <row r="889" spans="1:65" s="12" customFormat="1" ht="25.9" customHeight="1">
      <c r="B889" s="123"/>
      <c r="D889" s="124" t="s">
        <v>72</v>
      </c>
      <c r="E889" s="125" t="s">
        <v>1193</v>
      </c>
      <c r="F889" s="125" t="s">
        <v>1194</v>
      </c>
      <c r="I889" s="126"/>
      <c r="J889" s="127">
        <f>BK889</f>
        <v>0</v>
      </c>
      <c r="L889" s="123"/>
      <c r="M889" s="128"/>
      <c r="N889" s="129"/>
      <c r="O889" s="129"/>
      <c r="P889" s="130">
        <f>P890+P900+P904</f>
        <v>0</v>
      </c>
      <c r="Q889" s="129"/>
      <c r="R889" s="130">
        <f>R890+R900+R904</f>
        <v>0</v>
      </c>
      <c r="S889" s="129"/>
      <c r="T889" s="131">
        <f>T890+T900+T904</f>
        <v>0</v>
      </c>
      <c r="AR889" s="124" t="s">
        <v>166</v>
      </c>
      <c r="AT889" s="132" t="s">
        <v>72</v>
      </c>
      <c r="AU889" s="132" t="s">
        <v>73</v>
      </c>
      <c r="AY889" s="124" t="s">
        <v>130</v>
      </c>
      <c r="BK889" s="133">
        <f>BK890+BK900+BK904</f>
        <v>0</v>
      </c>
    </row>
    <row r="890" spans="1:65" s="12" customFormat="1" ht="22.9" customHeight="1">
      <c r="B890" s="123"/>
      <c r="D890" s="124" t="s">
        <v>72</v>
      </c>
      <c r="E890" s="134" t="s">
        <v>1195</v>
      </c>
      <c r="F890" s="134" t="s">
        <v>1196</v>
      </c>
      <c r="I890" s="126"/>
      <c r="J890" s="135">
        <f>BK890</f>
        <v>0</v>
      </c>
      <c r="L890" s="123"/>
      <c r="M890" s="128"/>
      <c r="N890" s="129"/>
      <c r="O890" s="129"/>
      <c r="P890" s="130">
        <f>SUM(P891:P899)</f>
        <v>0</v>
      </c>
      <c r="Q890" s="129"/>
      <c r="R890" s="130">
        <f>SUM(R891:R899)</f>
        <v>0</v>
      </c>
      <c r="S890" s="129"/>
      <c r="T890" s="131">
        <f>SUM(T891:T899)</f>
        <v>0</v>
      </c>
      <c r="AR890" s="124" t="s">
        <v>166</v>
      </c>
      <c r="AT890" s="132" t="s">
        <v>72</v>
      </c>
      <c r="AU890" s="132" t="s">
        <v>81</v>
      </c>
      <c r="AY890" s="124" t="s">
        <v>130</v>
      </c>
      <c r="BK890" s="133">
        <f>SUM(BK891:BK899)</f>
        <v>0</v>
      </c>
    </row>
    <row r="891" spans="1:65" s="2" customFormat="1" ht="24.25" customHeight="1">
      <c r="A891" s="34"/>
      <c r="B891" s="136"/>
      <c r="C891" s="137" t="s">
        <v>1197</v>
      </c>
      <c r="D891" s="137" t="s">
        <v>132</v>
      </c>
      <c r="E891" s="138" t="s">
        <v>1198</v>
      </c>
      <c r="F891" s="139" t="s">
        <v>1199</v>
      </c>
      <c r="G891" s="140" t="s">
        <v>505</v>
      </c>
      <c r="H891" s="141">
        <v>1</v>
      </c>
      <c r="I891" s="142"/>
      <c r="J891" s="143">
        <f>ROUND(I891*H891,2)</f>
        <v>0</v>
      </c>
      <c r="K891" s="144"/>
      <c r="L891" s="35"/>
      <c r="M891" s="145" t="s">
        <v>3</v>
      </c>
      <c r="N891" s="146" t="s">
        <v>44</v>
      </c>
      <c r="O891" s="55"/>
      <c r="P891" s="147">
        <f>O891*H891</f>
        <v>0</v>
      </c>
      <c r="Q891" s="147">
        <v>0</v>
      </c>
      <c r="R891" s="147">
        <f>Q891*H891</f>
        <v>0</v>
      </c>
      <c r="S891" s="147">
        <v>0</v>
      </c>
      <c r="T891" s="148">
        <f>S891*H891</f>
        <v>0</v>
      </c>
      <c r="U891" s="34"/>
      <c r="V891" s="34"/>
      <c r="W891" s="34"/>
      <c r="X891" s="34"/>
      <c r="Y891" s="34"/>
      <c r="Z891" s="34"/>
      <c r="AA891" s="34"/>
      <c r="AB891" s="34"/>
      <c r="AC891" s="34"/>
      <c r="AD891" s="34"/>
      <c r="AE891" s="34"/>
      <c r="AR891" s="149" t="s">
        <v>1200</v>
      </c>
      <c r="AT891" s="149" t="s">
        <v>132</v>
      </c>
      <c r="AU891" s="149" t="s">
        <v>83</v>
      </c>
      <c r="AY891" s="19" t="s">
        <v>130</v>
      </c>
      <c r="BE891" s="150">
        <f>IF(N891="základní",J891,0)</f>
        <v>0</v>
      </c>
      <c r="BF891" s="150">
        <f>IF(N891="snížená",J891,0)</f>
        <v>0</v>
      </c>
      <c r="BG891" s="150">
        <f>IF(N891="zákl. přenesená",J891,0)</f>
        <v>0</v>
      </c>
      <c r="BH891" s="150">
        <f>IF(N891="sníž. přenesená",J891,0)</f>
        <v>0</v>
      </c>
      <c r="BI891" s="150">
        <f>IF(N891="nulová",J891,0)</f>
        <v>0</v>
      </c>
      <c r="BJ891" s="19" t="s">
        <v>81</v>
      </c>
      <c r="BK891" s="150">
        <f>ROUND(I891*H891,2)</f>
        <v>0</v>
      </c>
      <c r="BL891" s="19" t="s">
        <v>1200</v>
      </c>
      <c r="BM891" s="149" t="s">
        <v>1201</v>
      </c>
    </row>
    <row r="892" spans="1:65" s="2" customFormat="1" ht="18">
      <c r="A892" s="34"/>
      <c r="B892" s="35"/>
      <c r="C892" s="34"/>
      <c r="D892" s="151" t="s">
        <v>138</v>
      </c>
      <c r="E892" s="34"/>
      <c r="F892" s="152" t="s">
        <v>1199</v>
      </c>
      <c r="G892" s="34"/>
      <c r="H892" s="34"/>
      <c r="I892" s="153"/>
      <c r="J892" s="34"/>
      <c r="K892" s="34"/>
      <c r="L892" s="35"/>
      <c r="M892" s="154"/>
      <c r="N892" s="155"/>
      <c r="O892" s="55"/>
      <c r="P892" s="55"/>
      <c r="Q892" s="55"/>
      <c r="R892" s="55"/>
      <c r="S892" s="55"/>
      <c r="T892" s="56"/>
      <c r="U892" s="34"/>
      <c r="V892" s="34"/>
      <c r="W892" s="34"/>
      <c r="X892" s="34"/>
      <c r="Y892" s="34"/>
      <c r="Z892" s="34"/>
      <c r="AA892" s="34"/>
      <c r="AB892" s="34"/>
      <c r="AC892" s="34"/>
      <c r="AD892" s="34"/>
      <c r="AE892" s="34"/>
      <c r="AT892" s="19" t="s">
        <v>138</v>
      </c>
      <c r="AU892" s="19" t="s">
        <v>83</v>
      </c>
    </row>
    <row r="893" spans="1:65" s="2" customFormat="1">
      <c r="A893" s="34"/>
      <c r="B893" s="35"/>
      <c r="C893" s="34"/>
      <c r="D893" s="156" t="s">
        <v>140</v>
      </c>
      <c r="E893" s="34"/>
      <c r="F893" s="157" t="s">
        <v>1202</v>
      </c>
      <c r="G893" s="34"/>
      <c r="H893" s="34"/>
      <c r="I893" s="153"/>
      <c r="J893" s="34"/>
      <c r="K893" s="34"/>
      <c r="L893" s="35"/>
      <c r="M893" s="154"/>
      <c r="N893" s="155"/>
      <c r="O893" s="55"/>
      <c r="P893" s="55"/>
      <c r="Q893" s="55"/>
      <c r="R893" s="55"/>
      <c r="S893" s="55"/>
      <c r="T893" s="56"/>
      <c r="U893" s="34"/>
      <c r="V893" s="34"/>
      <c r="W893" s="34"/>
      <c r="X893" s="34"/>
      <c r="Y893" s="34"/>
      <c r="Z893" s="34"/>
      <c r="AA893" s="34"/>
      <c r="AB893" s="34"/>
      <c r="AC893" s="34"/>
      <c r="AD893" s="34"/>
      <c r="AE893" s="34"/>
      <c r="AT893" s="19" t="s">
        <v>140</v>
      </c>
      <c r="AU893" s="19" t="s">
        <v>83</v>
      </c>
    </row>
    <row r="894" spans="1:65" s="2" customFormat="1" ht="16.5" customHeight="1">
      <c r="A894" s="34"/>
      <c r="B894" s="136"/>
      <c r="C894" s="137" t="s">
        <v>1203</v>
      </c>
      <c r="D894" s="137" t="s">
        <v>132</v>
      </c>
      <c r="E894" s="138" t="s">
        <v>1204</v>
      </c>
      <c r="F894" s="139" t="s">
        <v>1205</v>
      </c>
      <c r="G894" s="140" t="s">
        <v>505</v>
      </c>
      <c r="H894" s="141">
        <v>1</v>
      </c>
      <c r="I894" s="142"/>
      <c r="J894" s="143">
        <f>ROUND(I894*H894,2)</f>
        <v>0</v>
      </c>
      <c r="K894" s="144"/>
      <c r="L894" s="35"/>
      <c r="M894" s="145" t="s">
        <v>3</v>
      </c>
      <c r="N894" s="146" t="s">
        <v>44</v>
      </c>
      <c r="O894" s="55"/>
      <c r="P894" s="147">
        <f>O894*H894</f>
        <v>0</v>
      </c>
      <c r="Q894" s="147">
        <v>0</v>
      </c>
      <c r="R894" s="147">
        <f>Q894*H894</f>
        <v>0</v>
      </c>
      <c r="S894" s="147">
        <v>0</v>
      </c>
      <c r="T894" s="148">
        <f>S894*H894</f>
        <v>0</v>
      </c>
      <c r="U894" s="34"/>
      <c r="V894" s="34"/>
      <c r="W894" s="34"/>
      <c r="X894" s="34"/>
      <c r="Y894" s="34"/>
      <c r="Z894" s="34"/>
      <c r="AA894" s="34"/>
      <c r="AB894" s="34"/>
      <c r="AC894" s="34"/>
      <c r="AD894" s="34"/>
      <c r="AE894" s="34"/>
      <c r="AR894" s="149" t="s">
        <v>1200</v>
      </c>
      <c r="AT894" s="149" t="s">
        <v>132</v>
      </c>
      <c r="AU894" s="149" t="s">
        <v>83</v>
      </c>
      <c r="AY894" s="19" t="s">
        <v>130</v>
      </c>
      <c r="BE894" s="150">
        <f>IF(N894="základní",J894,0)</f>
        <v>0</v>
      </c>
      <c r="BF894" s="150">
        <f>IF(N894="snížená",J894,0)</f>
        <v>0</v>
      </c>
      <c r="BG894" s="150">
        <f>IF(N894="zákl. přenesená",J894,0)</f>
        <v>0</v>
      </c>
      <c r="BH894" s="150">
        <f>IF(N894="sníž. přenesená",J894,0)</f>
        <v>0</v>
      </c>
      <c r="BI894" s="150">
        <f>IF(N894="nulová",J894,0)</f>
        <v>0</v>
      </c>
      <c r="BJ894" s="19" t="s">
        <v>81</v>
      </c>
      <c r="BK894" s="150">
        <f>ROUND(I894*H894,2)</f>
        <v>0</v>
      </c>
      <c r="BL894" s="19" t="s">
        <v>1200</v>
      </c>
      <c r="BM894" s="149" t="s">
        <v>1206</v>
      </c>
    </row>
    <row r="895" spans="1:65" s="2" customFormat="1">
      <c r="A895" s="34"/>
      <c r="B895" s="35"/>
      <c r="C895" s="34"/>
      <c r="D895" s="151" t="s">
        <v>138</v>
      </c>
      <c r="E895" s="34"/>
      <c r="F895" s="152" t="s">
        <v>1205</v>
      </c>
      <c r="G895" s="34"/>
      <c r="H895" s="34"/>
      <c r="I895" s="153"/>
      <c r="J895" s="34"/>
      <c r="K895" s="34"/>
      <c r="L895" s="35"/>
      <c r="M895" s="154"/>
      <c r="N895" s="155"/>
      <c r="O895" s="55"/>
      <c r="P895" s="55"/>
      <c r="Q895" s="55"/>
      <c r="R895" s="55"/>
      <c r="S895" s="55"/>
      <c r="T895" s="56"/>
      <c r="U895" s="34"/>
      <c r="V895" s="34"/>
      <c r="W895" s="34"/>
      <c r="X895" s="34"/>
      <c r="Y895" s="34"/>
      <c r="Z895" s="34"/>
      <c r="AA895" s="34"/>
      <c r="AB895" s="34"/>
      <c r="AC895" s="34"/>
      <c r="AD895" s="34"/>
      <c r="AE895" s="34"/>
      <c r="AT895" s="19" t="s">
        <v>138</v>
      </c>
      <c r="AU895" s="19" t="s">
        <v>83</v>
      </c>
    </row>
    <row r="896" spans="1:65" s="2" customFormat="1">
      <c r="A896" s="34"/>
      <c r="B896" s="35"/>
      <c r="C896" s="34"/>
      <c r="D896" s="156" t="s">
        <v>140</v>
      </c>
      <c r="E896" s="34"/>
      <c r="F896" s="157" t="s">
        <v>1207</v>
      </c>
      <c r="G896" s="34"/>
      <c r="H896" s="34"/>
      <c r="I896" s="153"/>
      <c r="J896" s="34"/>
      <c r="K896" s="34"/>
      <c r="L896" s="35"/>
      <c r="M896" s="154"/>
      <c r="N896" s="155"/>
      <c r="O896" s="55"/>
      <c r="P896" s="55"/>
      <c r="Q896" s="55"/>
      <c r="R896" s="55"/>
      <c r="S896" s="55"/>
      <c r="T896" s="56"/>
      <c r="U896" s="34"/>
      <c r="V896" s="34"/>
      <c r="W896" s="34"/>
      <c r="X896" s="34"/>
      <c r="Y896" s="34"/>
      <c r="Z896" s="34"/>
      <c r="AA896" s="34"/>
      <c r="AB896" s="34"/>
      <c r="AC896" s="34"/>
      <c r="AD896" s="34"/>
      <c r="AE896" s="34"/>
      <c r="AT896" s="19" t="s">
        <v>140</v>
      </c>
      <c r="AU896" s="19" t="s">
        <v>83</v>
      </c>
    </row>
    <row r="897" spans="1:65" s="2" customFormat="1" ht="16.5" customHeight="1">
      <c r="A897" s="34"/>
      <c r="B897" s="136"/>
      <c r="C897" s="137" t="s">
        <v>1208</v>
      </c>
      <c r="D897" s="137" t="s">
        <v>132</v>
      </c>
      <c r="E897" s="138" t="s">
        <v>1209</v>
      </c>
      <c r="F897" s="139" t="s">
        <v>1210</v>
      </c>
      <c r="G897" s="140" t="s">
        <v>505</v>
      </c>
      <c r="H897" s="141">
        <v>1</v>
      </c>
      <c r="I897" s="142"/>
      <c r="J897" s="143">
        <f>ROUND(I897*H897,2)</f>
        <v>0</v>
      </c>
      <c r="K897" s="144"/>
      <c r="L897" s="35"/>
      <c r="M897" s="145" t="s">
        <v>3</v>
      </c>
      <c r="N897" s="146" t="s">
        <v>44</v>
      </c>
      <c r="O897" s="55"/>
      <c r="P897" s="147">
        <f>O897*H897</f>
        <v>0</v>
      </c>
      <c r="Q897" s="147">
        <v>0</v>
      </c>
      <c r="R897" s="147">
        <f>Q897*H897</f>
        <v>0</v>
      </c>
      <c r="S897" s="147">
        <v>0</v>
      </c>
      <c r="T897" s="148">
        <f>S897*H897</f>
        <v>0</v>
      </c>
      <c r="U897" s="34"/>
      <c r="V897" s="34"/>
      <c r="W897" s="34"/>
      <c r="X897" s="34"/>
      <c r="Y897" s="34"/>
      <c r="Z897" s="34"/>
      <c r="AA897" s="34"/>
      <c r="AB897" s="34"/>
      <c r="AC897" s="34"/>
      <c r="AD897" s="34"/>
      <c r="AE897" s="34"/>
      <c r="AR897" s="149" t="s">
        <v>1200</v>
      </c>
      <c r="AT897" s="149" t="s">
        <v>132</v>
      </c>
      <c r="AU897" s="149" t="s">
        <v>83</v>
      </c>
      <c r="AY897" s="19" t="s">
        <v>130</v>
      </c>
      <c r="BE897" s="150">
        <f>IF(N897="základní",J897,0)</f>
        <v>0</v>
      </c>
      <c r="BF897" s="150">
        <f>IF(N897="snížená",J897,0)</f>
        <v>0</v>
      </c>
      <c r="BG897" s="150">
        <f>IF(N897="zákl. přenesená",J897,0)</f>
        <v>0</v>
      </c>
      <c r="BH897" s="150">
        <f>IF(N897="sníž. přenesená",J897,0)</f>
        <v>0</v>
      </c>
      <c r="BI897" s="150">
        <f>IF(N897="nulová",J897,0)</f>
        <v>0</v>
      </c>
      <c r="BJ897" s="19" t="s">
        <v>81</v>
      </c>
      <c r="BK897" s="150">
        <f>ROUND(I897*H897,2)</f>
        <v>0</v>
      </c>
      <c r="BL897" s="19" t="s">
        <v>1200</v>
      </c>
      <c r="BM897" s="149" t="s">
        <v>1211</v>
      </c>
    </row>
    <row r="898" spans="1:65" s="2" customFormat="1">
      <c r="A898" s="34"/>
      <c r="B898" s="35"/>
      <c r="C898" s="34"/>
      <c r="D898" s="151" t="s">
        <v>138</v>
      </c>
      <c r="E898" s="34"/>
      <c r="F898" s="152" t="s">
        <v>1210</v>
      </c>
      <c r="G898" s="34"/>
      <c r="H898" s="34"/>
      <c r="I898" s="153"/>
      <c r="J898" s="34"/>
      <c r="K898" s="34"/>
      <c r="L898" s="35"/>
      <c r="M898" s="154"/>
      <c r="N898" s="155"/>
      <c r="O898" s="55"/>
      <c r="P898" s="55"/>
      <c r="Q898" s="55"/>
      <c r="R898" s="55"/>
      <c r="S898" s="55"/>
      <c r="T898" s="56"/>
      <c r="U898" s="34"/>
      <c r="V898" s="34"/>
      <c r="W898" s="34"/>
      <c r="X898" s="34"/>
      <c r="Y898" s="34"/>
      <c r="Z898" s="34"/>
      <c r="AA898" s="34"/>
      <c r="AB898" s="34"/>
      <c r="AC898" s="34"/>
      <c r="AD898" s="34"/>
      <c r="AE898" s="34"/>
      <c r="AT898" s="19" t="s">
        <v>138</v>
      </c>
      <c r="AU898" s="19" t="s">
        <v>83</v>
      </c>
    </row>
    <row r="899" spans="1:65" s="2" customFormat="1">
      <c r="A899" s="34"/>
      <c r="B899" s="35"/>
      <c r="C899" s="34"/>
      <c r="D899" s="156" t="s">
        <v>140</v>
      </c>
      <c r="E899" s="34"/>
      <c r="F899" s="157" t="s">
        <v>1212</v>
      </c>
      <c r="G899" s="34"/>
      <c r="H899" s="34"/>
      <c r="I899" s="153"/>
      <c r="J899" s="34"/>
      <c r="K899" s="34"/>
      <c r="L899" s="35"/>
      <c r="M899" s="154"/>
      <c r="N899" s="155"/>
      <c r="O899" s="55"/>
      <c r="P899" s="55"/>
      <c r="Q899" s="55"/>
      <c r="R899" s="55"/>
      <c r="S899" s="55"/>
      <c r="T899" s="56"/>
      <c r="U899" s="34"/>
      <c r="V899" s="34"/>
      <c r="W899" s="34"/>
      <c r="X899" s="34"/>
      <c r="Y899" s="34"/>
      <c r="Z899" s="34"/>
      <c r="AA899" s="34"/>
      <c r="AB899" s="34"/>
      <c r="AC899" s="34"/>
      <c r="AD899" s="34"/>
      <c r="AE899" s="34"/>
      <c r="AT899" s="19" t="s">
        <v>140</v>
      </c>
      <c r="AU899" s="19" t="s">
        <v>83</v>
      </c>
    </row>
    <row r="900" spans="1:65" s="12" customFormat="1" ht="22.9" customHeight="1">
      <c r="B900" s="123"/>
      <c r="D900" s="124" t="s">
        <v>72</v>
      </c>
      <c r="E900" s="134" t="s">
        <v>1213</v>
      </c>
      <c r="F900" s="134" t="s">
        <v>1214</v>
      </c>
      <c r="I900" s="126"/>
      <c r="J900" s="135">
        <f>BK900</f>
        <v>0</v>
      </c>
      <c r="L900" s="123"/>
      <c r="M900" s="128"/>
      <c r="N900" s="129"/>
      <c r="O900" s="129"/>
      <c r="P900" s="130">
        <f>SUM(P901:P903)</f>
        <v>0</v>
      </c>
      <c r="Q900" s="129"/>
      <c r="R900" s="130">
        <f>SUM(R901:R903)</f>
        <v>0</v>
      </c>
      <c r="S900" s="129"/>
      <c r="T900" s="131">
        <f>SUM(T901:T903)</f>
        <v>0</v>
      </c>
      <c r="AR900" s="124" t="s">
        <v>166</v>
      </c>
      <c r="AT900" s="132" t="s">
        <v>72</v>
      </c>
      <c r="AU900" s="132" t="s">
        <v>81</v>
      </c>
      <c r="AY900" s="124" t="s">
        <v>130</v>
      </c>
      <c r="BK900" s="133">
        <f>SUM(BK901:BK903)</f>
        <v>0</v>
      </c>
    </row>
    <row r="901" spans="1:65" s="2" customFormat="1" ht="16.5" customHeight="1">
      <c r="A901" s="34"/>
      <c r="B901" s="136"/>
      <c r="C901" s="137" t="s">
        <v>1215</v>
      </c>
      <c r="D901" s="137" t="s">
        <v>132</v>
      </c>
      <c r="E901" s="138" t="s">
        <v>1216</v>
      </c>
      <c r="F901" s="139" t="s">
        <v>1214</v>
      </c>
      <c r="G901" s="140" t="s">
        <v>505</v>
      </c>
      <c r="H901" s="141">
        <v>1</v>
      </c>
      <c r="I901" s="142"/>
      <c r="J901" s="143">
        <f>ROUND(I901*H901,2)</f>
        <v>0</v>
      </c>
      <c r="K901" s="144"/>
      <c r="L901" s="35"/>
      <c r="M901" s="145" t="s">
        <v>3</v>
      </c>
      <c r="N901" s="146" t="s">
        <v>44</v>
      </c>
      <c r="O901" s="55"/>
      <c r="P901" s="147">
        <f>O901*H901</f>
        <v>0</v>
      </c>
      <c r="Q901" s="147">
        <v>0</v>
      </c>
      <c r="R901" s="147">
        <f>Q901*H901</f>
        <v>0</v>
      </c>
      <c r="S901" s="147">
        <v>0</v>
      </c>
      <c r="T901" s="148">
        <f>S901*H901</f>
        <v>0</v>
      </c>
      <c r="U901" s="34"/>
      <c r="V901" s="34"/>
      <c r="W901" s="34"/>
      <c r="X901" s="34"/>
      <c r="Y901" s="34"/>
      <c r="Z901" s="34"/>
      <c r="AA901" s="34"/>
      <c r="AB901" s="34"/>
      <c r="AC901" s="34"/>
      <c r="AD901" s="34"/>
      <c r="AE901" s="34"/>
      <c r="AR901" s="149" t="s">
        <v>1200</v>
      </c>
      <c r="AT901" s="149" t="s">
        <v>132</v>
      </c>
      <c r="AU901" s="149" t="s">
        <v>83</v>
      </c>
      <c r="AY901" s="19" t="s">
        <v>130</v>
      </c>
      <c r="BE901" s="150">
        <f>IF(N901="základní",J901,0)</f>
        <v>0</v>
      </c>
      <c r="BF901" s="150">
        <f>IF(N901="snížená",J901,0)</f>
        <v>0</v>
      </c>
      <c r="BG901" s="150">
        <f>IF(N901="zákl. přenesená",J901,0)</f>
        <v>0</v>
      </c>
      <c r="BH901" s="150">
        <f>IF(N901="sníž. přenesená",J901,0)</f>
        <v>0</v>
      </c>
      <c r="BI901" s="150">
        <f>IF(N901="nulová",J901,0)</f>
        <v>0</v>
      </c>
      <c r="BJ901" s="19" t="s">
        <v>81</v>
      </c>
      <c r="BK901" s="150">
        <f>ROUND(I901*H901,2)</f>
        <v>0</v>
      </c>
      <c r="BL901" s="19" t="s">
        <v>1200</v>
      </c>
      <c r="BM901" s="149" t="s">
        <v>1217</v>
      </c>
    </row>
    <row r="902" spans="1:65" s="2" customFormat="1">
      <c r="A902" s="34"/>
      <c r="B902" s="35"/>
      <c r="C902" s="34"/>
      <c r="D902" s="151" t="s">
        <v>138</v>
      </c>
      <c r="E902" s="34"/>
      <c r="F902" s="152" t="s">
        <v>1214</v>
      </c>
      <c r="G902" s="34"/>
      <c r="H902" s="34"/>
      <c r="I902" s="153"/>
      <c r="J902" s="34"/>
      <c r="K902" s="34"/>
      <c r="L902" s="35"/>
      <c r="M902" s="154"/>
      <c r="N902" s="155"/>
      <c r="O902" s="55"/>
      <c r="P902" s="55"/>
      <c r="Q902" s="55"/>
      <c r="R902" s="55"/>
      <c r="S902" s="55"/>
      <c r="T902" s="56"/>
      <c r="U902" s="34"/>
      <c r="V902" s="34"/>
      <c r="W902" s="34"/>
      <c r="X902" s="34"/>
      <c r="Y902" s="34"/>
      <c r="Z902" s="34"/>
      <c r="AA902" s="34"/>
      <c r="AB902" s="34"/>
      <c r="AC902" s="34"/>
      <c r="AD902" s="34"/>
      <c r="AE902" s="34"/>
      <c r="AT902" s="19" t="s">
        <v>138</v>
      </c>
      <c r="AU902" s="19" t="s">
        <v>83</v>
      </c>
    </row>
    <row r="903" spans="1:65" s="2" customFormat="1">
      <c r="A903" s="34"/>
      <c r="B903" s="35"/>
      <c r="C903" s="34"/>
      <c r="D903" s="156" t="s">
        <v>140</v>
      </c>
      <c r="E903" s="34"/>
      <c r="F903" s="157" t="s">
        <v>1218</v>
      </c>
      <c r="G903" s="34"/>
      <c r="H903" s="34"/>
      <c r="I903" s="153"/>
      <c r="J903" s="34"/>
      <c r="K903" s="34"/>
      <c r="L903" s="35"/>
      <c r="M903" s="154"/>
      <c r="N903" s="155"/>
      <c r="O903" s="55"/>
      <c r="P903" s="55"/>
      <c r="Q903" s="55"/>
      <c r="R903" s="55"/>
      <c r="S903" s="55"/>
      <c r="T903" s="56"/>
      <c r="U903" s="34"/>
      <c r="V903" s="34"/>
      <c r="W903" s="34"/>
      <c r="X903" s="34"/>
      <c r="Y903" s="34"/>
      <c r="Z903" s="34"/>
      <c r="AA903" s="34"/>
      <c r="AB903" s="34"/>
      <c r="AC903" s="34"/>
      <c r="AD903" s="34"/>
      <c r="AE903" s="34"/>
      <c r="AT903" s="19" t="s">
        <v>140</v>
      </c>
      <c r="AU903" s="19" t="s">
        <v>83</v>
      </c>
    </row>
    <row r="904" spans="1:65" s="12" customFormat="1" ht="22.9" customHeight="1">
      <c r="B904" s="123"/>
      <c r="D904" s="124" t="s">
        <v>72</v>
      </c>
      <c r="E904" s="134" t="s">
        <v>1219</v>
      </c>
      <c r="F904" s="134" t="s">
        <v>1220</v>
      </c>
      <c r="I904" s="126"/>
      <c r="J904" s="135">
        <f>BK904</f>
        <v>0</v>
      </c>
      <c r="L904" s="123"/>
      <c r="M904" s="128"/>
      <c r="N904" s="129"/>
      <c r="O904" s="129"/>
      <c r="P904" s="130">
        <f>SUM(P905:P906)</f>
        <v>0</v>
      </c>
      <c r="Q904" s="129"/>
      <c r="R904" s="130">
        <f>SUM(R905:R906)</f>
        <v>0</v>
      </c>
      <c r="S904" s="129"/>
      <c r="T904" s="131">
        <f>SUM(T905:T906)</f>
        <v>0</v>
      </c>
      <c r="AR904" s="124" t="s">
        <v>166</v>
      </c>
      <c r="AT904" s="132" t="s">
        <v>72</v>
      </c>
      <c r="AU904" s="132" t="s">
        <v>81</v>
      </c>
      <c r="AY904" s="124" t="s">
        <v>130</v>
      </c>
      <c r="BK904" s="133">
        <f>SUM(BK905:BK906)</f>
        <v>0</v>
      </c>
    </row>
    <row r="905" spans="1:65" s="2" customFormat="1" ht="16.5" customHeight="1">
      <c r="A905" s="34"/>
      <c r="B905" s="136"/>
      <c r="C905" s="137" t="s">
        <v>1221</v>
      </c>
      <c r="D905" s="137" t="s">
        <v>132</v>
      </c>
      <c r="E905" s="138" t="s">
        <v>1222</v>
      </c>
      <c r="F905" s="139" t="s">
        <v>1220</v>
      </c>
      <c r="G905" s="140" t="s">
        <v>505</v>
      </c>
      <c r="H905" s="141">
        <v>1</v>
      </c>
      <c r="I905" s="142"/>
      <c r="J905" s="143">
        <f>ROUND(I905*H905,2)</f>
        <v>0</v>
      </c>
      <c r="K905" s="144"/>
      <c r="L905" s="35"/>
      <c r="M905" s="145" t="s">
        <v>3</v>
      </c>
      <c r="N905" s="146" t="s">
        <v>44</v>
      </c>
      <c r="O905" s="55"/>
      <c r="P905" s="147">
        <f>O905*H905</f>
        <v>0</v>
      </c>
      <c r="Q905" s="147">
        <v>0</v>
      </c>
      <c r="R905" s="147">
        <f>Q905*H905</f>
        <v>0</v>
      </c>
      <c r="S905" s="147">
        <v>0</v>
      </c>
      <c r="T905" s="148">
        <f>S905*H905</f>
        <v>0</v>
      </c>
      <c r="U905" s="34"/>
      <c r="V905" s="34"/>
      <c r="W905" s="34"/>
      <c r="X905" s="34"/>
      <c r="Y905" s="34"/>
      <c r="Z905" s="34"/>
      <c r="AA905" s="34"/>
      <c r="AB905" s="34"/>
      <c r="AC905" s="34"/>
      <c r="AD905" s="34"/>
      <c r="AE905" s="34"/>
      <c r="AR905" s="149" t="s">
        <v>1200</v>
      </c>
      <c r="AT905" s="149" t="s">
        <v>132</v>
      </c>
      <c r="AU905" s="149" t="s">
        <v>83</v>
      </c>
      <c r="AY905" s="19" t="s">
        <v>130</v>
      </c>
      <c r="BE905" s="150">
        <f>IF(N905="základní",J905,0)</f>
        <v>0</v>
      </c>
      <c r="BF905" s="150">
        <f>IF(N905="snížená",J905,0)</f>
        <v>0</v>
      </c>
      <c r="BG905" s="150">
        <f>IF(N905="zákl. přenesená",J905,0)</f>
        <v>0</v>
      </c>
      <c r="BH905" s="150">
        <f>IF(N905="sníž. přenesená",J905,0)</f>
        <v>0</v>
      </c>
      <c r="BI905" s="150">
        <f>IF(N905="nulová",J905,0)</f>
        <v>0</v>
      </c>
      <c r="BJ905" s="19" t="s">
        <v>81</v>
      </c>
      <c r="BK905" s="150">
        <f>ROUND(I905*H905,2)</f>
        <v>0</v>
      </c>
      <c r="BL905" s="19" t="s">
        <v>1200</v>
      </c>
      <c r="BM905" s="149" t="s">
        <v>1223</v>
      </c>
    </row>
    <row r="906" spans="1:65" s="2" customFormat="1">
      <c r="A906" s="34"/>
      <c r="B906" s="35"/>
      <c r="C906" s="34"/>
      <c r="D906" s="151" t="s">
        <v>138</v>
      </c>
      <c r="E906" s="34"/>
      <c r="F906" s="152" t="s">
        <v>1220</v>
      </c>
      <c r="G906" s="34"/>
      <c r="H906" s="34"/>
      <c r="I906" s="153"/>
      <c r="J906" s="34"/>
      <c r="K906" s="34"/>
      <c r="L906" s="35"/>
      <c r="M906" s="192"/>
      <c r="N906" s="193"/>
      <c r="O906" s="194"/>
      <c r="P906" s="194"/>
      <c r="Q906" s="194"/>
      <c r="R906" s="194"/>
      <c r="S906" s="194"/>
      <c r="T906" s="195"/>
      <c r="U906" s="34"/>
      <c r="V906" s="34"/>
      <c r="W906" s="34"/>
      <c r="X906" s="34"/>
      <c r="Y906" s="34"/>
      <c r="Z906" s="34"/>
      <c r="AA906" s="34"/>
      <c r="AB906" s="34"/>
      <c r="AC906" s="34"/>
      <c r="AD906" s="34"/>
      <c r="AE906" s="34"/>
      <c r="AT906" s="19" t="s">
        <v>138</v>
      </c>
      <c r="AU906" s="19" t="s">
        <v>83</v>
      </c>
    </row>
    <row r="907" spans="1:65" s="2" customFormat="1" ht="7" customHeight="1">
      <c r="A907" s="34"/>
      <c r="B907" s="44"/>
      <c r="C907" s="45"/>
      <c r="D907" s="45"/>
      <c r="E907" s="45"/>
      <c r="F907" s="45"/>
      <c r="G907" s="45"/>
      <c r="H907" s="45"/>
      <c r="I907" s="45"/>
      <c r="J907" s="45"/>
      <c r="K907" s="45"/>
      <c r="L907" s="35"/>
      <c r="M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  <c r="AA907" s="34"/>
      <c r="AB907" s="34"/>
      <c r="AC907" s="34"/>
      <c r="AD907" s="34"/>
      <c r="AE907" s="34"/>
    </row>
  </sheetData>
  <autoFilter ref="C102:K906"/>
  <mergeCells count="9">
    <mergeCell ref="E50:H50"/>
    <mergeCell ref="E93:H93"/>
    <mergeCell ref="E95:H95"/>
    <mergeCell ref="L2:V2"/>
    <mergeCell ref="E7:H7"/>
    <mergeCell ref="E9:H9"/>
    <mergeCell ref="E18:H18"/>
    <mergeCell ref="E27:H27"/>
    <mergeCell ref="E48:H48"/>
  </mergeCells>
  <hyperlinks>
    <hyperlink ref="F108" r:id="rId1"/>
    <hyperlink ref="F113" r:id="rId2"/>
    <hyperlink ref="F118" r:id="rId3"/>
    <hyperlink ref="F123" r:id="rId4"/>
    <hyperlink ref="F129" r:id="rId5"/>
    <hyperlink ref="F134" r:id="rId6"/>
    <hyperlink ref="F140" r:id="rId7"/>
    <hyperlink ref="F150" r:id="rId8"/>
    <hyperlink ref="F155" r:id="rId9"/>
    <hyperlink ref="F160" r:id="rId10"/>
    <hyperlink ref="F166" r:id="rId11"/>
    <hyperlink ref="F171" r:id="rId12"/>
    <hyperlink ref="F176" r:id="rId13"/>
    <hyperlink ref="F184" r:id="rId14"/>
    <hyperlink ref="F190" r:id="rId15"/>
    <hyperlink ref="F206" r:id="rId16"/>
    <hyperlink ref="F210" r:id="rId17"/>
    <hyperlink ref="F215" r:id="rId18"/>
    <hyperlink ref="F226" r:id="rId19"/>
    <hyperlink ref="F231" r:id="rId20"/>
    <hyperlink ref="F236" r:id="rId21"/>
    <hyperlink ref="F242" r:id="rId22"/>
    <hyperlink ref="F258" r:id="rId23"/>
    <hyperlink ref="F261" r:id="rId24"/>
    <hyperlink ref="F266" r:id="rId25"/>
    <hyperlink ref="F275" r:id="rId26"/>
    <hyperlink ref="F284" r:id="rId27"/>
    <hyperlink ref="F289" r:id="rId28"/>
    <hyperlink ref="F294" r:id="rId29"/>
    <hyperlink ref="F311" r:id="rId30"/>
    <hyperlink ref="F316" r:id="rId31"/>
    <hyperlink ref="F321" r:id="rId32"/>
    <hyperlink ref="F326" r:id="rId33"/>
    <hyperlink ref="F329" r:id="rId34"/>
    <hyperlink ref="F334" r:id="rId35"/>
    <hyperlink ref="F342" r:id="rId36"/>
    <hyperlink ref="F347" r:id="rId37"/>
    <hyperlink ref="F352" r:id="rId38"/>
    <hyperlink ref="F357" r:id="rId39"/>
    <hyperlink ref="F390" r:id="rId40"/>
    <hyperlink ref="F393" r:id="rId41"/>
    <hyperlink ref="F405" r:id="rId42"/>
    <hyperlink ref="F436" r:id="rId43"/>
    <hyperlink ref="F445" r:id="rId44"/>
    <hyperlink ref="F448" r:id="rId45"/>
    <hyperlink ref="F452" r:id="rId46"/>
    <hyperlink ref="F465" r:id="rId47"/>
    <hyperlink ref="F472" r:id="rId48"/>
    <hyperlink ref="F508" r:id="rId49"/>
    <hyperlink ref="F520" r:id="rId50"/>
    <hyperlink ref="F556" r:id="rId51"/>
    <hyperlink ref="F588" r:id="rId52"/>
    <hyperlink ref="F617" r:id="rId53"/>
    <hyperlink ref="F623" r:id="rId54"/>
    <hyperlink ref="F637" r:id="rId55"/>
    <hyperlink ref="F640" r:id="rId56"/>
    <hyperlink ref="F644" r:id="rId57"/>
    <hyperlink ref="F650" r:id="rId58"/>
    <hyperlink ref="F655" r:id="rId59"/>
    <hyperlink ref="F660" r:id="rId60"/>
    <hyperlink ref="F666" r:id="rId61"/>
    <hyperlink ref="F672" r:id="rId62"/>
    <hyperlink ref="F678" r:id="rId63"/>
    <hyperlink ref="F683" r:id="rId64"/>
    <hyperlink ref="F691" r:id="rId65"/>
    <hyperlink ref="F697" r:id="rId66"/>
    <hyperlink ref="F703" r:id="rId67"/>
    <hyperlink ref="F709" r:id="rId68"/>
    <hyperlink ref="F720" r:id="rId69"/>
    <hyperlink ref="F752" r:id="rId70"/>
    <hyperlink ref="F773" r:id="rId71"/>
    <hyperlink ref="F781" r:id="rId72"/>
    <hyperlink ref="F784" r:id="rId73"/>
    <hyperlink ref="F788" r:id="rId74"/>
    <hyperlink ref="F796" r:id="rId75"/>
    <hyperlink ref="F804" r:id="rId76"/>
    <hyperlink ref="F812" r:id="rId77"/>
    <hyperlink ref="F817" r:id="rId78"/>
    <hyperlink ref="F822" r:id="rId79"/>
    <hyperlink ref="F825" r:id="rId80"/>
    <hyperlink ref="F829" r:id="rId81"/>
    <hyperlink ref="F838" r:id="rId82"/>
    <hyperlink ref="F848" r:id="rId83"/>
    <hyperlink ref="F854" r:id="rId84"/>
    <hyperlink ref="F864" r:id="rId85"/>
    <hyperlink ref="F867" r:id="rId86"/>
    <hyperlink ref="F871" r:id="rId87"/>
    <hyperlink ref="F882" r:id="rId88"/>
    <hyperlink ref="F893" r:id="rId89"/>
    <hyperlink ref="F896" r:id="rId90"/>
    <hyperlink ref="F899" r:id="rId91"/>
    <hyperlink ref="F903" r:id="rId92"/>
  </hyperlinks>
  <pageMargins left="0.39370078740157483" right="0.39370078740157483" top="0.39370078740157483" bottom="0.39370078740157483" header="0" footer="0"/>
  <pageSetup paperSize="9" scale="88" fitToHeight="100" orientation="portrait" r:id="rId93"/>
  <headerFooter>
    <oddFooter>&amp;CStrana &amp;P z &amp;N</oddFooter>
  </headerFooter>
  <drawing r:id="rId94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19"/>
  <sheetViews>
    <sheetView showGridLines="0" zoomScale="110" zoomScaleNormal="110" workbookViewId="0"/>
  </sheetViews>
  <sheetFormatPr defaultRowHeight="10"/>
  <cols>
    <col min="1" max="1" width="8.33203125" style="196" customWidth="1"/>
    <col min="2" max="2" width="1.6640625" style="196" customWidth="1"/>
    <col min="3" max="4" width="5" style="196" customWidth="1"/>
    <col min="5" max="5" width="11.6640625" style="196" customWidth="1"/>
    <col min="6" max="6" width="9.109375" style="196" customWidth="1"/>
    <col min="7" max="7" width="5" style="196" customWidth="1"/>
    <col min="8" max="8" width="77.77734375" style="196" customWidth="1"/>
    <col min="9" max="10" width="20" style="196" customWidth="1"/>
    <col min="11" max="11" width="1.6640625" style="196" customWidth="1"/>
  </cols>
  <sheetData>
    <row r="1" spans="2:11" s="1" customFormat="1" ht="37.5" customHeight="1"/>
    <row r="2" spans="2:11" s="1" customFormat="1" ht="7.5" customHeight="1">
      <c r="B2" s="197"/>
      <c r="C2" s="198"/>
      <c r="D2" s="198"/>
      <c r="E2" s="198"/>
      <c r="F2" s="198"/>
      <c r="G2" s="198"/>
      <c r="H2" s="198"/>
      <c r="I2" s="198"/>
      <c r="J2" s="198"/>
      <c r="K2" s="199"/>
    </row>
    <row r="3" spans="2:11" s="16" customFormat="1" ht="45" customHeight="1">
      <c r="B3" s="200"/>
      <c r="C3" s="327" t="s">
        <v>1224</v>
      </c>
      <c r="D3" s="327"/>
      <c r="E3" s="327"/>
      <c r="F3" s="327"/>
      <c r="G3" s="327"/>
      <c r="H3" s="327"/>
      <c r="I3" s="327"/>
      <c r="J3" s="327"/>
      <c r="K3" s="201"/>
    </row>
    <row r="4" spans="2:11" s="1" customFormat="1" ht="25.5" customHeight="1">
      <c r="B4" s="202"/>
      <c r="C4" s="332" t="s">
        <v>1225</v>
      </c>
      <c r="D4" s="332"/>
      <c r="E4" s="332"/>
      <c r="F4" s="332"/>
      <c r="G4" s="332"/>
      <c r="H4" s="332"/>
      <c r="I4" s="332"/>
      <c r="J4" s="332"/>
      <c r="K4" s="203"/>
    </row>
    <row r="5" spans="2:11" s="1" customFormat="1" ht="5.25" customHeight="1">
      <c r="B5" s="202"/>
      <c r="C5" s="204"/>
      <c r="D5" s="204"/>
      <c r="E5" s="204"/>
      <c r="F5" s="204"/>
      <c r="G5" s="204"/>
      <c r="H5" s="204"/>
      <c r="I5" s="204"/>
      <c r="J5" s="204"/>
      <c r="K5" s="203"/>
    </row>
    <row r="6" spans="2:11" s="1" customFormat="1" ht="15" customHeight="1">
      <c r="B6" s="202"/>
      <c r="C6" s="331" t="s">
        <v>1226</v>
      </c>
      <c r="D6" s="331"/>
      <c r="E6" s="331"/>
      <c r="F6" s="331"/>
      <c r="G6" s="331"/>
      <c r="H6" s="331"/>
      <c r="I6" s="331"/>
      <c r="J6" s="331"/>
      <c r="K6" s="203"/>
    </row>
    <row r="7" spans="2:11" s="1" customFormat="1" ht="15" customHeight="1">
      <c r="B7" s="206"/>
      <c r="C7" s="331" t="s">
        <v>1227</v>
      </c>
      <c r="D7" s="331"/>
      <c r="E7" s="331"/>
      <c r="F7" s="331"/>
      <c r="G7" s="331"/>
      <c r="H7" s="331"/>
      <c r="I7" s="331"/>
      <c r="J7" s="331"/>
      <c r="K7" s="203"/>
    </row>
    <row r="8" spans="2:11" s="1" customFormat="1" ht="12.75" customHeight="1">
      <c r="B8" s="206"/>
      <c r="C8" s="205"/>
      <c r="D8" s="205"/>
      <c r="E8" s="205"/>
      <c r="F8" s="205"/>
      <c r="G8" s="205"/>
      <c r="H8" s="205"/>
      <c r="I8" s="205"/>
      <c r="J8" s="205"/>
      <c r="K8" s="203"/>
    </row>
    <row r="9" spans="2:11" s="1" customFormat="1" ht="15" customHeight="1">
      <c r="B9" s="206"/>
      <c r="C9" s="331" t="s">
        <v>1228</v>
      </c>
      <c r="D9" s="331"/>
      <c r="E9" s="331"/>
      <c r="F9" s="331"/>
      <c r="G9" s="331"/>
      <c r="H9" s="331"/>
      <c r="I9" s="331"/>
      <c r="J9" s="331"/>
      <c r="K9" s="203"/>
    </row>
    <row r="10" spans="2:11" s="1" customFormat="1" ht="15" customHeight="1">
      <c r="B10" s="206"/>
      <c r="C10" s="205"/>
      <c r="D10" s="331" t="s">
        <v>1229</v>
      </c>
      <c r="E10" s="331"/>
      <c r="F10" s="331"/>
      <c r="G10" s="331"/>
      <c r="H10" s="331"/>
      <c r="I10" s="331"/>
      <c r="J10" s="331"/>
      <c r="K10" s="203"/>
    </row>
    <row r="11" spans="2:11" s="1" customFormat="1" ht="15" customHeight="1">
      <c r="B11" s="206"/>
      <c r="C11" s="207"/>
      <c r="D11" s="331" t="s">
        <v>1230</v>
      </c>
      <c r="E11" s="331"/>
      <c r="F11" s="331"/>
      <c r="G11" s="331"/>
      <c r="H11" s="331"/>
      <c r="I11" s="331"/>
      <c r="J11" s="331"/>
      <c r="K11" s="203"/>
    </row>
    <row r="12" spans="2:11" s="1" customFormat="1" ht="15" customHeight="1">
      <c r="B12" s="206"/>
      <c r="C12" s="207"/>
      <c r="D12" s="205"/>
      <c r="E12" s="205"/>
      <c r="F12" s="205"/>
      <c r="G12" s="205"/>
      <c r="H12" s="205"/>
      <c r="I12" s="205"/>
      <c r="J12" s="205"/>
      <c r="K12" s="203"/>
    </row>
    <row r="13" spans="2:11" s="1" customFormat="1" ht="15" customHeight="1">
      <c r="B13" s="206"/>
      <c r="C13" s="207"/>
      <c r="D13" s="208" t="s">
        <v>1231</v>
      </c>
      <c r="E13" s="205"/>
      <c r="F13" s="205"/>
      <c r="G13" s="205"/>
      <c r="H13" s="205"/>
      <c r="I13" s="205"/>
      <c r="J13" s="205"/>
      <c r="K13" s="203"/>
    </row>
    <row r="14" spans="2:11" s="1" customFormat="1" ht="12.75" customHeight="1">
      <c r="B14" s="206"/>
      <c r="C14" s="207"/>
      <c r="D14" s="207"/>
      <c r="E14" s="207"/>
      <c r="F14" s="207"/>
      <c r="G14" s="207"/>
      <c r="H14" s="207"/>
      <c r="I14" s="207"/>
      <c r="J14" s="207"/>
      <c r="K14" s="203"/>
    </row>
    <row r="15" spans="2:11" s="1" customFormat="1" ht="15" customHeight="1">
      <c r="B15" s="206"/>
      <c r="C15" s="207"/>
      <c r="D15" s="331" t="s">
        <v>1232</v>
      </c>
      <c r="E15" s="331"/>
      <c r="F15" s="331"/>
      <c r="G15" s="331"/>
      <c r="H15" s="331"/>
      <c r="I15" s="331"/>
      <c r="J15" s="331"/>
      <c r="K15" s="203"/>
    </row>
    <row r="16" spans="2:11" s="1" customFormat="1" ht="15" customHeight="1">
      <c r="B16" s="206"/>
      <c r="C16" s="207"/>
      <c r="D16" s="331" t="s">
        <v>1233</v>
      </c>
      <c r="E16" s="331"/>
      <c r="F16" s="331"/>
      <c r="G16" s="331"/>
      <c r="H16" s="331"/>
      <c r="I16" s="331"/>
      <c r="J16" s="331"/>
      <c r="K16" s="203"/>
    </row>
    <row r="17" spans="2:11" s="1" customFormat="1" ht="15" customHeight="1">
      <c r="B17" s="206"/>
      <c r="C17" s="207"/>
      <c r="D17" s="331" t="s">
        <v>1234</v>
      </c>
      <c r="E17" s="331"/>
      <c r="F17" s="331"/>
      <c r="G17" s="331"/>
      <c r="H17" s="331"/>
      <c r="I17" s="331"/>
      <c r="J17" s="331"/>
      <c r="K17" s="203"/>
    </row>
    <row r="18" spans="2:11" s="1" customFormat="1" ht="15" customHeight="1">
      <c r="B18" s="206"/>
      <c r="C18" s="207"/>
      <c r="D18" s="207"/>
      <c r="E18" s="209" t="s">
        <v>80</v>
      </c>
      <c r="F18" s="331" t="s">
        <v>1235</v>
      </c>
      <c r="G18" s="331"/>
      <c r="H18" s="331"/>
      <c r="I18" s="331"/>
      <c r="J18" s="331"/>
      <c r="K18" s="203"/>
    </row>
    <row r="19" spans="2:11" s="1" customFormat="1" ht="15" customHeight="1">
      <c r="B19" s="206"/>
      <c r="C19" s="207"/>
      <c r="D19" s="207"/>
      <c r="E19" s="209" t="s">
        <v>1236</v>
      </c>
      <c r="F19" s="331" t="s">
        <v>1237</v>
      </c>
      <c r="G19" s="331"/>
      <c r="H19" s="331"/>
      <c r="I19" s="331"/>
      <c r="J19" s="331"/>
      <c r="K19" s="203"/>
    </row>
    <row r="20" spans="2:11" s="1" customFormat="1" ht="15" customHeight="1">
      <c r="B20" s="206"/>
      <c r="C20" s="207"/>
      <c r="D20" s="207"/>
      <c r="E20" s="209" t="s">
        <v>1238</v>
      </c>
      <c r="F20" s="331" t="s">
        <v>1239</v>
      </c>
      <c r="G20" s="331"/>
      <c r="H20" s="331"/>
      <c r="I20" s="331"/>
      <c r="J20" s="331"/>
      <c r="K20" s="203"/>
    </row>
    <row r="21" spans="2:11" s="1" customFormat="1" ht="15" customHeight="1">
      <c r="B21" s="206"/>
      <c r="C21" s="207"/>
      <c r="D21" s="207"/>
      <c r="E21" s="209" t="s">
        <v>1240</v>
      </c>
      <c r="F21" s="331" t="s">
        <v>1241</v>
      </c>
      <c r="G21" s="331"/>
      <c r="H21" s="331"/>
      <c r="I21" s="331"/>
      <c r="J21" s="331"/>
      <c r="K21" s="203"/>
    </row>
    <row r="22" spans="2:11" s="1" customFormat="1" ht="15" customHeight="1">
      <c r="B22" s="206"/>
      <c r="C22" s="207"/>
      <c r="D22" s="207"/>
      <c r="E22" s="209" t="s">
        <v>1242</v>
      </c>
      <c r="F22" s="331" t="s">
        <v>1243</v>
      </c>
      <c r="G22" s="331"/>
      <c r="H22" s="331"/>
      <c r="I22" s="331"/>
      <c r="J22" s="331"/>
      <c r="K22" s="203"/>
    </row>
    <row r="23" spans="2:11" s="1" customFormat="1" ht="15" customHeight="1">
      <c r="B23" s="206"/>
      <c r="C23" s="207"/>
      <c r="D23" s="207"/>
      <c r="E23" s="209" t="s">
        <v>1244</v>
      </c>
      <c r="F23" s="331" t="s">
        <v>1245</v>
      </c>
      <c r="G23" s="331"/>
      <c r="H23" s="331"/>
      <c r="I23" s="331"/>
      <c r="J23" s="331"/>
      <c r="K23" s="203"/>
    </row>
    <row r="24" spans="2:11" s="1" customFormat="1" ht="12.75" customHeight="1">
      <c r="B24" s="206"/>
      <c r="C24" s="207"/>
      <c r="D24" s="207"/>
      <c r="E24" s="207"/>
      <c r="F24" s="207"/>
      <c r="G24" s="207"/>
      <c r="H24" s="207"/>
      <c r="I24" s="207"/>
      <c r="J24" s="207"/>
      <c r="K24" s="203"/>
    </row>
    <row r="25" spans="2:11" s="1" customFormat="1" ht="15" customHeight="1">
      <c r="B25" s="206"/>
      <c r="C25" s="331" t="s">
        <v>1246</v>
      </c>
      <c r="D25" s="331"/>
      <c r="E25" s="331"/>
      <c r="F25" s="331"/>
      <c r="G25" s="331"/>
      <c r="H25" s="331"/>
      <c r="I25" s="331"/>
      <c r="J25" s="331"/>
      <c r="K25" s="203"/>
    </row>
    <row r="26" spans="2:11" s="1" customFormat="1" ht="15" customHeight="1">
      <c r="B26" s="206"/>
      <c r="C26" s="331" t="s">
        <v>1247</v>
      </c>
      <c r="D26" s="331"/>
      <c r="E26" s="331"/>
      <c r="F26" s="331"/>
      <c r="G26" s="331"/>
      <c r="H26" s="331"/>
      <c r="I26" s="331"/>
      <c r="J26" s="331"/>
      <c r="K26" s="203"/>
    </row>
    <row r="27" spans="2:11" s="1" customFormat="1" ht="15" customHeight="1">
      <c r="B27" s="206"/>
      <c r="C27" s="205"/>
      <c r="D27" s="331" t="s">
        <v>1248</v>
      </c>
      <c r="E27" s="331"/>
      <c r="F27" s="331"/>
      <c r="G27" s="331"/>
      <c r="H27" s="331"/>
      <c r="I27" s="331"/>
      <c r="J27" s="331"/>
      <c r="K27" s="203"/>
    </row>
    <row r="28" spans="2:11" s="1" customFormat="1" ht="15" customHeight="1">
      <c r="B28" s="206"/>
      <c r="C28" s="207"/>
      <c r="D28" s="331" t="s">
        <v>1249</v>
      </c>
      <c r="E28" s="331"/>
      <c r="F28" s="331"/>
      <c r="G28" s="331"/>
      <c r="H28" s="331"/>
      <c r="I28" s="331"/>
      <c r="J28" s="331"/>
      <c r="K28" s="203"/>
    </row>
    <row r="29" spans="2:11" s="1" customFormat="1" ht="12.75" customHeight="1">
      <c r="B29" s="206"/>
      <c r="C29" s="207"/>
      <c r="D29" s="207"/>
      <c r="E29" s="207"/>
      <c r="F29" s="207"/>
      <c r="G29" s="207"/>
      <c r="H29" s="207"/>
      <c r="I29" s="207"/>
      <c r="J29" s="207"/>
      <c r="K29" s="203"/>
    </row>
    <row r="30" spans="2:11" s="1" customFormat="1" ht="15" customHeight="1">
      <c r="B30" s="206"/>
      <c r="C30" s="207"/>
      <c r="D30" s="331" t="s">
        <v>1250</v>
      </c>
      <c r="E30" s="331"/>
      <c r="F30" s="331"/>
      <c r="G30" s="331"/>
      <c r="H30" s="331"/>
      <c r="I30" s="331"/>
      <c r="J30" s="331"/>
      <c r="K30" s="203"/>
    </row>
    <row r="31" spans="2:11" s="1" customFormat="1" ht="15" customHeight="1">
      <c r="B31" s="206"/>
      <c r="C31" s="207"/>
      <c r="D31" s="331" t="s">
        <v>1251</v>
      </c>
      <c r="E31" s="331"/>
      <c r="F31" s="331"/>
      <c r="G31" s="331"/>
      <c r="H31" s="331"/>
      <c r="I31" s="331"/>
      <c r="J31" s="331"/>
      <c r="K31" s="203"/>
    </row>
    <row r="32" spans="2:11" s="1" customFormat="1" ht="12.75" customHeight="1">
      <c r="B32" s="206"/>
      <c r="C32" s="207"/>
      <c r="D32" s="207"/>
      <c r="E32" s="207"/>
      <c r="F32" s="207"/>
      <c r="G32" s="207"/>
      <c r="H32" s="207"/>
      <c r="I32" s="207"/>
      <c r="J32" s="207"/>
      <c r="K32" s="203"/>
    </row>
    <row r="33" spans="2:11" s="1" customFormat="1" ht="15" customHeight="1">
      <c r="B33" s="206"/>
      <c r="C33" s="207"/>
      <c r="D33" s="331" t="s">
        <v>1252</v>
      </c>
      <c r="E33" s="331"/>
      <c r="F33" s="331"/>
      <c r="G33" s="331"/>
      <c r="H33" s="331"/>
      <c r="I33" s="331"/>
      <c r="J33" s="331"/>
      <c r="K33" s="203"/>
    </row>
    <row r="34" spans="2:11" s="1" customFormat="1" ht="15" customHeight="1">
      <c r="B34" s="206"/>
      <c r="C34" s="207"/>
      <c r="D34" s="331" t="s">
        <v>1253</v>
      </c>
      <c r="E34" s="331"/>
      <c r="F34" s="331"/>
      <c r="G34" s="331"/>
      <c r="H34" s="331"/>
      <c r="I34" s="331"/>
      <c r="J34" s="331"/>
      <c r="K34" s="203"/>
    </row>
    <row r="35" spans="2:11" s="1" customFormat="1" ht="15" customHeight="1">
      <c r="B35" s="206"/>
      <c r="C35" s="207"/>
      <c r="D35" s="331" t="s">
        <v>1254</v>
      </c>
      <c r="E35" s="331"/>
      <c r="F35" s="331"/>
      <c r="G35" s="331"/>
      <c r="H35" s="331"/>
      <c r="I35" s="331"/>
      <c r="J35" s="331"/>
      <c r="K35" s="203"/>
    </row>
    <row r="36" spans="2:11" s="1" customFormat="1" ht="15" customHeight="1">
      <c r="B36" s="206"/>
      <c r="C36" s="207"/>
      <c r="D36" s="205"/>
      <c r="E36" s="208" t="s">
        <v>116</v>
      </c>
      <c r="F36" s="205"/>
      <c r="G36" s="331" t="s">
        <v>1255</v>
      </c>
      <c r="H36" s="331"/>
      <c r="I36" s="331"/>
      <c r="J36" s="331"/>
      <c r="K36" s="203"/>
    </row>
    <row r="37" spans="2:11" s="1" customFormat="1" ht="30.75" customHeight="1">
      <c r="B37" s="206"/>
      <c r="C37" s="207"/>
      <c r="D37" s="205"/>
      <c r="E37" s="208" t="s">
        <v>1256</v>
      </c>
      <c r="F37" s="205"/>
      <c r="G37" s="331" t="s">
        <v>1257</v>
      </c>
      <c r="H37" s="331"/>
      <c r="I37" s="331"/>
      <c r="J37" s="331"/>
      <c r="K37" s="203"/>
    </row>
    <row r="38" spans="2:11" s="1" customFormat="1" ht="15" customHeight="1">
      <c r="B38" s="206"/>
      <c r="C38" s="207"/>
      <c r="D38" s="205"/>
      <c r="E38" s="208" t="s">
        <v>54</v>
      </c>
      <c r="F38" s="205"/>
      <c r="G38" s="331" t="s">
        <v>1258</v>
      </c>
      <c r="H38" s="331"/>
      <c r="I38" s="331"/>
      <c r="J38" s="331"/>
      <c r="K38" s="203"/>
    </row>
    <row r="39" spans="2:11" s="1" customFormat="1" ht="15" customHeight="1">
      <c r="B39" s="206"/>
      <c r="C39" s="207"/>
      <c r="D39" s="205"/>
      <c r="E39" s="208" t="s">
        <v>55</v>
      </c>
      <c r="F39" s="205"/>
      <c r="G39" s="331" t="s">
        <v>1259</v>
      </c>
      <c r="H39" s="331"/>
      <c r="I39" s="331"/>
      <c r="J39" s="331"/>
      <c r="K39" s="203"/>
    </row>
    <row r="40" spans="2:11" s="1" customFormat="1" ht="15" customHeight="1">
      <c r="B40" s="206"/>
      <c r="C40" s="207"/>
      <c r="D40" s="205"/>
      <c r="E40" s="208" t="s">
        <v>117</v>
      </c>
      <c r="F40" s="205"/>
      <c r="G40" s="331" t="s">
        <v>1260</v>
      </c>
      <c r="H40" s="331"/>
      <c r="I40" s="331"/>
      <c r="J40" s="331"/>
      <c r="K40" s="203"/>
    </row>
    <row r="41" spans="2:11" s="1" customFormat="1" ht="15" customHeight="1">
      <c r="B41" s="206"/>
      <c r="C41" s="207"/>
      <c r="D41" s="205"/>
      <c r="E41" s="208" t="s">
        <v>118</v>
      </c>
      <c r="F41" s="205"/>
      <c r="G41" s="331" t="s">
        <v>1261</v>
      </c>
      <c r="H41" s="331"/>
      <c r="I41" s="331"/>
      <c r="J41" s="331"/>
      <c r="K41" s="203"/>
    </row>
    <row r="42" spans="2:11" s="1" customFormat="1" ht="15" customHeight="1">
      <c r="B42" s="206"/>
      <c r="C42" s="207"/>
      <c r="D42" s="205"/>
      <c r="E42" s="208" t="s">
        <v>1262</v>
      </c>
      <c r="F42" s="205"/>
      <c r="G42" s="331" t="s">
        <v>1263</v>
      </c>
      <c r="H42" s="331"/>
      <c r="I42" s="331"/>
      <c r="J42" s="331"/>
      <c r="K42" s="203"/>
    </row>
    <row r="43" spans="2:11" s="1" customFormat="1" ht="15" customHeight="1">
      <c r="B43" s="206"/>
      <c r="C43" s="207"/>
      <c r="D43" s="205"/>
      <c r="E43" s="208"/>
      <c r="F43" s="205"/>
      <c r="G43" s="331" t="s">
        <v>1264</v>
      </c>
      <c r="H43" s="331"/>
      <c r="I43" s="331"/>
      <c r="J43" s="331"/>
      <c r="K43" s="203"/>
    </row>
    <row r="44" spans="2:11" s="1" customFormat="1" ht="15" customHeight="1">
      <c r="B44" s="206"/>
      <c r="C44" s="207"/>
      <c r="D44" s="205"/>
      <c r="E44" s="208" t="s">
        <v>1265</v>
      </c>
      <c r="F44" s="205"/>
      <c r="G44" s="331" t="s">
        <v>1266</v>
      </c>
      <c r="H44" s="331"/>
      <c r="I44" s="331"/>
      <c r="J44" s="331"/>
      <c r="K44" s="203"/>
    </row>
    <row r="45" spans="2:11" s="1" customFormat="1" ht="15" customHeight="1">
      <c r="B45" s="206"/>
      <c r="C45" s="207"/>
      <c r="D45" s="205"/>
      <c r="E45" s="208" t="s">
        <v>120</v>
      </c>
      <c r="F45" s="205"/>
      <c r="G45" s="331" t="s">
        <v>1267</v>
      </c>
      <c r="H45" s="331"/>
      <c r="I45" s="331"/>
      <c r="J45" s="331"/>
      <c r="K45" s="203"/>
    </row>
    <row r="46" spans="2:11" s="1" customFormat="1" ht="12.75" customHeight="1">
      <c r="B46" s="206"/>
      <c r="C46" s="207"/>
      <c r="D46" s="205"/>
      <c r="E46" s="205"/>
      <c r="F46" s="205"/>
      <c r="G46" s="205"/>
      <c r="H46" s="205"/>
      <c r="I46" s="205"/>
      <c r="J46" s="205"/>
      <c r="K46" s="203"/>
    </row>
    <row r="47" spans="2:11" s="1" customFormat="1" ht="15" customHeight="1">
      <c r="B47" s="206"/>
      <c r="C47" s="207"/>
      <c r="D47" s="331" t="s">
        <v>1268</v>
      </c>
      <c r="E47" s="331"/>
      <c r="F47" s="331"/>
      <c r="G47" s="331"/>
      <c r="H47" s="331"/>
      <c r="I47" s="331"/>
      <c r="J47" s="331"/>
      <c r="K47" s="203"/>
    </row>
    <row r="48" spans="2:11" s="1" customFormat="1" ht="15" customHeight="1">
      <c r="B48" s="206"/>
      <c r="C48" s="207"/>
      <c r="D48" s="207"/>
      <c r="E48" s="331" t="s">
        <v>1269</v>
      </c>
      <c r="F48" s="331"/>
      <c r="G48" s="331"/>
      <c r="H48" s="331"/>
      <c r="I48" s="331"/>
      <c r="J48" s="331"/>
      <c r="K48" s="203"/>
    </row>
    <row r="49" spans="2:11" s="1" customFormat="1" ht="15" customHeight="1">
      <c r="B49" s="206"/>
      <c r="C49" s="207"/>
      <c r="D49" s="207"/>
      <c r="E49" s="331" t="s">
        <v>1270</v>
      </c>
      <c r="F49" s="331"/>
      <c r="G49" s="331"/>
      <c r="H49" s="331"/>
      <c r="I49" s="331"/>
      <c r="J49" s="331"/>
      <c r="K49" s="203"/>
    </row>
    <row r="50" spans="2:11" s="1" customFormat="1" ht="15" customHeight="1">
      <c r="B50" s="206"/>
      <c r="C50" s="207"/>
      <c r="D50" s="207"/>
      <c r="E50" s="331" t="s">
        <v>1271</v>
      </c>
      <c r="F50" s="331"/>
      <c r="G50" s="331"/>
      <c r="H50" s="331"/>
      <c r="I50" s="331"/>
      <c r="J50" s="331"/>
      <c r="K50" s="203"/>
    </row>
    <row r="51" spans="2:11" s="1" customFormat="1" ht="15" customHeight="1">
      <c r="B51" s="206"/>
      <c r="C51" s="207"/>
      <c r="D51" s="331" t="s">
        <v>1272</v>
      </c>
      <c r="E51" s="331"/>
      <c r="F51" s="331"/>
      <c r="G51" s="331"/>
      <c r="H51" s="331"/>
      <c r="I51" s="331"/>
      <c r="J51" s="331"/>
      <c r="K51" s="203"/>
    </row>
    <row r="52" spans="2:11" s="1" customFormat="1" ht="25.5" customHeight="1">
      <c r="B52" s="202"/>
      <c r="C52" s="332" t="s">
        <v>1273</v>
      </c>
      <c r="D52" s="332"/>
      <c r="E52" s="332"/>
      <c r="F52" s="332"/>
      <c r="G52" s="332"/>
      <c r="H52" s="332"/>
      <c r="I52" s="332"/>
      <c r="J52" s="332"/>
      <c r="K52" s="203"/>
    </row>
    <row r="53" spans="2:11" s="1" customFormat="1" ht="5.25" customHeight="1">
      <c r="B53" s="202"/>
      <c r="C53" s="204"/>
      <c r="D53" s="204"/>
      <c r="E53" s="204"/>
      <c r="F53" s="204"/>
      <c r="G53" s="204"/>
      <c r="H53" s="204"/>
      <c r="I53" s="204"/>
      <c r="J53" s="204"/>
      <c r="K53" s="203"/>
    </row>
    <row r="54" spans="2:11" s="1" customFormat="1" ht="15" customHeight="1">
      <c r="B54" s="202"/>
      <c r="C54" s="331" t="s">
        <v>1274</v>
      </c>
      <c r="D54" s="331"/>
      <c r="E54" s="331"/>
      <c r="F54" s="331"/>
      <c r="G54" s="331"/>
      <c r="H54" s="331"/>
      <c r="I54" s="331"/>
      <c r="J54" s="331"/>
      <c r="K54" s="203"/>
    </row>
    <row r="55" spans="2:11" s="1" customFormat="1" ht="15" customHeight="1">
      <c r="B55" s="202"/>
      <c r="C55" s="331" t="s">
        <v>1275</v>
      </c>
      <c r="D55" s="331"/>
      <c r="E55" s="331"/>
      <c r="F55" s="331"/>
      <c r="G55" s="331"/>
      <c r="H55" s="331"/>
      <c r="I55" s="331"/>
      <c r="J55" s="331"/>
      <c r="K55" s="203"/>
    </row>
    <row r="56" spans="2:11" s="1" customFormat="1" ht="12.75" customHeight="1">
      <c r="B56" s="202"/>
      <c r="C56" s="205"/>
      <c r="D56" s="205"/>
      <c r="E56" s="205"/>
      <c r="F56" s="205"/>
      <c r="G56" s="205"/>
      <c r="H56" s="205"/>
      <c r="I56" s="205"/>
      <c r="J56" s="205"/>
      <c r="K56" s="203"/>
    </row>
    <row r="57" spans="2:11" s="1" customFormat="1" ht="15" customHeight="1">
      <c r="B57" s="202"/>
      <c r="C57" s="331" t="s">
        <v>1276</v>
      </c>
      <c r="D57" s="331"/>
      <c r="E57" s="331"/>
      <c r="F57" s="331"/>
      <c r="G57" s="331"/>
      <c r="H57" s="331"/>
      <c r="I57" s="331"/>
      <c r="J57" s="331"/>
      <c r="K57" s="203"/>
    </row>
    <row r="58" spans="2:11" s="1" customFormat="1" ht="15" customHeight="1">
      <c r="B58" s="202"/>
      <c r="C58" s="207"/>
      <c r="D58" s="331" t="s">
        <v>1277</v>
      </c>
      <c r="E58" s="331"/>
      <c r="F58" s="331"/>
      <c r="G58" s="331"/>
      <c r="H58" s="331"/>
      <c r="I58" s="331"/>
      <c r="J58" s="331"/>
      <c r="K58" s="203"/>
    </row>
    <row r="59" spans="2:11" s="1" customFormat="1" ht="15" customHeight="1">
      <c r="B59" s="202"/>
      <c r="C59" s="207"/>
      <c r="D59" s="331" t="s">
        <v>1278</v>
      </c>
      <c r="E59" s="331"/>
      <c r="F59" s="331"/>
      <c r="G59" s="331"/>
      <c r="H59" s="331"/>
      <c r="I59" s="331"/>
      <c r="J59" s="331"/>
      <c r="K59" s="203"/>
    </row>
    <row r="60" spans="2:11" s="1" customFormat="1" ht="15" customHeight="1">
      <c r="B60" s="202"/>
      <c r="C60" s="207"/>
      <c r="D60" s="331" t="s">
        <v>1279</v>
      </c>
      <c r="E60" s="331"/>
      <c r="F60" s="331"/>
      <c r="G60" s="331"/>
      <c r="H60" s="331"/>
      <c r="I60" s="331"/>
      <c r="J60" s="331"/>
      <c r="K60" s="203"/>
    </row>
    <row r="61" spans="2:11" s="1" customFormat="1" ht="15" customHeight="1">
      <c r="B61" s="202"/>
      <c r="C61" s="207"/>
      <c r="D61" s="331" t="s">
        <v>1280</v>
      </c>
      <c r="E61" s="331"/>
      <c r="F61" s="331"/>
      <c r="G61" s="331"/>
      <c r="H61" s="331"/>
      <c r="I61" s="331"/>
      <c r="J61" s="331"/>
      <c r="K61" s="203"/>
    </row>
    <row r="62" spans="2:11" s="1" customFormat="1" ht="15" customHeight="1">
      <c r="B62" s="202"/>
      <c r="C62" s="207"/>
      <c r="D62" s="330" t="s">
        <v>1281</v>
      </c>
      <c r="E62" s="330"/>
      <c r="F62" s="330"/>
      <c r="G62" s="330"/>
      <c r="H62" s="330"/>
      <c r="I62" s="330"/>
      <c r="J62" s="330"/>
      <c r="K62" s="203"/>
    </row>
    <row r="63" spans="2:11" s="1" customFormat="1" ht="15" customHeight="1">
      <c r="B63" s="202"/>
      <c r="C63" s="207"/>
      <c r="D63" s="331" t="s">
        <v>1282</v>
      </c>
      <c r="E63" s="331"/>
      <c r="F63" s="331"/>
      <c r="G63" s="331"/>
      <c r="H63" s="331"/>
      <c r="I63" s="331"/>
      <c r="J63" s="331"/>
      <c r="K63" s="203"/>
    </row>
    <row r="64" spans="2:11" s="1" customFormat="1" ht="12.75" customHeight="1">
      <c r="B64" s="202"/>
      <c r="C64" s="207"/>
      <c r="D64" s="207"/>
      <c r="E64" s="210"/>
      <c r="F64" s="207"/>
      <c r="G64" s="207"/>
      <c r="H64" s="207"/>
      <c r="I64" s="207"/>
      <c r="J64" s="207"/>
      <c r="K64" s="203"/>
    </row>
    <row r="65" spans="2:11" s="1" customFormat="1" ht="15" customHeight="1">
      <c r="B65" s="202"/>
      <c r="C65" s="207"/>
      <c r="D65" s="331" t="s">
        <v>1283</v>
      </c>
      <c r="E65" s="331"/>
      <c r="F65" s="331"/>
      <c r="G65" s="331"/>
      <c r="H65" s="331"/>
      <c r="I65" s="331"/>
      <c r="J65" s="331"/>
      <c r="K65" s="203"/>
    </row>
    <row r="66" spans="2:11" s="1" customFormat="1" ht="15" customHeight="1">
      <c r="B66" s="202"/>
      <c r="C66" s="207"/>
      <c r="D66" s="330" t="s">
        <v>1284</v>
      </c>
      <c r="E66" s="330"/>
      <c r="F66" s="330"/>
      <c r="G66" s="330"/>
      <c r="H66" s="330"/>
      <c r="I66" s="330"/>
      <c r="J66" s="330"/>
      <c r="K66" s="203"/>
    </row>
    <row r="67" spans="2:11" s="1" customFormat="1" ht="15" customHeight="1">
      <c r="B67" s="202"/>
      <c r="C67" s="207"/>
      <c r="D67" s="331" t="s">
        <v>1285</v>
      </c>
      <c r="E67" s="331"/>
      <c r="F67" s="331"/>
      <c r="G67" s="331"/>
      <c r="H67" s="331"/>
      <c r="I67" s="331"/>
      <c r="J67" s="331"/>
      <c r="K67" s="203"/>
    </row>
    <row r="68" spans="2:11" s="1" customFormat="1" ht="15" customHeight="1">
      <c r="B68" s="202"/>
      <c r="C68" s="207"/>
      <c r="D68" s="331" t="s">
        <v>1286</v>
      </c>
      <c r="E68" s="331"/>
      <c r="F68" s="331"/>
      <c r="G68" s="331"/>
      <c r="H68" s="331"/>
      <c r="I68" s="331"/>
      <c r="J68" s="331"/>
      <c r="K68" s="203"/>
    </row>
    <row r="69" spans="2:11" s="1" customFormat="1" ht="15" customHeight="1">
      <c r="B69" s="202"/>
      <c r="C69" s="207"/>
      <c r="D69" s="331" t="s">
        <v>1287</v>
      </c>
      <c r="E69" s="331"/>
      <c r="F69" s="331"/>
      <c r="G69" s="331"/>
      <c r="H69" s="331"/>
      <c r="I69" s="331"/>
      <c r="J69" s="331"/>
      <c r="K69" s="203"/>
    </row>
    <row r="70" spans="2:11" s="1" customFormat="1" ht="15" customHeight="1">
      <c r="B70" s="202"/>
      <c r="C70" s="207"/>
      <c r="D70" s="331" t="s">
        <v>1288</v>
      </c>
      <c r="E70" s="331"/>
      <c r="F70" s="331"/>
      <c r="G70" s="331"/>
      <c r="H70" s="331"/>
      <c r="I70" s="331"/>
      <c r="J70" s="331"/>
      <c r="K70" s="203"/>
    </row>
    <row r="71" spans="2:11" s="1" customFormat="1" ht="12.75" customHeight="1">
      <c r="B71" s="211"/>
      <c r="C71" s="212"/>
      <c r="D71" s="212"/>
      <c r="E71" s="212"/>
      <c r="F71" s="212"/>
      <c r="G71" s="212"/>
      <c r="H71" s="212"/>
      <c r="I71" s="212"/>
      <c r="J71" s="212"/>
      <c r="K71" s="213"/>
    </row>
    <row r="72" spans="2:11" s="1" customFormat="1" ht="18.75" customHeight="1">
      <c r="B72" s="214"/>
      <c r="C72" s="214"/>
      <c r="D72" s="214"/>
      <c r="E72" s="214"/>
      <c r="F72" s="214"/>
      <c r="G72" s="214"/>
      <c r="H72" s="214"/>
      <c r="I72" s="214"/>
      <c r="J72" s="214"/>
      <c r="K72" s="215"/>
    </row>
    <row r="73" spans="2:11" s="1" customFormat="1" ht="18.75" customHeight="1">
      <c r="B73" s="215"/>
      <c r="C73" s="215"/>
      <c r="D73" s="215"/>
      <c r="E73" s="215"/>
      <c r="F73" s="215"/>
      <c r="G73" s="215"/>
      <c r="H73" s="215"/>
      <c r="I73" s="215"/>
      <c r="J73" s="215"/>
      <c r="K73" s="215"/>
    </row>
    <row r="74" spans="2:11" s="1" customFormat="1" ht="7.5" customHeight="1">
      <c r="B74" s="216"/>
      <c r="C74" s="217"/>
      <c r="D74" s="217"/>
      <c r="E74" s="217"/>
      <c r="F74" s="217"/>
      <c r="G74" s="217"/>
      <c r="H74" s="217"/>
      <c r="I74" s="217"/>
      <c r="J74" s="217"/>
      <c r="K74" s="218"/>
    </row>
    <row r="75" spans="2:11" s="1" customFormat="1" ht="45" customHeight="1">
      <c r="B75" s="219"/>
      <c r="C75" s="329" t="s">
        <v>1289</v>
      </c>
      <c r="D75" s="329"/>
      <c r="E75" s="329"/>
      <c r="F75" s="329"/>
      <c r="G75" s="329"/>
      <c r="H75" s="329"/>
      <c r="I75" s="329"/>
      <c r="J75" s="329"/>
      <c r="K75" s="220"/>
    </row>
    <row r="76" spans="2:11" s="1" customFormat="1" ht="17.25" customHeight="1">
      <c r="B76" s="219"/>
      <c r="C76" s="221" t="s">
        <v>1290</v>
      </c>
      <c r="D76" s="221"/>
      <c r="E76" s="221"/>
      <c r="F76" s="221" t="s">
        <v>1291</v>
      </c>
      <c r="G76" s="222"/>
      <c r="H76" s="221" t="s">
        <v>55</v>
      </c>
      <c r="I76" s="221" t="s">
        <v>58</v>
      </c>
      <c r="J76" s="221" t="s">
        <v>1292</v>
      </c>
      <c r="K76" s="220"/>
    </row>
    <row r="77" spans="2:11" s="1" customFormat="1" ht="17.25" customHeight="1">
      <c r="B77" s="219"/>
      <c r="C77" s="223" t="s">
        <v>1293</v>
      </c>
      <c r="D77" s="223"/>
      <c r="E77" s="223"/>
      <c r="F77" s="224" t="s">
        <v>1294</v>
      </c>
      <c r="G77" s="225"/>
      <c r="H77" s="223"/>
      <c r="I77" s="223"/>
      <c r="J77" s="223" t="s">
        <v>1295</v>
      </c>
      <c r="K77" s="220"/>
    </row>
    <row r="78" spans="2:11" s="1" customFormat="1" ht="5.25" customHeight="1">
      <c r="B78" s="219"/>
      <c r="C78" s="226"/>
      <c r="D78" s="226"/>
      <c r="E78" s="226"/>
      <c r="F78" s="226"/>
      <c r="G78" s="227"/>
      <c r="H78" s="226"/>
      <c r="I78" s="226"/>
      <c r="J78" s="226"/>
      <c r="K78" s="220"/>
    </row>
    <row r="79" spans="2:11" s="1" customFormat="1" ht="15" customHeight="1">
      <c r="B79" s="219"/>
      <c r="C79" s="208" t="s">
        <v>54</v>
      </c>
      <c r="D79" s="228"/>
      <c r="E79" s="228"/>
      <c r="F79" s="229" t="s">
        <v>1296</v>
      </c>
      <c r="G79" s="230"/>
      <c r="H79" s="208" t="s">
        <v>1297</v>
      </c>
      <c r="I79" s="208" t="s">
        <v>1298</v>
      </c>
      <c r="J79" s="208">
        <v>20</v>
      </c>
      <c r="K79" s="220"/>
    </row>
    <row r="80" spans="2:11" s="1" customFormat="1" ht="15" customHeight="1">
      <c r="B80" s="219"/>
      <c r="C80" s="208" t="s">
        <v>1299</v>
      </c>
      <c r="D80" s="208"/>
      <c r="E80" s="208"/>
      <c r="F80" s="229" t="s">
        <v>1296</v>
      </c>
      <c r="G80" s="230"/>
      <c r="H80" s="208" t="s">
        <v>1300</v>
      </c>
      <c r="I80" s="208" t="s">
        <v>1298</v>
      </c>
      <c r="J80" s="208">
        <v>120</v>
      </c>
      <c r="K80" s="220"/>
    </row>
    <row r="81" spans="2:11" s="1" customFormat="1" ht="15" customHeight="1">
      <c r="B81" s="231"/>
      <c r="C81" s="208" t="s">
        <v>1301</v>
      </c>
      <c r="D81" s="208"/>
      <c r="E81" s="208"/>
      <c r="F81" s="229" t="s">
        <v>1302</v>
      </c>
      <c r="G81" s="230"/>
      <c r="H81" s="208" t="s">
        <v>1303</v>
      </c>
      <c r="I81" s="208" t="s">
        <v>1298</v>
      </c>
      <c r="J81" s="208">
        <v>50</v>
      </c>
      <c r="K81" s="220"/>
    </row>
    <row r="82" spans="2:11" s="1" customFormat="1" ht="15" customHeight="1">
      <c r="B82" s="231"/>
      <c r="C82" s="208" t="s">
        <v>1304</v>
      </c>
      <c r="D82" s="208"/>
      <c r="E82" s="208"/>
      <c r="F82" s="229" t="s">
        <v>1296</v>
      </c>
      <c r="G82" s="230"/>
      <c r="H82" s="208" t="s">
        <v>1305</v>
      </c>
      <c r="I82" s="208" t="s">
        <v>1306</v>
      </c>
      <c r="J82" s="208"/>
      <c r="K82" s="220"/>
    </row>
    <row r="83" spans="2:11" s="1" customFormat="1" ht="15" customHeight="1">
      <c r="B83" s="231"/>
      <c r="C83" s="232" t="s">
        <v>1307</v>
      </c>
      <c r="D83" s="232"/>
      <c r="E83" s="232"/>
      <c r="F83" s="233" t="s">
        <v>1302</v>
      </c>
      <c r="G83" s="232"/>
      <c r="H83" s="232" t="s">
        <v>1308</v>
      </c>
      <c r="I83" s="232" t="s">
        <v>1298</v>
      </c>
      <c r="J83" s="232">
        <v>15</v>
      </c>
      <c r="K83" s="220"/>
    </row>
    <row r="84" spans="2:11" s="1" customFormat="1" ht="15" customHeight="1">
      <c r="B84" s="231"/>
      <c r="C84" s="232" t="s">
        <v>1309</v>
      </c>
      <c r="D84" s="232"/>
      <c r="E84" s="232"/>
      <c r="F84" s="233" t="s">
        <v>1302</v>
      </c>
      <c r="G84" s="232"/>
      <c r="H84" s="232" t="s">
        <v>1310</v>
      </c>
      <c r="I84" s="232" t="s">
        <v>1298</v>
      </c>
      <c r="J84" s="232">
        <v>15</v>
      </c>
      <c r="K84" s="220"/>
    </row>
    <row r="85" spans="2:11" s="1" customFormat="1" ht="15" customHeight="1">
      <c r="B85" s="231"/>
      <c r="C85" s="232" t="s">
        <v>1311</v>
      </c>
      <c r="D85" s="232"/>
      <c r="E85" s="232"/>
      <c r="F85" s="233" t="s">
        <v>1302</v>
      </c>
      <c r="G85" s="232"/>
      <c r="H85" s="232" t="s">
        <v>1312</v>
      </c>
      <c r="I85" s="232" t="s">
        <v>1298</v>
      </c>
      <c r="J85" s="232">
        <v>20</v>
      </c>
      <c r="K85" s="220"/>
    </row>
    <row r="86" spans="2:11" s="1" customFormat="1" ht="15" customHeight="1">
      <c r="B86" s="231"/>
      <c r="C86" s="232" t="s">
        <v>1313</v>
      </c>
      <c r="D86" s="232"/>
      <c r="E86" s="232"/>
      <c r="F86" s="233" t="s">
        <v>1302</v>
      </c>
      <c r="G86" s="232"/>
      <c r="H86" s="232" t="s">
        <v>1314</v>
      </c>
      <c r="I86" s="232" t="s">
        <v>1298</v>
      </c>
      <c r="J86" s="232">
        <v>20</v>
      </c>
      <c r="K86" s="220"/>
    </row>
    <row r="87" spans="2:11" s="1" customFormat="1" ht="15" customHeight="1">
      <c r="B87" s="231"/>
      <c r="C87" s="208" t="s">
        <v>1315</v>
      </c>
      <c r="D87" s="208"/>
      <c r="E87" s="208"/>
      <c r="F87" s="229" t="s">
        <v>1302</v>
      </c>
      <c r="G87" s="230"/>
      <c r="H87" s="208" t="s">
        <v>1316</v>
      </c>
      <c r="I87" s="208" t="s">
        <v>1298</v>
      </c>
      <c r="J87" s="208">
        <v>50</v>
      </c>
      <c r="K87" s="220"/>
    </row>
    <row r="88" spans="2:11" s="1" customFormat="1" ht="15" customHeight="1">
      <c r="B88" s="231"/>
      <c r="C88" s="208" t="s">
        <v>1317</v>
      </c>
      <c r="D88" s="208"/>
      <c r="E88" s="208"/>
      <c r="F88" s="229" t="s">
        <v>1302</v>
      </c>
      <c r="G88" s="230"/>
      <c r="H88" s="208" t="s">
        <v>1318</v>
      </c>
      <c r="I88" s="208" t="s">
        <v>1298</v>
      </c>
      <c r="J88" s="208">
        <v>20</v>
      </c>
      <c r="K88" s="220"/>
    </row>
    <row r="89" spans="2:11" s="1" customFormat="1" ht="15" customHeight="1">
      <c r="B89" s="231"/>
      <c r="C89" s="208" t="s">
        <v>1319</v>
      </c>
      <c r="D89" s="208"/>
      <c r="E89" s="208"/>
      <c r="F89" s="229" t="s">
        <v>1302</v>
      </c>
      <c r="G89" s="230"/>
      <c r="H89" s="208" t="s">
        <v>1320</v>
      </c>
      <c r="I89" s="208" t="s">
        <v>1298</v>
      </c>
      <c r="J89" s="208">
        <v>20</v>
      </c>
      <c r="K89" s="220"/>
    </row>
    <row r="90" spans="2:11" s="1" customFormat="1" ht="15" customHeight="1">
      <c r="B90" s="231"/>
      <c r="C90" s="208" t="s">
        <v>1321</v>
      </c>
      <c r="D90" s="208"/>
      <c r="E90" s="208"/>
      <c r="F90" s="229" t="s">
        <v>1302</v>
      </c>
      <c r="G90" s="230"/>
      <c r="H90" s="208" t="s">
        <v>1322</v>
      </c>
      <c r="I90" s="208" t="s">
        <v>1298</v>
      </c>
      <c r="J90" s="208">
        <v>50</v>
      </c>
      <c r="K90" s="220"/>
    </row>
    <row r="91" spans="2:11" s="1" customFormat="1" ht="15" customHeight="1">
      <c r="B91" s="231"/>
      <c r="C91" s="208" t="s">
        <v>1323</v>
      </c>
      <c r="D91" s="208"/>
      <c r="E91" s="208"/>
      <c r="F91" s="229" t="s">
        <v>1302</v>
      </c>
      <c r="G91" s="230"/>
      <c r="H91" s="208" t="s">
        <v>1323</v>
      </c>
      <c r="I91" s="208" t="s">
        <v>1298</v>
      </c>
      <c r="J91" s="208">
        <v>50</v>
      </c>
      <c r="K91" s="220"/>
    </row>
    <row r="92" spans="2:11" s="1" customFormat="1" ht="15" customHeight="1">
      <c r="B92" s="231"/>
      <c r="C92" s="208" t="s">
        <v>1324</v>
      </c>
      <c r="D92" s="208"/>
      <c r="E92" s="208"/>
      <c r="F92" s="229" t="s">
        <v>1302</v>
      </c>
      <c r="G92" s="230"/>
      <c r="H92" s="208" t="s">
        <v>1325</v>
      </c>
      <c r="I92" s="208" t="s">
        <v>1298</v>
      </c>
      <c r="J92" s="208">
        <v>255</v>
      </c>
      <c r="K92" s="220"/>
    </row>
    <row r="93" spans="2:11" s="1" customFormat="1" ht="15" customHeight="1">
      <c r="B93" s="231"/>
      <c r="C93" s="208" t="s">
        <v>1326</v>
      </c>
      <c r="D93" s="208"/>
      <c r="E93" s="208"/>
      <c r="F93" s="229" t="s">
        <v>1296</v>
      </c>
      <c r="G93" s="230"/>
      <c r="H93" s="208" t="s">
        <v>1327</v>
      </c>
      <c r="I93" s="208" t="s">
        <v>1328</v>
      </c>
      <c r="J93" s="208"/>
      <c r="K93" s="220"/>
    </row>
    <row r="94" spans="2:11" s="1" customFormat="1" ht="15" customHeight="1">
      <c r="B94" s="231"/>
      <c r="C94" s="208" t="s">
        <v>1329</v>
      </c>
      <c r="D94" s="208"/>
      <c r="E94" s="208"/>
      <c r="F94" s="229" t="s">
        <v>1296</v>
      </c>
      <c r="G94" s="230"/>
      <c r="H94" s="208" t="s">
        <v>1330</v>
      </c>
      <c r="I94" s="208" t="s">
        <v>1331</v>
      </c>
      <c r="J94" s="208"/>
      <c r="K94" s="220"/>
    </row>
    <row r="95" spans="2:11" s="1" customFormat="1" ht="15" customHeight="1">
      <c r="B95" s="231"/>
      <c r="C95" s="208" t="s">
        <v>1332</v>
      </c>
      <c r="D95" s="208"/>
      <c r="E95" s="208"/>
      <c r="F95" s="229" t="s">
        <v>1296</v>
      </c>
      <c r="G95" s="230"/>
      <c r="H95" s="208" t="s">
        <v>1332</v>
      </c>
      <c r="I95" s="208" t="s">
        <v>1331</v>
      </c>
      <c r="J95" s="208"/>
      <c r="K95" s="220"/>
    </row>
    <row r="96" spans="2:11" s="1" customFormat="1" ht="15" customHeight="1">
      <c r="B96" s="231"/>
      <c r="C96" s="208" t="s">
        <v>39</v>
      </c>
      <c r="D96" s="208"/>
      <c r="E96" s="208"/>
      <c r="F96" s="229" t="s">
        <v>1296</v>
      </c>
      <c r="G96" s="230"/>
      <c r="H96" s="208" t="s">
        <v>1333</v>
      </c>
      <c r="I96" s="208" t="s">
        <v>1331</v>
      </c>
      <c r="J96" s="208"/>
      <c r="K96" s="220"/>
    </row>
    <row r="97" spans="2:11" s="1" customFormat="1" ht="15" customHeight="1">
      <c r="B97" s="231"/>
      <c r="C97" s="208" t="s">
        <v>49</v>
      </c>
      <c r="D97" s="208"/>
      <c r="E97" s="208"/>
      <c r="F97" s="229" t="s">
        <v>1296</v>
      </c>
      <c r="G97" s="230"/>
      <c r="H97" s="208" t="s">
        <v>1334</v>
      </c>
      <c r="I97" s="208" t="s">
        <v>1331</v>
      </c>
      <c r="J97" s="208"/>
      <c r="K97" s="220"/>
    </row>
    <row r="98" spans="2:11" s="1" customFormat="1" ht="15" customHeight="1">
      <c r="B98" s="234"/>
      <c r="C98" s="235"/>
      <c r="D98" s="235"/>
      <c r="E98" s="235"/>
      <c r="F98" s="235"/>
      <c r="G98" s="235"/>
      <c r="H98" s="235"/>
      <c r="I98" s="235"/>
      <c r="J98" s="235"/>
      <c r="K98" s="236"/>
    </row>
    <row r="99" spans="2:11" s="1" customFormat="1" ht="18.75" customHeight="1">
      <c r="B99" s="237"/>
      <c r="C99" s="238"/>
      <c r="D99" s="238"/>
      <c r="E99" s="238"/>
      <c r="F99" s="238"/>
      <c r="G99" s="238"/>
      <c r="H99" s="238"/>
      <c r="I99" s="238"/>
      <c r="J99" s="238"/>
      <c r="K99" s="237"/>
    </row>
    <row r="100" spans="2:11" s="1" customFormat="1" ht="18.75" customHeight="1">
      <c r="B100" s="215"/>
      <c r="C100" s="215"/>
      <c r="D100" s="215"/>
      <c r="E100" s="215"/>
      <c r="F100" s="215"/>
      <c r="G100" s="215"/>
      <c r="H100" s="215"/>
      <c r="I100" s="215"/>
      <c r="J100" s="215"/>
      <c r="K100" s="215"/>
    </row>
    <row r="101" spans="2:11" s="1" customFormat="1" ht="7.5" customHeight="1">
      <c r="B101" s="216"/>
      <c r="C101" s="217"/>
      <c r="D101" s="217"/>
      <c r="E101" s="217"/>
      <c r="F101" s="217"/>
      <c r="G101" s="217"/>
      <c r="H101" s="217"/>
      <c r="I101" s="217"/>
      <c r="J101" s="217"/>
      <c r="K101" s="218"/>
    </row>
    <row r="102" spans="2:11" s="1" customFormat="1" ht="45" customHeight="1">
      <c r="B102" s="219"/>
      <c r="C102" s="329" t="s">
        <v>1335</v>
      </c>
      <c r="D102" s="329"/>
      <c r="E102" s="329"/>
      <c r="F102" s="329"/>
      <c r="G102" s="329"/>
      <c r="H102" s="329"/>
      <c r="I102" s="329"/>
      <c r="J102" s="329"/>
      <c r="K102" s="220"/>
    </row>
    <row r="103" spans="2:11" s="1" customFormat="1" ht="17.25" customHeight="1">
      <c r="B103" s="219"/>
      <c r="C103" s="221" t="s">
        <v>1290</v>
      </c>
      <c r="D103" s="221"/>
      <c r="E103" s="221"/>
      <c r="F103" s="221" t="s">
        <v>1291</v>
      </c>
      <c r="G103" s="222"/>
      <c r="H103" s="221" t="s">
        <v>55</v>
      </c>
      <c r="I103" s="221" t="s">
        <v>58</v>
      </c>
      <c r="J103" s="221" t="s">
        <v>1292</v>
      </c>
      <c r="K103" s="220"/>
    </row>
    <row r="104" spans="2:11" s="1" customFormat="1" ht="17.25" customHeight="1">
      <c r="B104" s="219"/>
      <c r="C104" s="223" t="s">
        <v>1293</v>
      </c>
      <c r="D104" s="223"/>
      <c r="E104" s="223"/>
      <c r="F104" s="224" t="s">
        <v>1294</v>
      </c>
      <c r="G104" s="225"/>
      <c r="H104" s="223"/>
      <c r="I104" s="223"/>
      <c r="J104" s="223" t="s">
        <v>1295</v>
      </c>
      <c r="K104" s="220"/>
    </row>
    <row r="105" spans="2:11" s="1" customFormat="1" ht="5.25" customHeight="1">
      <c r="B105" s="219"/>
      <c r="C105" s="221"/>
      <c r="D105" s="221"/>
      <c r="E105" s="221"/>
      <c r="F105" s="221"/>
      <c r="G105" s="239"/>
      <c r="H105" s="221"/>
      <c r="I105" s="221"/>
      <c r="J105" s="221"/>
      <c r="K105" s="220"/>
    </row>
    <row r="106" spans="2:11" s="1" customFormat="1" ht="15" customHeight="1">
      <c r="B106" s="219"/>
      <c r="C106" s="208" t="s">
        <v>54</v>
      </c>
      <c r="D106" s="228"/>
      <c r="E106" s="228"/>
      <c r="F106" s="229" t="s">
        <v>1296</v>
      </c>
      <c r="G106" s="208"/>
      <c r="H106" s="208" t="s">
        <v>1336</v>
      </c>
      <c r="I106" s="208" t="s">
        <v>1298</v>
      </c>
      <c r="J106" s="208">
        <v>20</v>
      </c>
      <c r="K106" s="220"/>
    </row>
    <row r="107" spans="2:11" s="1" customFormat="1" ht="15" customHeight="1">
      <c r="B107" s="219"/>
      <c r="C107" s="208" t="s">
        <v>1299</v>
      </c>
      <c r="D107" s="208"/>
      <c r="E107" s="208"/>
      <c r="F107" s="229" t="s">
        <v>1296</v>
      </c>
      <c r="G107" s="208"/>
      <c r="H107" s="208" t="s">
        <v>1336</v>
      </c>
      <c r="I107" s="208" t="s">
        <v>1298</v>
      </c>
      <c r="J107" s="208">
        <v>120</v>
      </c>
      <c r="K107" s="220"/>
    </row>
    <row r="108" spans="2:11" s="1" customFormat="1" ht="15" customHeight="1">
      <c r="B108" s="231"/>
      <c r="C108" s="208" t="s">
        <v>1301</v>
      </c>
      <c r="D108" s="208"/>
      <c r="E108" s="208"/>
      <c r="F108" s="229" t="s">
        <v>1302</v>
      </c>
      <c r="G108" s="208"/>
      <c r="H108" s="208" t="s">
        <v>1336</v>
      </c>
      <c r="I108" s="208" t="s">
        <v>1298</v>
      </c>
      <c r="J108" s="208">
        <v>50</v>
      </c>
      <c r="K108" s="220"/>
    </row>
    <row r="109" spans="2:11" s="1" customFormat="1" ht="15" customHeight="1">
      <c r="B109" s="231"/>
      <c r="C109" s="208" t="s">
        <v>1304</v>
      </c>
      <c r="D109" s="208"/>
      <c r="E109" s="208"/>
      <c r="F109" s="229" t="s">
        <v>1296</v>
      </c>
      <c r="G109" s="208"/>
      <c r="H109" s="208" t="s">
        <v>1336</v>
      </c>
      <c r="I109" s="208" t="s">
        <v>1306</v>
      </c>
      <c r="J109" s="208"/>
      <c r="K109" s="220"/>
    </row>
    <row r="110" spans="2:11" s="1" customFormat="1" ht="15" customHeight="1">
      <c r="B110" s="231"/>
      <c r="C110" s="208" t="s">
        <v>1315</v>
      </c>
      <c r="D110" s="208"/>
      <c r="E110" s="208"/>
      <c r="F110" s="229" t="s">
        <v>1302</v>
      </c>
      <c r="G110" s="208"/>
      <c r="H110" s="208" t="s">
        <v>1336</v>
      </c>
      <c r="I110" s="208" t="s">
        <v>1298</v>
      </c>
      <c r="J110" s="208">
        <v>50</v>
      </c>
      <c r="K110" s="220"/>
    </row>
    <row r="111" spans="2:11" s="1" customFormat="1" ht="15" customHeight="1">
      <c r="B111" s="231"/>
      <c r="C111" s="208" t="s">
        <v>1323</v>
      </c>
      <c r="D111" s="208"/>
      <c r="E111" s="208"/>
      <c r="F111" s="229" t="s">
        <v>1302</v>
      </c>
      <c r="G111" s="208"/>
      <c r="H111" s="208" t="s">
        <v>1336</v>
      </c>
      <c r="I111" s="208" t="s">
        <v>1298</v>
      </c>
      <c r="J111" s="208">
        <v>50</v>
      </c>
      <c r="K111" s="220"/>
    </row>
    <row r="112" spans="2:11" s="1" customFormat="1" ht="15" customHeight="1">
      <c r="B112" s="231"/>
      <c r="C112" s="208" t="s">
        <v>1321</v>
      </c>
      <c r="D112" s="208"/>
      <c r="E112" s="208"/>
      <c r="F112" s="229" t="s">
        <v>1302</v>
      </c>
      <c r="G112" s="208"/>
      <c r="H112" s="208" t="s">
        <v>1336</v>
      </c>
      <c r="I112" s="208" t="s">
        <v>1298</v>
      </c>
      <c r="J112" s="208">
        <v>50</v>
      </c>
      <c r="K112" s="220"/>
    </row>
    <row r="113" spans="2:11" s="1" customFormat="1" ht="15" customHeight="1">
      <c r="B113" s="231"/>
      <c r="C113" s="208" t="s">
        <v>54</v>
      </c>
      <c r="D113" s="208"/>
      <c r="E113" s="208"/>
      <c r="F113" s="229" t="s">
        <v>1296</v>
      </c>
      <c r="G113" s="208"/>
      <c r="H113" s="208" t="s">
        <v>1337</v>
      </c>
      <c r="I113" s="208" t="s">
        <v>1298</v>
      </c>
      <c r="J113" s="208">
        <v>20</v>
      </c>
      <c r="K113" s="220"/>
    </row>
    <row r="114" spans="2:11" s="1" customFormat="1" ht="15" customHeight="1">
      <c r="B114" s="231"/>
      <c r="C114" s="208" t="s">
        <v>1338</v>
      </c>
      <c r="D114" s="208"/>
      <c r="E114" s="208"/>
      <c r="F114" s="229" t="s">
        <v>1296</v>
      </c>
      <c r="G114" s="208"/>
      <c r="H114" s="208" t="s">
        <v>1339</v>
      </c>
      <c r="I114" s="208" t="s">
        <v>1298</v>
      </c>
      <c r="J114" s="208">
        <v>120</v>
      </c>
      <c r="K114" s="220"/>
    </row>
    <row r="115" spans="2:11" s="1" customFormat="1" ht="15" customHeight="1">
      <c r="B115" s="231"/>
      <c r="C115" s="208" t="s">
        <v>39</v>
      </c>
      <c r="D115" s="208"/>
      <c r="E115" s="208"/>
      <c r="F115" s="229" t="s">
        <v>1296</v>
      </c>
      <c r="G115" s="208"/>
      <c r="H115" s="208" t="s">
        <v>1340</v>
      </c>
      <c r="I115" s="208" t="s">
        <v>1331</v>
      </c>
      <c r="J115" s="208"/>
      <c r="K115" s="220"/>
    </row>
    <row r="116" spans="2:11" s="1" customFormat="1" ht="15" customHeight="1">
      <c r="B116" s="231"/>
      <c r="C116" s="208" t="s">
        <v>49</v>
      </c>
      <c r="D116" s="208"/>
      <c r="E116" s="208"/>
      <c r="F116" s="229" t="s">
        <v>1296</v>
      </c>
      <c r="G116" s="208"/>
      <c r="H116" s="208" t="s">
        <v>1341</v>
      </c>
      <c r="I116" s="208" t="s">
        <v>1331</v>
      </c>
      <c r="J116" s="208"/>
      <c r="K116" s="220"/>
    </row>
    <row r="117" spans="2:11" s="1" customFormat="1" ht="15" customHeight="1">
      <c r="B117" s="231"/>
      <c r="C117" s="208" t="s">
        <v>58</v>
      </c>
      <c r="D117" s="208"/>
      <c r="E117" s="208"/>
      <c r="F117" s="229" t="s">
        <v>1296</v>
      </c>
      <c r="G117" s="208"/>
      <c r="H117" s="208" t="s">
        <v>1342</v>
      </c>
      <c r="I117" s="208" t="s">
        <v>1343</v>
      </c>
      <c r="J117" s="208"/>
      <c r="K117" s="220"/>
    </row>
    <row r="118" spans="2:11" s="1" customFormat="1" ht="15" customHeight="1">
      <c r="B118" s="234"/>
      <c r="C118" s="240"/>
      <c r="D118" s="240"/>
      <c r="E118" s="240"/>
      <c r="F118" s="240"/>
      <c r="G118" s="240"/>
      <c r="H118" s="240"/>
      <c r="I118" s="240"/>
      <c r="J118" s="240"/>
      <c r="K118" s="236"/>
    </row>
    <row r="119" spans="2:11" s="1" customFormat="1" ht="18.75" customHeight="1">
      <c r="B119" s="241"/>
      <c r="C119" s="242"/>
      <c r="D119" s="242"/>
      <c r="E119" s="242"/>
      <c r="F119" s="243"/>
      <c r="G119" s="242"/>
      <c r="H119" s="242"/>
      <c r="I119" s="242"/>
      <c r="J119" s="242"/>
      <c r="K119" s="241"/>
    </row>
    <row r="120" spans="2:11" s="1" customFormat="1" ht="18.75" customHeight="1">
      <c r="B120" s="215"/>
      <c r="C120" s="215"/>
      <c r="D120" s="215"/>
      <c r="E120" s="215"/>
      <c r="F120" s="215"/>
      <c r="G120" s="215"/>
      <c r="H120" s="215"/>
      <c r="I120" s="215"/>
      <c r="J120" s="215"/>
      <c r="K120" s="215"/>
    </row>
    <row r="121" spans="2:11" s="1" customFormat="1" ht="7.5" customHeight="1">
      <c r="B121" s="244"/>
      <c r="C121" s="245"/>
      <c r="D121" s="245"/>
      <c r="E121" s="245"/>
      <c r="F121" s="245"/>
      <c r="G121" s="245"/>
      <c r="H121" s="245"/>
      <c r="I121" s="245"/>
      <c r="J121" s="245"/>
      <c r="K121" s="246"/>
    </row>
    <row r="122" spans="2:11" s="1" customFormat="1" ht="45" customHeight="1">
      <c r="B122" s="247"/>
      <c r="C122" s="327" t="s">
        <v>1344</v>
      </c>
      <c r="D122" s="327"/>
      <c r="E122" s="327"/>
      <c r="F122" s="327"/>
      <c r="G122" s="327"/>
      <c r="H122" s="327"/>
      <c r="I122" s="327"/>
      <c r="J122" s="327"/>
      <c r="K122" s="248"/>
    </row>
    <row r="123" spans="2:11" s="1" customFormat="1" ht="17.25" customHeight="1">
      <c r="B123" s="249"/>
      <c r="C123" s="221" t="s">
        <v>1290</v>
      </c>
      <c r="D123" s="221"/>
      <c r="E123" s="221"/>
      <c r="F123" s="221" t="s">
        <v>1291</v>
      </c>
      <c r="G123" s="222"/>
      <c r="H123" s="221" t="s">
        <v>55</v>
      </c>
      <c r="I123" s="221" t="s">
        <v>58</v>
      </c>
      <c r="J123" s="221" t="s">
        <v>1292</v>
      </c>
      <c r="K123" s="250"/>
    </row>
    <row r="124" spans="2:11" s="1" customFormat="1" ht="17.25" customHeight="1">
      <c r="B124" s="249"/>
      <c r="C124" s="223" t="s">
        <v>1293</v>
      </c>
      <c r="D124" s="223"/>
      <c r="E124" s="223"/>
      <c r="F124" s="224" t="s">
        <v>1294</v>
      </c>
      <c r="G124" s="225"/>
      <c r="H124" s="223"/>
      <c r="I124" s="223"/>
      <c r="J124" s="223" t="s">
        <v>1295</v>
      </c>
      <c r="K124" s="250"/>
    </row>
    <row r="125" spans="2:11" s="1" customFormat="1" ht="5.25" customHeight="1">
      <c r="B125" s="251"/>
      <c r="C125" s="226"/>
      <c r="D125" s="226"/>
      <c r="E125" s="226"/>
      <c r="F125" s="226"/>
      <c r="G125" s="252"/>
      <c r="H125" s="226"/>
      <c r="I125" s="226"/>
      <c r="J125" s="226"/>
      <c r="K125" s="253"/>
    </row>
    <row r="126" spans="2:11" s="1" customFormat="1" ht="15" customHeight="1">
      <c r="B126" s="251"/>
      <c r="C126" s="208" t="s">
        <v>1299</v>
      </c>
      <c r="D126" s="228"/>
      <c r="E126" s="228"/>
      <c r="F126" s="229" t="s">
        <v>1296</v>
      </c>
      <c r="G126" s="208"/>
      <c r="H126" s="208" t="s">
        <v>1336</v>
      </c>
      <c r="I126" s="208" t="s">
        <v>1298</v>
      </c>
      <c r="J126" s="208">
        <v>120</v>
      </c>
      <c r="K126" s="254"/>
    </row>
    <row r="127" spans="2:11" s="1" customFormat="1" ht="15" customHeight="1">
      <c r="B127" s="251"/>
      <c r="C127" s="208" t="s">
        <v>1345</v>
      </c>
      <c r="D127" s="208"/>
      <c r="E127" s="208"/>
      <c r="F127" s="229" t="s">
        <v>1296</v>
      </c>
      <c r="G127" s="208"/>
      <c r="H127" s="208" t="s">
        <v>1346</v>
      </c>
      <c r="I127" s="208" t="s">
        <v>1298</v>
      </c>
      <c r="J127" s="208" t="s">
        <v>1347</v>
      </c>
      <c r="K127" s="254"/>
    </row>
    <row r="128" spans="2:11" s="1" customFormat="1" ht="15" customHeight="1">
      <c r="B128" s="251"/>
      <c r="C128" s="208" t="s">
        <v>1244</v>
      </c>
      <c r="D128" s="208"/>
      <c r="E128" s="208"/>
      <c r="F128" s="229" t="s">
        <v>1296</v>
      </c>
      <c r="G128" s="208"/>
      <c r="H128" s="208" t="s">
        <v>1348</v>
      </c>
      <c r="I128" s="208" t="s">
        <v>1298</v>
      </c>
      <c r="J128" s="208" t="s">
        <v>1347</v>
      </c>
      <c r="K128" s="254"/>
    </row>
    <row r="129" spans="2:11" s="1" customFormat="1" ht="15" customHeight="1">
      <c r="B129" s="251"/>
      <c r="C129" s="208" t="s">
        <v>1307</v>
      </c>
      <c r="D129" s="208"/>
      <c r="E129" s="208"/>
      <c r="F129" s="229" t="s">
        <v>1302</v>
      </c>
      <c r="G129" s="208"/>
      <c r="H129" s="208" t="s">
        <v>1308</v>
      </c>
      <c r="I129" s="208" t="s">
        <v>1298</v>
      </c>
      <c r="J129" s="208">
        <v>15</v>
      </c>
      <c r="K129" s="254"/>
    </row>
    <row r="130" spans="2:11" s="1" customFormat="1" ht="15" customHeight="1">
      <c r="B130" s="251"/>
      <c r="C130" s="232" t="s">
        <v>1309</v>
      </c>
      <c r="D130" s="232"/>
      <c r="E130" s="232"/>
      <c r="F130" s="233" t="s">
        <v>1302</v>
      </c>
      <c r="G130" s="232"/>
      <c r="H130" s="232" t="s">
        <v>1310</v>
      </c>
      <c r="I130" s="232" t="s">
        <v>1298</v>
      </c>
      <c r="J130" s="232">
        <v>15</v>
      </c>
      <c r="K130" s="254"/>
    </row>
    <row r="131" spans="2:11" s="1" customFormat="1" ht="15" customHeight="1">
      <c r="B131" s="251"/>
      <c r="C131" s="232" t="s">
        <v>1311</v>
      </c>
      <c r="D131" s="232"/>
      <c r="E131" s="232"/>
      <c r="F131" s="233" t="s">
        <v>1302</v>
      </c>
      <c r="G131" s="232"/>
      <c r="H131" s="232" t="s">
        <v>1312</v>
      </c>
      <c r="I131" s="232" t="s">
        <v>1298</v>
      </c>
      <c r="J131" s="232">
        <v>20</v>
      </c>
      <c r="K131" s="254"/>
    </row>
    <row r="132" spans="2:11" s="1" customFormat="1" ht="15" customHeight="1">
      <c r="B132" s="251"/>
      <c r="C132" s="232" t="s">
        <v>1313</v>
      </c>
      <c r="D132" s="232"/>
      <c r="E132" s="232"/>
      <c r="F132" s="233" t="s">
        <v>1302</v>
      </c>
      <c r="G132" s="232"/>
      <c r="H132" s="232" t="s">
        <v>1314</v>
      </c>
      <c r="I132" s="232" t="s">
        <v>1298</v>
      </c>
      <c r="J132" s="232">
        <v>20</v>
      </c>
      <c r="K132" s="254"/>
    </row>
    <row r="133" spans="2:11" s="1" customFormat="1" ht="15" customHeight="1">
      <c r="B133" s="251"/>
      <c r="C133" s="208" t="s">
        <v>1301</v>
      </c>
      <c r="D133" s="208"/>
      <c r="E133" s="208"/>
      <c r="F133" s="229" t="s">
        <v>1302</v>
      </c>
      <c r="G133" s="208"/>
      <c r="H133" s="208" t="s">
        <v>1336</v>
      </c>
      <c r="I133" s="208" t="s">
        <v>1298</v>
      </c>
      <c r="J133" s="208">
        <v>50</v>
      </c>
      <c r="K133" s="254"/>
    </row>
    <row r="134" spans="2:11" s="1" customFormat="1" ht="15" customHeight="1">
      <c r="B134" s="251"/>
      <c r="C134" s="208" t="s">
        <v>1315</v>
      </c>
      <c r="D134" s="208"/>
      <c r="E134" s="208"/>
      <c r="F134" s="229" t="s">
        <v>1302</v>
      </c>
      <c r="G134" s="208"/>
      <c r="H134" s="208" t="s">
        <v>1336</v>
      </c>
      <c r="I134" s="208" t="s">
        <v>1298</v>
      </c>
      <c r="J134" s="208">
        <v>50</v>
      </c>
      <c r="K134" s="254"/>
    </row>
    <row r="135" spans="2:11" s="1" customFormat="1" ht="15" customHeight="1">
      <c r="B135" s="251"/>
      <c r="C135" s="208" t="s">
        <v>1321</v>
      </c>
      <c r="D135" s="208"/>
      <c r="E135" s="208"/>
      <c r="F135" s="229" t="s">
        <v>1302</v>
      </c>
      <c r="G135" s="208"/>
      <c r="H135" s="208" t="s">
        <v>1336</v>
      </c>
      <c r="I135" s="208" t="s">
        <v>1298</v>
      </c>
      <c r="J135" s="208">
        <v>50</v>
      </c>
      <c r="K135" s="254"/>
    </row>
    <row r="136" spans="2:11" s="1" customFormat="1" ht="15" customHeight="1">
      <c r="B136" s="251"/>
      <c r="C136" s="208" t="s">
        <v>1323</v>
      </c>
      <c r="D136" s="208"/>
      <c r="E136" s="208"/>
      <c r="F136" s="229" t="s">
        <v>1302</v>
      </c>
      <c r="G136" s="208"/>
      <c r="H136" s="208" t="s">
        <v>1336</v>
      </c>
      <c r="I136" s="208" t="s">
        <v>1298</v>
      </c>
      <c r="J136" s="208">
        <v>50</v>
      </c>
      <c r="K136" s="254"/>
    </row>
    <row r="137" spans="2:11" s="1" customFormat="1" ht="15" customHeight="1">
      <c r="B137" s="251"/>
      <c r="C137" s="208" t="s">
        <v>1324</v>
      </c>
      <c r="D137" s="208"/>
      <c r="E137" s="208"/>
      <c r="F137" s="229" t="s">
        <v>1302</v>
      </c>
      <c r="G137" s="208"/>
      <c r="H137" s="208" t="s">
        <v>1349</v>
      </c>
      <c r="I137" s="208" t="s">
        <v>1298</v>
      </c>
      <c r="J137" s="208">
        <v>255</v>
      </c>
      <c r="K137" s="254"/>
    </row>
    <row r="138" spans="2:11" s="1" customFormat="1" ht="15" customHeight="1">
      <c r="B138" s="251"/>
      <c r="C138" s="208" t="s">
        <v>1326</v>
      </c>
      <c r="D138" s="208"/>
      <c r="E138" s="208"/>
      <c r="F138" s="229" t="s">
        <v>1296</v>
      </c>
      <c r="G138" s="208"/>
      <c r="H138" s="208" t="s">
        <v>1350</v>
      </c>
      <c r="I138" s="208" t="s">
        <v>1328</v>
      </c>
      <c r="J138" s="208"/>
      <c r="K138" s="254"/>
    </row>
    <row r="139" spans="2:11" s="1" customFormat="1" ht="15" customHeight="1">
      <c r="B139" s="251"/>
      <c r="C139" s="208" t="s">
        <v>1329</v>
      </c>
      <c r="D139" s="208"/>
      <c r="E139" s="208"/>
      <c r="F139" s="229" t="s">
        <v>1296</v>
      </c>
      <c r="G139" s="208"/>
      <c r="H139" s="208" t="s">
        <v>1351</v>
      </c>
      <c r="I139" s="208" t="s">
        <v>1331</v>
      </c>
      <c r="J139" s="208"/>
      <c r="K139" s="254"/>
    </row>
    <row r="140" spans="2:11" s="1" customFormat="1" ht="15" customHeight="1">
      <c r="B140" s="251"/>
      <c r="C140" s="208" t="s">
        <v>1332</v>
      </c>
      <c r="D140" s="208"/>
      <c r="E140" s="208"/>
      <c r="F140" s="229" t="s">
        <v>1296</v>
      </c>
      <c r="G140" s="208"/>
      <c r="H140" s="208" t="s">
        <v>1332</v>
      </c>
      <c r="I140" s="208" t="s">
        <v>1331</v>
      </c>
      <c r="J140" s="208"/>
      <c r="K140" s="254"/>
    </row>
    <row r="141" spans="2:11" s="1" customFormat="1" ht="15" customHeight="1">
      <c r="B141" s="251"/>
      <c r="C141" s="208" t="s">
        <v>39</v>
      </c>
      <c r="D141" s="208"/>
      <c r="E141" s="208"/>
      <c r="F141" s="229" t="s">
        <v>1296</v>
      </c>
      <c r="G141" s="208"/>
      <c r="H141" s="208" t="s">
        <v>1352</v>
      </c>
      <c r="I141" s="208" t="s">
        <v>1331</v>
      </c>
      <c r="J141" s="208"/>
      <c r="K141" s="254"/>
    </row>
    <row r="142" spans="2:11" s="1" customFormat="1" ht="15" customHeight="1">
      <c r="B142" s="251"/>
      <c r="C142" s="208" t="s">
        <v>1353</v>
      </c>
      <c r="D142" s="208"/>
      <c r="E142" s="208"/>
      <c r="F142" s="229" t="s">
        <v>1296</v>
      </c>
      <c r="G142" s="208"/>
      <c r="H142" s="208" t="s">
        <v>1354</v>
      </c>
      <c r="I142" s="208" t="s">
        <v>1331</v>
      </c>
      <c r="J142" s="208"/>
      <c r="K142" s="254"/>
    </row>
    <row r="143" spans="2:11" s="1" customFormat="1" ht="15" customHeight="1">
      <c r="B143" s="255"/>
      <c r="C143" s="256"/>
      <c r="D143" s="256"/>
      <c r="E143" s="256"/>
      <c r="F143" s="256"/>
      <c r="G143" s="256"/>
      <c r="H143" s="256"/>
      <c r="I143" s="256"/>
      <c r="J143" s="256"/>
      <c r="K143" s="257"/>
    </row>
    <row r="144" spans="2:11" s="1" customFormat="1" ht="18.75" customHeight="1">
      <c r="B144" s="242"/>
      <c r="C144" s="242"/>
      <c r="D144" s="242"/>
      <c r="E144" s="242"/>
      <c r="F144" s="243"/>
      <c r="G144" s="242"/>
      <c r="H144" s="242"/>
      <c r="I144" s="242"/>
      <c r="J144" s="242"/>
      <c r="K144" s="242"/>
    </row>
    <row r="145" spans="2:11" s="1" customFormat="1" ht="18.75" customHeight="1">
      <c r="B145" s="215"/>
      <c r="C145" s="215"/>
      <c r="D145" s="215"/>
      <c r="E145" s="215"/>
      <c r="F145" s="215"/>
      <c r="G145" s="215"/>
      <c r="H145" s="215"/>
      <c r="I145" s="215"/>
      <c r="J145" s="215"/>
      <c r="K145" s="215"/>
    </row>
    <row r="146" spans="2:11" s="1" customFormat="1" ht="7.5" customHeight="1">
      <c r="B146" s="216"/>
      <c r="C146" s="217"/>
      <c r="D146" s="217"/>
      <c r="E146" s="217"/>
      <c r="F146" s="217"/>
      <c r="G146" s="217"/>
      <c r="H146" s="217"/>
      <c r="I146" s="217"/>
      <c r="J146" s="217"/>
      <c r="K146" s="218"/>
    </row>
    <row r="147" spans="2:11" s="1" customFormat="1" ht="45" customHeight="1">
      <c r="B147" s="219"/>
      <c r="C147" s="329" t="s">
        <v>1355</v>
      </c>
      <c r="D147" s="329"/>
      <c r="E147" s="329"/>
      <c r="F147" s="329"/>
      <c r="G147" s="329"/>
      <c r="H147" s="329"/>
      <c r="I147" s="329"/>
      <c r="J147" s="329"/>
      <c r="K147" s="220"/>
    </row>
    <row r="148" spans="2:11" s="1" customFormat="1" ht="17.25" customHeight="1">
      <c r="B148" s="219"/>
      <c r="C148" s="221" t="s">
        <v>1290</v>
      </c>
      <c r="D148" s="221"/>
      <c r="E148" s="221"/>
      <c r="F148" s="221" t="s">
        <v>1291</v>
      </c>
      <c r="G148" s="222"/>
      <c r="H148" s="221" t="s">
        <v>55</v>
      </c>
      <c r="I148" s="221" t="s">
        <v>58</v>
      </c>
      <c r="J148" s="221" t="s">
        <v>1292</v>
      </c>
      <c r="K148" s="220"/>
    </row>
    <row r="149" spans="2:11" s="1" customFormat="1" ht="17.25" customHeight="1">
      <c r="B149" s="219"/>
      <c r="C149" s="223" t="s">
        <v>1293</v>
      </c>
      <c r="D149" s="223"/>
      <c r="E149" s="223"/>
      <c r="F149" s="224" t="s">
        <v>1294</v>
      </c>
      <c r="G149" s="225"/>
      <c r="H149" s="223"/>
      <c r="I149" s="223"/>
      <c r="J149" s="223" t="s">
        <v>1295</v>
      </c>
      <c r="K149" s="220"/>
    </row>
    <row r="150" spans="2:11" s="1" customFormat="1" ht="5.25" customHeight="1">
      <c r="B150" s="231"/>
      <c r="C150" s="226"/>
      <c r="D150" s="226"/>
      <c r="E150" s="226"/>
      <c r="F150" s="226"/>
      <c r="G150" s="227"/>
      <c r="H150" s="226"/>
      <c r="I150" s="226"/>
      <c r="J150" s="226"/>
      <c r="K150" s="254"/>
    </row>
    <row r="151" spans="2:11" s="1" customFormat="1" ht="15" customHeight="1">
      <c r="B151" s="231"/>
      <c r="C151" s="258" t="s">
        <v>1299</v>
      </c>
      <c r="D151" s="208"/>
      <c r="E151" s="208"/>
      <c r="F151" s="259" t="s">
        <v>1296</v>
      </c>
      <c r="G151" s="208"/>
      <c r="H151" s="258" t="s">
        <v>1336</v>
      </c>
      <c r="I151" s="258" t="s">
        <v>1298</v>
      </c>
      <c r="J151" s="258">
        <v>120</v>
      </c>
      <c r="K151" s="254"/>
    </row>
    <row r="152" spans="2:11" s="1" customFormat="1" ht="15" customHeight="1">
      <c r="B152" s="231"/>
      <c r="C152" s="258" t="s">
        <v>1345</v>
      </c>
      <c r="D152" s="208"/>
      <c r="E152" s="208"/>
      <c r="F152" s="259" t="s">
        <v>1296</v>
      </c>
      <c r="G152" s="208"/>
      <c r="H152" s="258" t="s">
        <v>1356</v>
      </c>
      <c r="I152" s="258" t="s">
        <v>1298</v>
      </c>
      <c r="J152" s="258" t="s">
        <v>1347</v>
      </c>
      <c r="K152" s="254"/>
    </row>
    <row r="153" spans="2:11" s="1" customFormat="1" ht="15" customHeight="1">
      <c r="B153" s="231"/>
      <c r="C153" s="258" t="s">
        <v>1244</v>
      </c>
      <c r="D153" s="208"/>
      <c r="E153" s="208"/>
      <c r="F153" s="259" t="s">
        <v>1296</v>
      </c>
      <c r="G153" s="208"/>
      <c r="H153" s="258" t="s">
        <v>1357</v>
      </c>
      <c r="I153" s="258" t="s">
        <v>1298</v>
      </c>
      <c r="J153" s="258" t="s">
        <v>1347</v>
      </c>
      <c r="K153" s="254"/>
    </row>
    <row r="154" spans="2:11" s="1" customFormat="1" ht="15" customHeight="1">
      <c r="B154" s="231"/>
      <c r="C154" s="258" t="s">
        <v>1301</v>
      </c>
      <c r="D154" s="208"/>
      <c r="E154" s="208"/>
      <c r="F154" s="259" t="s">
        <v>1302</v>
      </c>
      <c r="G154" s="208"/>
      <c r="H154" s="258" t="s">
        <v>1336</v>
      </c>
      <c r="I154" s="258" t="s">
        <v>1298</v>
      </c>
      <c r="J154" s="258">
        <v>50</v>
      </c>
      <c r="K154" s="254"/>
    </row>
    <row r="155" spans="2:11" s="1" customFormat="1" ht="15" customHeight="1">
      <c r="B155" s="231"/>
      <c r="C155" s="258" t="s">
        <v>1304</v>
      </c>
      <c r="D155" s="208"/>
      <c r="E155" s="208"/>
      <c r="F155" s="259" t="s">
        <v>1296</v>
      </c>
      <c r="G155" s="208"/>
      <c r="H155" s="258" t="s">
        <v>1336</v>
      </c>
      <c r="I155" s="258" t="s">
        <v>1306</v>
      </c>
      <c r="J155" s="258"/>
      <c r="K155" s="254"/>
    </row>
    <row r="156" spans="2:11" s="1" customFormat="1" ht="15" customHeight="1">
      <c r="B156" s="231"/>
      <c r="C156" s="258" t="s">
        <v>1315</v>
      </c>
      <c r="D156" s="208"/>
      <c r="E156" s="208"/>
      <c r="F156" s="259" t="s">
        <v>1302</v>
      </c>
      <c r="G156" s="208"/>
      <c r="H156" s="258" t="s">
        <v>1336</v>
      </c>
      <c r="I156" s="258" t="s">
        <v>1298</v>
      </c>
      <c r="J156" s="258">
        <v>50</v>
      </c>
      <c r="K156" s="254"/>
    </row>
    <row r="157" spans="2:11" s="1" customFormat="1" ht="15" customHeight="1">
      <c r="B157" s="231"/>
      <c r="C157" s="258" t="s">
        <v>1323</v>
      </c>
      <c r="D157" s="208"/>
      <c r="E157" s="208"/>
      <c r="F157" s="259" t="s">
        <v>1302</v>
      </c>
      <c r="G157" s="208"/>
      <c r="H157" s="258" t="s">
        <v>1336</v>
      </c>
      <c r="I157" s="258" t="s">
        <v>1298</v>
      </c>
      <c r="J157" s="258">
        <v>50</v>
      </c>
      <c r="K157" s="254"/>
    </row>
    <row r="158" spans="2:11" s="1" customFormat="1" ht="15" customHeight="1">
      <c r="B158" s="231"/>
      <c r="C158" s="258" t="s">
        <v>1321</v>
      </c>
      <c r="D158" s="208"/>
      <c r="E158" s="208"/>
      <c r="F158" s="259" t="s">
        <v>1302</v>
      </c>
      <c r="G158" s="208"/>
      <c r="H158" s="258" t="s">
        <v>1336</v>
      </c>
      <c r="I158" s="258" t="s">
        <v>1298</v>
      </c>
      <c r="J158" s="258">
        <v>50</v>
      </c>
      <c r="K158" s="254"/>
    </row>
    <row r="159" spans="2:11" s="1" customFormat="1" ht="15" customHeight="1">
      <c r="B159" s="231"/>
      <c r="C159" s="258" t="s">
        <v>88</v>
      </c>
      <c r="D159" s="208"/>
      <c r="E159" s="208"/>
      <c r="F159" s="259" t="s">
        <v>1296</v>
      </c>
      <c r="G159" s="208"/>
      <c r="H159" s="258" t="s">
        <v>1358</v>
      </c>
      <c r="I159" s="258" t="s">
        <v>1298</v>
      </c>
      <c r="J159" s="258" t="s">
        <v>1359</v>
      </c>
      <c r="K159" s="254"/>
    </row>
    <row r="160" spans="2:11" s="1" customFormat="1" ht="15" customHeight="1">
      <c r="B160" s="231"/>
      <c r="C160" s="258" t="s">
        <v>1360</v>
      </c>
      <c r="D160" s="208"/>
      <c r="E160" s="208"/>
      <c r="F160" s="259" t="s">
        <v>1296</v>
      </c>
      <c r="G160" s="208"/>
      <c r="H160" s="258" t="s">
        <v>1361</v>
      </c>
      <c r="I160" s="258" t="s">
        <v>1331</v>
      </c>
      <c r="J160" s="258"/>
      <c r="K160" s="254"/>
    </row>
    <row r="161" spans="2:11" s="1" customFormat="1" ht="15" customHeight="1">
      <c r="B161" s="260"/>
      <c r="C161" s="240"/>
      <c r="D161" s="240"/>
      <c r="E161" s="240"/>
      <c r="F161" s="240"/>
      <c r="G161" s="240"/>
      <c r="H161" s="240"/>
      <c r="I161" s="240"/>
      <c r="J161" s="240"/>
      <c r="K161" s="261"/>
    </row>
    <row r="162" spans="2:11" s="1" customFormat="1" ht="18.75" customHeight="1">
      <c r="B162" s="242"/>
      <c r="C162" s="252"/>
      <c r="D162" s="252"/>
      <c r="E162" s="252"/>
      <c r="F162" s="262"/>
      <c r="G162" s="252"/>
      <c r="H162" s="252"/>
      <c r="I162" s="252"/>
      <c r="J162" s="252"/>
      <c r="K162" s="242"/>
    </row>
    <row r="163" spans="2:11" s="1" customFormat="1" ht="18.75" customHeight="1">
      <c r="B163" s="215"/>
      <c r="C163" s="215"/>
      <c r="D163" s="215"/>
      <c r="E163" s="215"/>
      <c r="F163" s="215"/>
      <c r="G163" s="215"/>
      <c r="H163" s="215"/>
      <c r="I163" s="215"/>
      <c r="J163" s="215"/>
      <c r="K163" s="215"/>
    </row>
    <row r="164" spans="2:11" s="1" customFormat="1" ht="7.5" customHeight="1">
      <c r="B164" s="197"/>
      <c r="C164" s="198"/>
      <c r="D164" s="198"/>
      <c r="E164" s="198"/>
      <c r="F164" s="198"/>
      <c r="G164" s="198"/>
      <c r="H164" s="198"/>
      <c r="I164" s="198"/>
      <c r="J164" s="198"/>
      <c r="K164" s="199"/>
    </row>
    <row r="165" spans="2:11" s="1" customFormat="1" ht="45" customHeight="1">
      <c r="B165" s="200"/>
      <c r="C165" s="327" t="s">
        <v>1362</v>
      </c>
      <c r="D165" s="327"/>
      <c r="E165" s="327"/>
      <c r="F165" s="327"/>
      <c r="G165" s="327"/>
      <c r="H165" s="327"/>
      <c r="I165" s="327"/>
      <c r="J165" s="327"/>
      <c r="K165" s="201"/>
    </row>
    <row r="166" spans="2:11" s="1" customFormat="1" ht="17.25" customHeight="1">
      <c r="B166" s="200"/>
      <c r="C166" s="221" t="s">
        <v>1290</v>
      </c>
      <c r="D166" s="221"/>
      <c r="E166" s="221"/>
      <c r="F166" s="221" t="s">
        <v>1291</v>
      </c>
      <c r="G166" s="263"/>
      <c r="H166" s="264" t="s">
        <v>55</v>
      </c>
      <c r="I166" s="264" t="s">
        <v>58</v>
      </c>
      <c r="J166" s="221" t="s">
        <v>1292</v>
      </c>
      <c r="K166" s="201"/>
    </row>
    <row r="167" spans="2:11" s="1" customFormat="1" ht="17.25" customHeight="1">
      <c r="B167" s="202"/>
      <c r="C167" s="223" t="s">
        <v>1293</v>
      </c>
      <c r="D167" s="223"/>
      <c r="E167" s="223"/>
      <c r="F167" s="224" t="s">
        <v>1294</v>
      </c>
      <c r="G167" s="265"/>
      <c r="H167" s="266"/>
      <c r="I167" s="266"/>
      <c r="J167" s="223" t="s">
        <v>1295</v>
      </c>
      <c r="K167" s="203"/>
    </row>
    <row r="168" spans="2:11" s="1" customFormat="1" ht="5.25" customHeight="1">
      <c r="B168" s="231"/>
      <c r="C168" s="226"/>
      <c r="D168" s="226"/>
      <c r="E168" s="226"/>
      <c r="F168" s="226"/>
      <c r="G168" s="227"/>
      <c r="H168" s="226"/>
      <c r="I168" s="226"/>
      <c r="J168" s="226"/>
      <c r="K168" s="254"/>
    </row>
    <row r="169" spans="2:11" s="1" customFormat="1" ht="15" customHeight="1">
      <c r="B169" s="231"/>
      <c r="C169" s="208" t="s">
        <v>1299</v>
      </c>
      <c r="D169" s="208"/>
      <c r="E169" s="208"/>
      <c r="F169" s="229" t="s">
        <v>1296</v>
      </c>
      <c r="G169" s="208"/>
      <c r="H169" s="208" t="s">
        <v>1336</v>
      </c>
      <c r="I169" s="208" t="s">
        <v>1298</v>
      </c>
      <c r="J169" s="208">
        <v>120</v>
      </c>
      <c r="K169" s="254"/>
    </row>
    <row r="170" spans="2:11" s="1" customFormat="1" ht="15" customHeight="1">
      <c r="B170" s="231"/>
      <c r="C170" s="208" t="s">
        <v>1345</v>
      </c>
      <c r="D170" s="208"/>
      <c r="E170" s="208"/>
      <c r="F170" s="229" t="s">
        <v>1296</v>
      </c>
      <c r="G170" s="208"/>
      <c r="H170" s="208" t="s">
        <v>1346</v>
      </c>
      <c r="I170" s="208" t="s">
        <v>1298</v>
      </c>
      <c r="J170" s="208" t="s">
        <v>1347</v>
      </c>
      <c r="K170" s="254"/>
    </row>
    <row r="171" spans="2:11" s="1" customFormat="1" ht="15" customHeight="1">
      <c r="B171" s="231"/>
      <c r="C171" s="208" t="s">
        <v>1244</v>
      </c>
      <c r="D171" s="208"/>
      <c r="E171" s="208"/>
      <c r="F171" s="229" t="s">
        <v>1296</v>
      </c>
      <c r="G171" s="208"/>
      <c r="H171" s="208" t="s">
        <v>1363</v>
      </c>
      <c r="I171" s="208" t="s">
        <v>1298</v>
      </c>
      <c r="J171" s="208" t="s">
        <v>1347</v>
      </c>
      <c r="K171" s="254"/>
    </row>
    <row r="172" spans="2:11" s="1" customFormat="1" ht="15" customHeight="1">
      <c r="B172" s="231"/>
      <c r="C172" s="208" t="s">
        <v>1301</v>
      </c>
      <c r="D172" s="208"/>
      <c r="E172" s="208"/>
      <c r="F172" s="229" t="s">
        <v>1302</v>
      </c>
      <c r="G172" s="208"/>
      <c r="H172" s="208" t="s">
        <v>1363</v>
      </c>
      <c r="I172" s="208" t="s">
        <v>1298</v>
      </c>
      <c r="J172" s="208">
        <v>50</v>
      </c>
      <c r="K172" s="254"/>
    </row>
    <row r="173" spans="2:11" s="1" customFormat="1" ht="15" customHeight="1">
      <c r="B173" s="231"/>
      <c r="C173" s="208" t="s">
        <v>1304</v>
      </c>
      <c r="D173" s="208"/>
      <c r="E173" s="208"/>
      <c r="F173" s="229" t="s">
        <v>1296</v>
      </c>
      <c r="G173" s="208"/>
      <c r="H173" s="208" t="s">
        <v>1363</v>
      </c>
      <c r="I173" s="208" t="s">
        <v>1306</v>
      </c>
      <c r="J173" s="208"/>
      <c r="K173" s="254"/>
    </row>
    <row r="174" spans="2:11" s="1" customFormat="1" ht="15" customHeight="1">
      <c r="B174" s="231"/>
      <c r="C174" s="208" t="s">
        <v>1315</v>
      </c>
      <c r="D174" s="208"/>
      <c r="E174" s="208"/>
      <c r="F174" s="229" t="s">
        <v>1302</v>
      </c>
      <c r="G174" s="208"/>
      <c r="H174" s="208" t="s">
        <v>1363</v>
      </c>
      <c r="I174" s="208" t="s">
        <v>1298</v>
      </c>
      <c r="J174" s="208">
        <v>50</v>
      </c>
      <c r="K174" s="254"/>
    </row>
    <row r="175" spans="2:11" s="1" customFormat="1" ht="15" customHeight="1">
      <c r="B175" s="231"/>
      <c r="C175" s="208" t="s">
        <v>1323</v>
      </c>
      <c r="D175" s="208"/>
      <c r="E175" s="208"/>
      <c r="F175" s="229" t="s">
        <v>1302</v>
      </c>
      <c r="G175" s="208"/>
      <c r="H175" s="208" t="s">
        <v>1363</v>
      </c>
      <c r="I175" s="208" t="s">
        <v>1298</v>
      </c>
      <c r="J175" s="208">
        <v>50</v>
      </c>
      <c r="K175" s="254"/>
    </row>
    <row r="176" spans="2:11" s="1" customFormat="1" ht="15" customHeight="1">
      <c r="B176" s="231"/>
      <c r="C176" s="208" t="s">
        <v>1321</v>
      </c>
      <c r="D176" s="208"/>
      <c r="E176" s="208"/>
      <c r="F176" s="229" t="s">
        <v>1302</v>
      </c>
      <c r="G176" s="208"/>
      <c r="H176" s="208" t="s">
        <v>1363</v>
      </c>
      <c r="I176" s="208" t="s">
        <v>1298</v>
      </c>
      <c r="J176" s="208">
        <v>50</v>
      </c>
      <c r="K176" s="254"/>
    </row>
    <row r="177" spans="2:11" s="1" customFormat="1" ht="15" customHeight="1">
      <c r="B177" s="231"/>
      <c r="C177" s="208" t="s">
        <v>116</v>
      </c>
      <c r="D177" s="208"/>
      <c r="E177" s="208"/>
      <c r="F177" s="229" t="s">
        <v>1296</v>
      </c>
      <c r="G177" s="208"/>
      <c r="H177" s="208" t="s">
        <v>1364</v>
      </c>
      <c r="I177" s="208" t="s">
        <v>1365</v>
      </c>
      <c r="J177" s="208"/>
      <c r="K177" s="254"/>
    </row>
    <row r="178" spans="2:11" s="1" customFormat="1" ht="15" customHeight="1">
      <c r="B178" s="231"/>
      <c r="C178" s="208" t="s">
        <v>58</v>
      </c>
      <c r="D178" s="208"/>
      <c r="E178" s="208"/>
      <c r="F178" s="229" t="s">
        <v>1296</v>
      </c>
      <c r="G178" s="208"/>
      <c r="H178" s="208" t="s">
        <v>1366</v>
      </c>
      <c r="I178" s="208" t="s">
        <v>1367</v>
      </c>
      <c r="J178" s="208">
        <v>1</v>
      </c>
      <c r="K178" s="254"/>
    </row>
    <row r="179" spans="2:11" s="1" customFormat="1" ht="15" customHeight="1">
      <c r="B179" s="231"/>
      <c r="C179" s="208" t="s">
        <v>54</v>
      </c>
      <c r="D179" s="208"/>
      <c r="E179" s="208"/>
      <c r="F179" s="229" t="s">
        <v>1296</v>
      </c>
      <c r="G179" s="208"/>
      <c r="H179" s="208" t="s">
        <v>1368</v>
      </c>
      <c r="I179" s="208" t="s">
        <v>1298</v>
      </c>
      <c r="J179" s="208">
        <v>20</v>
      </c>
      <c r="K179" s="254"/>
    </row>
    <row r="180" spans="2:11" s="1" customFormat="1" ht="15" customHeight="1">
      <c r="B180" s="231"/>
      <c r="C180" s="208" t="s">
        <v>55</v>
      </c>
      <c r="D180" s="208"/>
      <c r="E180" s="208"/>
      <c r="F180" s="229" t="s">
        <v>1296</v>
      </c>
      <c r="G180" s="208"/>
      <c r="H180" s="208" t="s">
        <v>1369</v>
      </c>
      <c r="I180" s="208" t="s">
        <v>1298</v>
      </c>
      <c r="J180" s="208">
        <v>255</v>
      </c>
      <c r="K180" s="254"/>
    </row>
    <row r="181" spans="2:11" s="1" customFormat="1" ht="15" customHeight="1">
      <c r="B181" s="231"/>
      <c r="C181" s="208" t="s">
        <v>117</v>
      </c>
      <c r="D181" s="208"/>
      <c r="E181" s="208"/>
      <c r="F181" s="229" t="s">
        <v>1296</v>
      </c>
      <c r="G181" s="208"/>
      <c r="H181" s="208" t="s">
        <v>1260</v>
      </c>
      <c r="I181" s="208" t="s">
        <v>1298</v>
      </c>
      <c r="J181" s="208">
        <v>10</v>
      </c>
      <c r="K181" s="254"/>
    </row>
    <row r="182" spans="2:11" s="1" customFormat="1" ht="15" customHeight="1">
      <c r="B182" s="231"/>
      <c r="C182" s="208" t="s">
        <v>118</v>
      </c>
      <c r="D182" s="208"/>
      <c r="E182" s="208"/>
      <c r="F182" s="229" t="s">
        <v>1296</v>
      </c>
      <c r="G182" s="208"/>
      <c r="H182" s="208" t="s">
        <v>1370</v>
      </c>
      <c r="I182" s="208" t="s">
        <v>1331</v>
      </c>
      <c r="J182" s="208"/>
      <c r="K182" s="254"/>
    </row>
    <row r="183" spans="2:11" s="1" customFormat="1" ht="15" customHeight="1">
      <c r="B183" s="231"/>
      <c r="C183" s="208" t="s">
        <v>1371</v>
      </c>
      <c r="D183" s="208"/>
      <c r="E183" s="208"/>
      <c r="F183" s="229" t="s">
        <v>1296</v>
      </c>
      <c r="G183" s="208"/>
      <c r="H183" s="208" t="s">
        <v>1372</v>
      </c>
      <c r="I183" s="208" t="s">
        <v>1331</v>
      </c>
      <c r="J183" s="208"/>
      <c r="K183" s="254"/>
    </row>
    <row r="184" spans="2:11" s="1" customFormat="1" ht="15" customHeight="1">
      <c r="B184" s="231"/>
      <c r="C184" s="208" t="s">
        <v>1360</v>
      </c>
      <c r="D184" s="208"/>
      <c r="E184" s="208"/>
      <c r="F184" s="229" t="s">
        <v>1296</v>
      </c>
      <c r="G184" s="208"/>
      <c r="H184" s="208" t="s">
        <v>1373</v>
      </c>
      <c r="I184" s="208" t="s">
        <v>1331</v>
      </c>
      <c r="J184" s="208"/>
      <c r="K184" s="254"/>
    </row>
    <row r="185" spans="2:11" s="1" customFormat="1" ht="15" customHeight="1">
      <c r="B185" s="231"/>
      <c r="C185" s="208" t="s">
        <v>120</v>
      </c>
      <c r="D185" s="208"/>
      <c r="E185" s="208"/>
      <c r="F185" s="229" t="s">
        <v>1302</v>
      </c>
      <c r="G185" s="208"/>
      <c r="H185" s="208" t="s">
        <v>1374</v>
      </c>
      <c r="I185" s="208" t="s">
        <v>1298</v>
      </c>
      <c r="J185" s="208">
        <v>50</v>
      </c>
      <c r="K185" s="254"/>
    </row>
    <row r="186" spans="2:11" s="1" customFormat="1" ht="15" customHeight="1">
      <c r="B186" s="231"/>
      <c r="C186" s="208" t="s">
        <v>1375</v>
      </c>
      <c r="D186" s="208"/>
      <c r="E186" s="208"/>
      <c r="F186" s="229" t="s">
        <v>1302</v>
      </c>
      <c r="G186" s="208"/>
      <c r="H186" s="208" t="s">
        <v>1376</v>
      </c>
      <c r="I186" s="208" t="s">
        <v>1377</v>
      </c>
      <c r="J186" s="208"/>
      <c r="K186" s="254"/>
    </row>
    <row r="187" spans="2:11" s="1" customFormat="1" ht="15" customHeight="1">
      <c r="B187" s="231"/>
      <c r="C187" s="208" t="s">
        <v>1378</v>
      </c>
      <c r="D187" s="208"/>
      <c r="E187" s="208"/>
      <c r="F187" s="229" t="s">
        <v>1302</v>
      </c>
      <c r="G187" s="208"/>
      <c r="H187" s="208" t="s">
        <v>1379</v>
      </c>
      <c r="I187" s="208" t="s">
        <v>1377</v>
      </c>
      <c r="J187" s="208"/>
      <c r="K187" s="254"/>
    </row>
    <row r="188" spans="2:11" s="1" customFormat="1" ht="15" customHeight="1">
      <c r="B188" s="231"/>
      <c r="C188" s="208" t="s">
        <v>1380</v>
      </c>
      <c r="D188" s="208"/>
      <c r="E188" s="208"/>
      <c r="F188" s="229" t="s">
        <v>1302</v>
      </c>
      <c r="G188" s="208"/>
      <c r="H188" s="208" t="s">
        <v>1381</v>
      </c>
      <c r="I188" s="208" t="s">
        <v>1377</v>
      </c>
      <c r="J188" s="208"/>
      <c r="K188" s="254"/>
    </row>
    <row r="189" spans="2:11" s="1" customFormat="1" ht="15" customHeight="1">
      <c r="B189" s="231"/>
      <c r="C189" s="267" t="s">
        <v>1382</v>
      </c>
      <c r="D189" s="208"/>
      <c r="E189" s="208"/>
      <c r="F189" s="229" t="s">
        <v>1302</v>
      </c>
      <c r="G189" s="208"/>
      <c r="H189" s="208" t="s">
        <v>1383</v>
      </c>
      <c r="I189" s="208" t="s">
        <v>1384</v>
      </c>
      <c r="J189" s="268" t="s">
        <v>1385</v>
      </c>
      <c r="K189" s="254"/>
    </row>
    <row r="190" spans="2:11" s="17" customFormat="1" ht="15" customHeight="1">
      <c r="B190" s="269"/>
      <c r="C190" s="270" t="s">
        <v>1386</v>
      </c>
      <c r="D190" s="271"/>
      <c r="E190" s="271"/>
      <c r="F190" s="272" t="s">
        <v>1302</v>
      </c>
      <c r="G190" s="271"/>
      <c r="H190" s="271" t="s">
        <v>1387</v>
      </c>
      <c r="I190" s="271" t="s">
        <v>1384</v>
      </c>
      <c r="J190" s="273" t="s">
        <v>1385</v>
      </c>
      <c r="K190" s="274"/>
    </row>
    <row r="191" spans="2:11" s="1" customFormat="1" ht="15" customHeight="1">
      <c r="B191" s="231"/>
      <c r="C191" s="267" t="s">
        <v>43</v>
      </c>
      <c r="D191" s="208"/>
      <c r="E191" s="208"/>
      <c r="F191" s="229" t="s">
        <v>1296</v>
      </c>
      <c r="G191" s="208"/>
      <c r="H191" s="205" t="s">
        <v>1388</v>
      </c>
      <c r="I191" s="208" t="s">
        <v>1389</v>
      </c>
      <c r="J191" s="208"/>
      <c r="K191" s="254"/>
    </row>
    <row r="192" spans="2:11" s="1" customFormat="1" ht="15" customHeight="1">
      <c r="B192" s="231"/>
      <c r="C192" s="267" t="s">
        <v>1390</v>
      </c>
      <c r="D192" s="208"/>
      <c r="E192" s="208"/>
      <c r="F192" s="229" t="s">
        <v>1296</v>
      </c>
      <c r="G192" s="208"/>
      <c r="H192" s="208" t="s">
        <v>1391</v>
      </c>
      <c r="I192" s="208" t="s">
        <v>1331</v>
      </c>
      <c r="J192" s="208"/>
      <c r="K192" s="254"/>
    </row>
    <row r="193" spans="2:11" s="1" customFormat="1" ht="15" customHeight="1">
      <c r="B193" s="231"/>
      <c r="C193" s="267" t="s">
        <v>1392</v>
      </c>
      <c r="D193" s="208"/>
      <c r="E193" s="208"/>
      <c r="F193" s="229" t="s">
        <v>1296</v>
      </c>
      <c r="G193" s="208"/>
      <c r="H193" s="208" t="s">
        <v>1393</v>
      </c>
      <c r="I193" s="208" t="s">
        <v>1331</v>
      </c>
      <c r="J193" s="208"/>
      <c r="K193" s="254"/>
    </row>
    <row r="194" spans="2:11" s="1" customFormat="1" ht="15" customHeight="1">
      <c r="B194" s="231"/>
      <c r="C194" s="267" t="s">
        <v>1394</v>
      </c>
      <c r="D194" s="208"/>
      <c r="E194" s="208"/>
      <c r="F194" s="229" t="s">
        <v>1302</v>
      </c>
      <c r="G194" s="208"/>
      <c r="H194" s="208" t="s">
        <v>1395</v>
      </c>
      <c r="I194" s="208" t="s">
        <v>1331</v>
      </c>
      <c r="J194" s="208"/>
      <c r="K194" s="254"/>
    </row>
    <row r="195" spans="2:11" s="1" customFormat="1" ht="15" customHeight="1">
      <c r="B195" s="260"/>
      <c r="C195" s="275"/>
      <c r="D195" s="240"/>
      <c r="E195" s="240"/>
      <c r="F195" s="240"/>
      <c r="G195" s="240"/>
      <c r="H195" s="240"/>
      <c r="I195" s="240"/>
      <c r="J195" s="240"/>
      <c r="K195" s="261"/>
    </row>
    <row r="196" spans="2:11" s="1" customFormat="1" ht="18.75" customHeight="1">
      <c r="B196" s="242"/>
      <c r="C196" s="252"/>
      <c r="D196" s="252"/>
      <c r="E196" s="252"/>
      <c r="F196" s="262"/>
      <c r="G196" s="252"/>
      <c r="H196" s="252"/>
      <c r="I196" s="252"/>
      <c r="J196" s="252"/>
      <c r="K196" s="242"/>
    </row>
    <row r="197" spans="2:11" s="1" customFormat="1" ht="18.75" customHeight="1">
      <c r="B197" s="242"/>
      <c r="C197" s="252"/>
      <c r="D197" s="252"/>
      <c r="E197" s="252"/>
      <c r="F197" s="262"/>
      <c r="G197" s="252"/>
      <c r="H197" s="252"/>
      <c r="I197" s="252"/>
      <c r="J197" s="252"/>
      <c r="K197" s="242"/>
    </row>
    <row r="198" spans="2:11" s="1" customFormat="1" ht="18.75" customHeight="1">
      <c r="B198" s="215"/>
      <c r="C198" s="215"/>
      <c r="D198" s="215"/>
      <c r="E198" s="215"/>
      <c r="F198" s="215"/>
      <c r="G198" s="215"/>
      <c r="H198" s="215"/>
      <c r="I198" s="215"/>
      <c r="J198" s="215"/>
      <c r="K198" s="215"/>
    </row>
    <row r="199" spans="2:11" s="1" customFormat="1" ht="12">
      <c r="B199" s="197"/>
      <c r="C199" s="198"/>
      <c r="D199" s="198"/>
      <c r="E199" s="198"/>
      <c r="F199" s="198"/>
      <c r="G199" s="198"/>
      <c r="H199" s="198"/>
      <c r="I199" s="198"/>
      <c r="J199" s="198"/>
      <c r="K199" s="199"/>
    </row>
    <row r="200" spans="2:11" s="1" customFormat="1" ht="20.5">
      <c r="B200" s="200"/>
      <c r="C200" s="327" t="s">
        <v>1396</v>
      </c>
      <c r="D200" s="327"/>
      <c r="E200" s="327"/>
      <c r="F200" s="327"/>
      <c r="G200" s="327"/>
      <c r="H200" s="327"/>
      <c r="I200" s="327"/>
      <c r="J200" s="327"/>
      <c r="K200" s="201"/>
    </row>
    <row r="201" spans="2:11" s="1" customFormat="1" ht="25.5" customHeight="1">
      <c r="B201" s="200"/>
      <c r="C201" s="276" t="s">
        <v>1397</v>
      </c>
      <c r="D201" s="276"/>
      <c r="E201" s="276"/>
      <c r="F201" s="276" t="s">
        <v>1398</v>
      </c>
      <c r="G201" s="277"/>
      <c r="H201" s="328" t="s">
        <v>1399</v>
      </c>
      <c r="I201" s="328"/>
      <c r="J201" s="328"/>
      <c r="K201" s="201"/>
    </row>
    <row r="202" spans="2:11" s="1" customFormat="1" ht="5.25" customHeight="1">
      <c r="B202" s="231"/>
      <c r="C202" s="226"/>
      <c r="D202" s="226"/>
      <c r="E202" s="226"/>
      <c r="F202" s="226"/>
      <c r="G202" s="252"/>
      <c r="H202" s="226"/>
      <c r="I202" s="226"/>
      <c r="J202" s="226"/>
      <c r="K202" s="254"/>
    </row>
    <row r="203" spans="2:11" s="1" customFormat="1" ht="15" customHeight="1">
      <c r="B203" s="231"/>
      <c r="C203" s="208" t="s">
        <v>1389</v>
      </c>
      <c r="D203" s="208"/>
      <c r="E203" s="208"/>
      <c r="F203" s="229" t="s">
        <v>44</v>
      </c>
      <c r="G203" s="208"/>
      <c r="H203" s="326" t="s">
        <v>1400</v>
      </c>
      <c r="I203" s="326"/>
      <c r="J203" s="326"/>
      <c r="K203" s="254"/>
    </row>
    <row r="204" spans="2:11" s="1" customFormat="1" ht="15" customHeight="1">
      <c r="B204" s="231"/>
      <c r="C204" s="208"/>
      <c r="D204" s="208"/>
      <c r="E204" s="208"/>
      <c r="F204" s="229" t="s">
        <v>45</v>
      </c>
      <c r="G204" s="208"/>
      <c r="H204" s="326" t="s">
        <v>1401</v>
      </c>
      <c r="I204" s="326"/>
      <c r="J204" s="326"/>
      <c r="K204" s="254"/>
    </row>
    <row r="205" spans="2:11" s="1" customFormat="1" ht="15" customHeight="1">
      <c r="B205" s="231"/>
      <c r="C205" s="208"/>
      <c r="D205" s="208"/>
      <c r="E205" s="208"/>
      <c r="F205" s="229" t="s">
        <v>48</v>
      </c>
      <c r="G205" s="208"/>
      <c r="H205" s="326" t="s">
        <v>1402</v>
      </c>
      <c r="I205" s="326"/>
      <c r="J205" s="326"/>
      <c r="K205" s="254"/>
    </row>
    <row r="206" spans="2:11" s="1" customFormat="1" ht="15" customHeight="1">
      <c r="B206" s="231"/>
      <c r="C206" s="208"/>
      <c r="D206" s="208"/>
      <c r="E206" s="208"/>
      <c r="F206" s="229" t="s">
        <v>46</v>
      </c>
      <c r="G206" s="208"/>
      <c r="H206" s="326" t="s">
        <v>1403</v>
      </c>
      <c r="I206" s="326"/>
      <c r="J206" s="326"/>
      <c r="K206" s="254"/>
    </row>
    <row r="207" spans="2:11" s="1" customFormat="1" ht="15" customHeight="1">
      <c r="B207" s="231"/>
      <c r="C207" s="208"/>
      <c r="D207" s="208"/>
      <c r="E207" s="208"/>
      <c r="F207" s="229" t="s">
        <v>47</v>
      </c>
      <c r="G207" s="208"/>
      <c r="H207" s="326" t="s">
        <v>1404</v>
      </c>
      <c r="I207" s="326"/>
      <c r="J207" s="326"/>
      <c r="K207" s="254"/>
    </row>
    <row r="208" spans="2:11" s="1" customFormat="1" ht="15" customHeight="1">
      <c r="B208" s="231"/>
      <c r="C208" s="208"/>
      <c r="D208" s="208"/>
      <c r="E208" s="208"/>
      <c r="F208" s="229"/>
      <c r="G208" s="208"/>
      <c r="H208" s="208"/>
      <c r="I208" s="208"/>
      <c r="J208" s="208"/>
      <c r="K208" s="254"/>
    </row>
    <row r="209" spans="2:11" s="1" customFormat="1" ht="15" customHeight="1">
      <c r="B209" s="231"/>
      <c r="C209" s="208" t="s">
        <v>1343</v>
      </c>
      <c r="D209" s="208"/>
      <c r="E209" s="208"/>
      <c r="F209" s="229" t="s">
        <v>80</v>
      </c>
      <c r="G209" s="208"/>
      <c r="H209" s="326" t="s">
        <v>1405</v>
      </c>
      <c r="I209" s="326"/>
      <c r="J209" s="326"/>
      <c r="K209" s="254"/>
    </row>
    <row r="210" spans="2:11" s="1" customFormat="1" ht="15" customHeight="1">
      <c r="B210" s="231"/>
      <c r="C210" s="208"/>
      <c r="D210" s="208"/>
      <c r="E210" s="208"/>
      <c r="F210" s="229" t="s">
        <v>1238</v>
      </c>
      <c r="G210" s="208"/>
      <c r="H210" s="326" t="s">
        <v>1239</v>
      </c>
      <c r="I210" s="326"/>
      <c r="J210" s="326"/>
      <c r="K210" s="254"/>
    </row>
    <row r="211" spans="2:11" s="1" customFormat="1" ht="15" customHeight="1">
      <c r="B211" s="231"/>
      <c r="C211" s="208"/>
      <c r="D211" s="208"/>
      <c r="E211" s="208"/>
      <c r="F211" s="229" t="s">
        <v>1236</v>
      </c>
      <c r="G211" s="208"/>
      <c r="H211" s="326" t="s">
        <v>1406</v>
      </c>
      <c r="I211" s="326"/>
      <c r="J211" s="326"/>
      <c r="K211" s="254"/>
    </row>
    <row r="212" spans="2:11" s="1" customFormat="1" ht="15" customHeight="1">
      <c r="B212" s="278"/>
      <c r="C212" s="208"/>
      <c r="D212" s="208"/>
      <c r="E212" s="208"/>
      <c r="F212" s="229" t="s">
        <v>1240</v>
      </c>
      <c r="G212" s="267"/>
      <c r="H212" s="325" t="s">
        <v>1241</v>
      </c>
      <c r="I212" s="325"/>
      <c r="J212" s="325"/>
      <c r="K212" s="279"/>
    </row>
    <row r="213" spans="2:11" s="1" customFormat="1" ht="15" customHeight="1">
      <c r="B213" s="278"/>
      <c r="C213" s="208"/>
      <c r="D213" s="208"/>
      <c r="E213" s="208"/>
      <c r="F213" s="229" t="s">
        <v>1242</v>
      </c>
      <c r="G213" s="267"/>
      <c r="H213" s="325" t="s">
        <v>1407</v>
      </c>
      <c r="I213" s="325"/>
      <c r="J213" s="325"/>
      <c r="K213" s="279"/>
    </row>
    <row r="214" spans="2:11" s="1" customFormat="1" ht="15" customHeight="1">
      <c r="B214" s="278"/>
      <c r="C214" s="208"/>
      <c r="D214" s="208"/>
      <c r="E214" s="208"/>
      <c r="F214" s="229"/>
      <c r="G214" s="267"/>
      <c r="H214" s="258"/>
      <c r="I214" s="258"/>
      <c r="J214" s="258"/>
      <c r="K214" s="279"/>
    </row>
    <row r="215" spans="2:11" s="1" customFormat="1" ht="15" customHeight="1">
      <c r="B215" s="278"/>
      <c r="C215" s="208" t="s">
        <v>1367</v>
      </c>
      <c r="D215" s="208"/>
      <c r="E215" s="208"/>
      <c r="F215" s="229">
        <v>1</v>
      </c>
      <c r="G215" s="267"/>
      <c r="H215" s="325" t="s">
        <v>1408</v>
      </c>
      <c r="I215" s="325"/>
      <c r="J215" s="325"/>
      <c r="K215" s="279"/>
    </row>
    <row r="216" spans="2:11" s="1" customFormat="1" ht="15" customHeight="1">
      <c r="B216" s="278"/>
      <c r="C216" s="208"/>
      <c r="D216" s="208"/>
      <c r="E216" s="208"/>
      <c r="F216" s="229">
        <v>2</v>
      </c>
      <c r="G216" s="267"/>
      <c r="H216" s="325" t="s">
        <v>1409</v>
      </c>
      <c r="I216" s="325"/>
      <c r="J216" s="325"/>
      <c r="K216" s="279"/>
    </row>
    <row r="217" spans="2:11" s="1" customFormat="1" ht="15" customHeight="1">
      <c r="B217" s="278"/>
      <c r="C217" s="208"/>
      <c r="D217" s="208"/>
      <c r="E217" s="208"/>
      <c r="F217" s="229">
        <v>3</v>
      </c>
      <c r="G217" s="267"/>
      <c r="H217" s="325" t="s">
        <v>1410</v>
      </c>
      <c r="I217" s="325"/>
      <c r="J217" s="325"/>
      <c r="K217" s="279"/>
    </row>
    <row r="218" spans="2:11" s="1" customFormat="1" ht="15" customHeight="1">
      <c r="B218" s="278"/>
      <c r="C218" s="208"/>
      <c r="D218" s="208"/>
      <c r="E218" s="208"/>
      <c r="F218" s="229">
        <v>4</v>
      </c>
      <c r="G218" s="267"/>
      <c r="H218" s="325" t="s">
        <v>1411</v>
      </c>
      <c r="I218" s="325"/>
      <c r="J218" s="325"/>
      <c r="K218" s="279"/>
    </row>
    <row r="219" spans="2:11" s="1" customFormat="1" ht="12.75" customHeight="1">
      <c r="B219" s="280"/>
      <c r="C219" s="281"/>
      <c r="D219" s="281"/>
      <c r="E219" s="281"/>
      <c r="F219" s="281"/>
      <c r="G219" s="281"/>
      <c r="H219" s="281"/>
      <c r="I219" s="281"/>
      <c r="J219" s="281"/>
      <c r="K219" s="282"/>
    </row>
  </sheetData>
  <sheetProtection formatCells="0" formatColumns="0" formatRows="0" insertColumns="0" insertRows="0" insertHyperlinks="0" deleteColumns="0" deleteRows="0" sort="0" autoFilter="0" pivotTables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0:J210"/>
    <mergeCell ref="H217:J217"/>
    <mergeCell ref="H218:J218"/>
    <mergeCell ref="H216:J216"/>
    <mergeCell ref="H213:J213"/>
    <mergeCell ref="H212:J212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5</vt:i4>
      </vt:variant>
    </vt:vector>
  </HeadingPairs>
  <TitlesOfParts>
    <vt:vector size="8" baseType="lpstr">
      <vt:lpstr>Rekapitulace stavby</vt:lpstr>
      <vt:lpstr>01 - Objekt přístavby</vt:lpstr>
      <vt:lpstr>Pokyny pro vyplnění</vt:lpstr>
      <vt:lpstr>'01 - Objekt přístavby'!Názvy_tisku</vt:lpstr>
      <vt:lpstr>'Rekapitulace stavby'!Názvy_tisku</vt:lpstr>
      <vt:lpstr>'01 - Objekt přístavby'!Oblast_tisku</vt:lpstr>
      <vt:lpstr>'Pokyny pro vyplnění'!Oblast_tisku</vt:lpstr>
      <vt:lpstr>'Rekapitulace stavby'!Oblast_tisku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NB-PL\plojik</dc:creator>
  <cp:lastModifiedBy>Vlada</cp:lastModifiedBy>
  <cp:lastPrinted>2026-03-05T07:04:13Z</cp:lastPrinted>
  <dcterms:created xsi:type="dcterms:W3CDTF">2026-03-05T07:03:13Z</dcterms:created>
  <dcterms:modified xsi:type="dcterms:W3CDTF">2026-08-26T14:00:22Z</dcterms:modified>
</cp:coreProperties>
</file>